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405" tabRatio="955"/>
  </bookViews>
  <sheets>
    <sheet name="zbirnik" sheetId="15" r:id="rId1"/>
    <sheet name="EUR_kg" sheetId="89" r:id="rId2"/>
    <sheet name="K_solataSn" sheetId="36" r:id="rId3"/>
    <sheet name="K_solataSf" sheetId="35" r:id="rId4"/>
    <sheet name="K_solataPf" sheetId="20" r:id="rId5"/>
    <sheet name="K_solataJf" sheetId="21" r:id="rId6"/>
    <sheet name="K_endivijaPf" sheetId="39" r:id="rId7"/>
    <sheet name="K_endivijaJf" sheetId="40" r:id="rId8"/>
    <sheet name="K_radičP12" sheetId="51" r:id="rId9"/>
    <sheet name="K_radičJ12" sheetId="87" r:id="rId10"/>
    <sheet name="K_zeljePPR" sheetId="6" r:id="rId11"/>
    <sheet name="K_zeljePP" sheetId="43" r:id="rId12"/>
    <sheet name="K_zeljePPz" sheetId="44" r:id="rId13"/>
    <sheet name="K_cvetača" sheetId="67" r:id="rId14"/>
    <sheet name="K_čebulaS1" sheetId="8" r:id="rId15"/>
    <sheet name="K_čebulaS2" sheetId="10" r:id="rId16"/>
    <sheet name="K_čebulaČ1" sheetId="18" r:id="rId17"/>
    <sheet name="K_čebulaČ2" sheetId="19" r:id="rId18"/>
    <sheet name="K_česen1" sheetId="111" r:id="rId19"/>
    <sheet name="K_krompirZ" sheetId="9" r:id="rId20"/>
    <sheet name="K_korenček" sheetId="53" r:id="rId21"/>
    <sheet name="K_fižolSn" sheetId="54" r:id="rId22"/>
    <sheet name="K_fižolSv" sheetId="55" r:id="rId23"/>
    <sheet name="K_kumareS" sheetId="2" r:id="rId24"/>
    <sheet name="K_paprikaZ" sheetId="56" r:id="rId25"/>
    <sheet name="K_paprikaZ1" sheetId="95" r:id="rId26"/>
    <sheet name="K_paprikaZ2" sheetId="96" r:id="rId27"/>
    <sheet name="K_paprikaZ3" sheetId="93" r:id="rId28"/>
    <sheet name="K_paprikaN1" sheetId="57" r:id="rId29"/>
    <sheet name="K_paprikaN2" sheetId="88" r:id="rId30"/>
    <sheet name="K_paradižnik" sheetId="58" r:id="rId31"/>
  </sheets>
  <definedNames>
    <definedName name="\x" localSheetId="13">#REF!</definedName>
    <definedName name="\x" localSheetId="18">#REF!</definedName>
    <definedName name="\x" localSheetId="7">#REF!</definedName>
    <definedName name="\x" localSheetId="6">#REF!</definedName>
    <definedName name="\x" localSheetId="21">#REF!</definedName>
    <definedName name="\x" localSheetId="22">#REF!</definedName>
    <definedName name="\x" localSheetId="20">#REF!</definedName>
    <definedName name="\x" localSheetId="28">#REF!</definedName>
    <definedName name="\x" localSheetId="29">#REF!</definedName>
    <definedName name="\x" localSheetId="24">#REF!</definedName>
    <definedName name="\x" localSheetId="25">#REF!</definedName>
    <definedName name="\x" localSheetId="26">#REF!</definedName>
    <definedName name="\x" localSheetId="27">#REF!</definedName>
    <definedName name="\x" localSheetId="30">#REF!</definedName>
    <definedName name="\x" localSheetId="9">#REF!</definedName>
    <definedName name="\x" localSheetId="8">#REF!</definedName>
    <definedName name="\x" localSheetId="3">#REF!</definedName>
    <definedName name="\x" localSheetId="2">#REF!</definedName>
    <definedName name="\x" localSheetId="11">#REF!</definedName>
    <definedName name="\x" localSheetId="12">#REF!</definedName>
    <definedName name="\x">#REF!</definedName>
    <definedName name="_xlnm._FilterDatabase" localSheetId="13" hidden="1">K_cvetača!$A$1:$H$113</definedName>
    <definedName name="_xlnm._FilterDatabase" localSheetId="16" hidden="1">K_čebulaČ1!$A$1:$H$113</definedName>
    <definedName name="_xlnm._FilterDatabase" localSheetId="17" hidden="1">K_čebulaČ2!$A$1:$H$113</definedName>
    <definedName name="_xlnm._FilterDatabase" localSheetId="14" hidden="1">K_čebulaS1!$A$1:$H$113</definedName>
    <definedName name="_xlnm._FilterDatabase" localSheetId="15" hidden="1">K_čebulaS2!$A$1:$H$113</definedName>
    <definedName name="_xlnm._FilterDatabase" localSheetId="18" hidden="1">K_česen1!$A$1:$H$113</definedName>
    <definedName name="_xlnm._FilterDatabase" localSheetId="7" hidden="1">K_endivijaJf!$A$1:$H$113</definedName>
    <definedName name="_xlnm._FilterDatabase" localSheetId="6" hidden="1">K_endivijaPf!$A$1:$H$113</definedName>
    <definedName name="_xlnm._FilterDatabase" localSheetId="21" hidden="1">K_fižolSn!$A$1:$H$113</definedName>
    <definedName name="_xlnm._FilterDatabase" localSheetId="22" hidden="1">K_fižolSv!$A$1:$H$113</definedName>
    <definedName name="_xlnm._FilterDatabase" localSheetId="20" hidden="1">K_korenček!$A$1:$H$113</definedName>
    <definedName name="_xlnm._FilterDatabase" localSheetId="19" hidden="1">K_krompirZ!$A$1:$H$113</definedName>
    <definedName name="_xlnm._FilterDatabase" localSheetId="23" hidden="1">K_kumareS!$A$1:$H$113</definedName>
    <definedName name="_xlnm._FilterDatabase" localSheetId="28" hidden="1">K_paprikaN1!$A$1:$H$113</definedName>
    <definedName name="_xlnm._FilterDatabase" localSheetId="29" hidden="1">K_paprikaN2!$A$1:$H$113</definedName>
    <definedName name="_xlnm._FilterDatabase" localSheetId="24" hidden="1">K_paprikaZ!$A$1:$H$113</definedName>
    <definedName name="_xlnm._FilterDatabase" localSheetId="25" hidden="1">K_paprikaZ1!$A$1:$H$113</definedName>
    <definedName name="_xlnm._FilterDatabase" localSheetId="26" hidden="1">K_paprikaZ2!$A$1:$H$113</definedName>
    <definedName name="_xlnm._FilterDatabase" localSheetId="27" hidden="1">K_paprikaZ3!$A$1:$H$113</definedName>
    <definedName name="_xlnm._FilterDatabase" localSheetId="30" hidden="1">K_paradižnik!$A$1:$H$113</definedName>
    <definedName name="_xlnm._FilterDatabase" localSheetId="9" hidden="1">K_radičJ12!$A$1:$H$113</definedName>
    <definedName name="_xlnm._FilterDatabase" localSheetId="8" hidden="1">K_radičP12!$A$1:$H$113</definedName>
    <definedName name="_xlnm._FilterDatabase" localSheetId="5" hidden="1">K_solataJf!$A$1:$H$113</definedName>
    <definedName name="_xlnm._FilterDatabase" localSheetId="4" hidden="1">K_solataPf!$A$1:$H$113</definedName>
    <definedName name="_xlnm._FilterDatabase" localSheetId="3" hidden="1">K_solataSf!$A$1:$H$113</definedName>
    <definedName name="_xlnm._FilterDatabase" localSheetId="2" hidden="1">K_solataSn!$A$1:$H$113</definedName>
    <definedName name="_xlnm._FilterDatabase" localSheetId="11" hidden="1">K_zeljePP!$A$1:$H$113</definedName>
    <definedName name="_xlnm._FilterDatabase" localSheetId="10" hidden="1">K_zeljePPR!$A$1:$H$113</definedName>
    <definedName name="_xlnm._FilterDatabase" localSheetId="12" hidden="1">K_zeljePPz!$A$1:$H$113</definedName>
    <definedName name="aaa" localSheetId="13">#REF!</definedName>
    <definedName name="aaa" localSheetId="18">#REF!</definedName>
    <definedName name="aaa" localSheetId="7">#REF!</definedName>
    <definedName name="aaa" localSheetId="6">#REF!</definedName>
    <definedName name="aaa" localSheetId="21">#REF!</definedName>
    <definedName name="aaa" localSheetId="22">#REF!</definedName>
    <definedName name="aaa" localSheetId="20">#REF!</definedName>
    <definedName name="aaa" localSheetId="28">#REF!</definedName>
    <definedName name="aaa" localSheetId="29">#REF!</definedName>
    <definedName name="aaa" localSheetId="24">#REF!</definedName>
    <definedName name="aaa" localSheetId="25">#REF!</definedName>
    <definedName name="aaa" localSheetId="26">#REF!</definedName>
    <definedName name="aaa" localSheetId="27">#REF!</definedName>
    <definedName name="aaa" localSheetId="30">#REF!</definedName>
    <definedName name="aaa" localSheetId="9">#REF!</definedName>
    <definedName name="aaa" localSheetId="8">#REF!</definedName>
    <definedName name="aaa" localSheetId="3">#REF!</definedName>
    <definedName name="aaa" localSheetId="2">#REF!</definedName>
    <definedName name="aaa" localSheetId="11">#REF!</definedName>
    <definedName name="aaa" localSheetId="12">#REF!</definedName>
    <definedName name="aaa">#REF!</definedName>
    <definedName name="BLOK" localSheetId="13">#REF!</definedName>
    <definedName name="BLOK" localSheetId="18">#REF!</definedName>
    <definedName name="BLOK" localSheetId="7">#REF!</definedName>
    <definedName name="BLOK" localSheetId="6">#REF!</definedName>
    <definedName name="BLOK" localSheetId="21">#REF!</definedName>
    <definedName name="BLOK" localSheetId="22">#REF!</definedName>
    <definedName name="BLOK" localSheetId="20">#REF!</definedName>
    <definedName name="BLOK" localSheetId="28">#REF!</definedName>
    <definedName name="BLOK" localSheetId="29">#REF!</definedName>
    <definedName name="BLOK" localSheetId="24">#REF!</definedName>
    <definedName name="BLOK" localSheetId="25">#REF!</definedName>
    <definedName name="BLOK" localSheetId="26">#REF!</definedName>
    <definedName name="BLOK" localSheetId="27">#REF!</definedName>
    <definedName name="BLOK" localSheetId="30">#REF!</definedName>
    <definedName name="BLOK" localSheetId="9">#REF!</definedName>
    <definedName name="BLOK" localSheetId="8">#REF!</definedName>
    <definedName name="BLOK" localSheetId="3">#REF!</definedName>
    <definedName name="BLOK" localSheetId="2">#REF!</definedName>
    <definedName name="BLOK" localSheetId="11">#REF!</definedName>
    <definedName name="BLOK" localSheetId="12">#REF!</definedName>
    <definedName name="BLOK">#REF!</definedName>
    <definedName name="BLOK1" localSheetId="13">#REF!</definedName>
    <definedName name="BLOK1" localSheetId="18">#REF!</definedName>
    <definedName name="BLOK1" localSheetId="7">#REF!</definedName>
    <definedName name="BLOK1" localSheetId="6">#REF!</definedName>
    <definedName name="BLOK1" localSheetId="21">#REF!</definedName>
    <definedName name="BLOK1" localSheetId="22">#REF!</definedName>
    <definedName name="BLOK1" localSheetId="20">#REF!</definedName>
    <definedName name="BLOK1" localSheetId="28">#REF!</definedName>
    <definedName name="BLOK1" localSheetId="29">#REF!</definedName>
    <definedName name="BLOK1" localSheetId="24">#REF!</definedName>
    <definedName name="BLOK1" localSheetId="25">#REF!</definedName>
    <definedName name="BLOK1" localSheetId="26">#REF!</definedName>
    <definedName name="BLOK1" localSheetId="27">#REF!</definedName>
    <definedName name="BLOK1" localSheetId="30">#REF!</definedName>
    <definedName name="BLOK1" localSheetId="9">#REF!</definedName>
    <definedName name="BLOK1" localSheetId="8">#REF!</definedName>
    <definedName name="BLOK1" localSheetId="3">#REF!</definedName>
    <definedName name="BLOK1" localSheetId="2">#REF!</definedName>
    <definedName name="BLOK1" localSheetId="11">#REF!</definedName>
    <definedName name="BLOK1" localSheetId="12">#REF!</definedName>
    <definedName name="BLOK1">#REF!</definedName>
    <definedName name="BLOK2" localSheetId="13">#REF!</definedName>
    <definedName name="BLOK2" localSheetId="18">#REF!</definedName>
    <definedName name="BLOK2" localSheetId="7">#REF!</definedName>
    <definedName name="BLOK2" localSheetId="6">#REF!</definedName>
    <definedName name="BLOK2" localSheetId="21">#REF!</definedName>
    <definedName name="BLOK2" localSheetId="22">#REF!</definedName>
    <definedName name="BLOK2" localSheetId="20">#REF!</definedName>
    <definedName name="BLOK2" localSheetId="28">#REF!</definedName>
    <definedName name="BLOK2" localSheetId="29">#REF!</definedName>
    <definedName name="BLOK2" localSheetId="24">#REF!</definedName>
    <definedName name="BLOK2" localSheetId="25">#REF!</definedName>
    <definedName name="BLOK2" localSheetId="26">#REF!</definedName>
    <definedName name="BLOK2" localSheetId="27">#REF!</definedName>
    <definedName name="BLOK2" localSheetId="30">#REF!</definedName>
    <definedName name="BLOK2" localSheetId="9">#REF!</definedName>
    <definedName name="BLOK2" localSheetId="8">#REF!</definedName>
    <definedName name="BLOK2" localSheetId="3">#REF!</definedName>
    <definedName name="BLOK2" localSheetId="2">#REF!</definedName>
    <definedName name="BLOK2" localSheetId="11">#REF!</definedName>
    <definedName name="BLOK2" localSheetId="12">#REF!</definedName>
    <definedName name="BLOK2">#REF!</definedName>
    <definedName name="DMAT" localSheetId="13">#REF!</definedName>
    <definedName name="DMAT" localSheetId="18">#REF!</definedName>
    <definedName name="DMAT" localSheetId="7">#REF!</definedName>
    <definedName name="DMAT" localSheetId="6">#REF!</definedName>
    <definedName name="DMAT" localSheetId="21">#REF!</definedName>
    <definedName name="DMAT" localSheetId="22">#REF!</definedName>
    <definedName name="DMAT" localSheetId="20">#REF!</definedName>
    <definedName name="DMAT" localSheetId="28">#REF!</definedName>
    <definedName name="DMAT" localSheetId="29">#REF!</definedName>
    <definedName name="DMAT" localSheetId="24">#REF!</definedName>
    <definedName name="DMAT" localSheetId="25">#REF!</definedName>
    <definedName name="DMAT" localSheetId="26">#REF!</definedName>
    <definedName name="DMAT" localSheetId="27">#REF!</definedName>
    <definedName name="DMAT" localSheetId="30">#REF!</definedName>
    <definedName name="DMAT" localSheetId="9">#REF!</definedName>
    <definedName name="DMAT" localSheetId="8">#REF!</definedName>
    <definedName name="DMAT" localSheetId="3">#REF!</definedName>
    <definedName name="DMAT" localSheetId="2">#REF!</definedName>
    <definedName name="DMAT" localSheetId="11">#REF!</definedName>
    <definedName name="DMAT" localSheetId="12">#REF!</definedName>
    <definedName name="DMAT">#REF!</definedName>
    <definedName name="MAT" localSheetId="13">#REF!</definedName>
    <definedName name="MAT" localSheetId="18">#REF!</definedName>
    <definedName name="MAT" localSheetId="7">#REF!</definedName>
    <definedName name="MAT" localSheetId="6">#REF!</definedName>
    <definedName name="MAT" localSheetId="21">#REF!</definedName>
    <definedName name="MAT" localSheetId="22">#REF!</definedName>
    <definedName name="MAT" localSheetId="20">#REF!</definedName>
    <definedName name="MAT" localSheetId="28">#REF!</definedName>
    <definedName name="MAT" localSheetId="29">#REF!</definedName>
    <definedName name="MAT" localSheetId="24">#REF!</definedName>
    <definedName name="MAT" localSheetId="25">#REF!</definedName>
    <definedName name="MAT" localSheetId="26">#REF!</definedName>
    <definedName name="MAT" localSheetId="27">#REF!</definedName>
    <definedName name="MAT" localSheetId="30">#REF!</definedName>
    <definedName name="MAT" localSheetId="9">#REF!</definedName>
    <definedName name="MAT" localSheetId="8">#REF!</definedName>
    <definedName name="MAT" localSheetId="3">#REF!</definedName>
    <definedName name="MAT" localSheetId="2">#REF!</definedName>
    <definedName name="MAT" localSheetId="11">#REF!</definedName>
    <definedName name="MAT" localSheetId="12">#REF!</definedName>
    <definedName name="MAT">#REF!</definedName>
    <definedName name="OS" localSheetId="13">#REF!</definedName>
    <definedName name="OS" localSheetId="18">#REF!</definedName>
    <definedName name="OS" localSheetId="7">#REF!</definedName>
    <definedName name="OS" localSheetId="6">#REF!</definedName>
    <definedName name="OS" localSheetId="21">#REF!</definedName>
    <definedName name="OS" localSheetId="22">#REF!</definedName>
    <definedName name="OS" localSheetId="20">#REF!</definedName>
    <definedName name="OS" localSheetId="28">#REF!</definedName>
    <definedName name="OS" localSheetId="29">#REF!</definedName>
    <definedName name="OS" localSheetId="24">#REF!</definedName>
    <definedName name="OS" localSheetId="25">#REF!</definedName>
    <definedName name="OS" localSheetId="26">#REF!</definedName>
    <definedName name="OS" localSheetId="27">#REF!</definedName>
    <definedName name="OS" localSheetId="30">#REF!</definedName>
    <definedName name="OS" localSheetId="9">#REF!</definedName>
    <definedName name="OS" localSheetId="8">#REF!</definedName>
    <definedName name="OS" localSheetId="3">#REF!</definedName>
    <definedName name="OS" localSheetId="2">#REF!</definedName>
    <definedName name="OS" localSheetId="11">#REF!</definedName>
    <definedName name="OS" localSheetId="12">#REF!</definedName>
    <definedName name="OS">#REF!</definedName>
    <definedName name="_xlnm.Print_Area" localSheetId="13">K_cvetača!$B$3:$I$115</definedName>
    <definedName name="_xlnm.Print_Area" localSheetId="16">K_čebulaČ1!$B$3:$I$115</definedName>
    <definedName name="_xlnm.Print_Area" localSheetId="17">K_čebulaČ2!$B$3:$I$115</definedName>
    <definedName name="_xlnm.Print_Area" localSheetId="14">K_čebulaS1!$B$3:$I$115</definedName>
    <definedName name="_xlnm.Print_Area" localSheetId="15">K_čebulaS2!$B$3:$I$115</definedName>
    <definedName name="_xlnm.Print_Area" localSheetId="18">K_česen1!$B$3:$I$115</definedName>
    <definedName name="_xlnm.Print_Area" localSheetId="7">K_endivijaJf!$B$3:$I$115</definedName>
    <definedName name="_xlnm.Print_Area" localSheetId="6">K_endivijaPf!$B$3:$I$115</definedName>
    <definedName name="_xlnm.Print_Area" localSheetId="21">K_fižolSn!$B$3:$I$115</definedName>
    <definedName name="_xlnm.Print_Area" localSheetId="22">K_fižolSv!$B$3:$I$115</definedName>
    <definedName name="_xlnm.Print_Area" localSheetId="20">K_korenček!$B$3:$I$115</definedName>
    <definedName name="_xlnm.Print_Area" localSheetId="19">K_krompirZ!$B$3:$I$115</definedName>
    <definedName name="_xlnm.Print_Area" localSheetId="23">K_kumareS!$B$3:$I$115</definedName>
    <definedName name="_xlnm.Print_Area" localSheetId="28">K_paprikaN1!$B$3:$I$115</definedName>
    <definedName name="_xlnm.Print_Area" localSheetId="29">K_paprikaN2!$B$3:$I$115</definedName>
    <definedName name="_xlnm.Print_Area" localSheetId="24">K_paprikaZ!$B$3:$I$115</definedName>
    <definedName name="_xlnm.Print_Area" localSheetId="25">K_paprikaZ1!$B$3:$I$115</definedName>
    <definedName name="_xlnm.Print_Area" localSheetId="26">K_paprikaZ2!$B$3:$I$115</definedName>
    <definedName name="_xlnm.Print_Area" localSheetId="27">K_paprikaZ3!$B$3:$I$115</definedName>
    <definedName name="_xlnm.Print_Area" localSheetId="30">K_paradižnik!$B$3:$I$115</definedName>
    <definedName name="_xlnm.Print_Area" localSheetId="9">K_radičJ12!$B$3:$I$115</definedName>
    <definedName name="_xlnm.Print_Area" localSheetId="8">K_radičP12!$B$3:$I$115</definedName>
    <definedName name="_xlnm.Print_Area" localSheetId="5">K_solataJf!$B$3:$I$115</definedName>
    <definedName name="_xlnm.Print_Area" localSheetId="4">K_solataPf!$B$2:$I$115</definedName>
    <definedName name="_xlnm.Print_Area" localSheetId="3">K_solataSf!$B$3:$I$115</definedName>
    <definedName name="_xlnm.Print_Area" localSheetId="2">K_solataSn!$B$3:$I$115</definedName>
    <definedName name="_xlnm.Print_Area" localSheetId="11">K_zeljePP!$B$3:$I$115</definedName>
    <definedName name="_xlnm.Print_Area" localSheetId="10">K_zeljePPR!$B$3:$I$115</definedName>
    <definedName name="_xlnm.Print_Area" localSheetId="12">K_zeljePPz!$B$3:$I$115</definedName>
    <definedName name="_xlnm.Print_Area" localSheetId="0">zbirnik!$A$1:$AH$57</definedName>
    <definedName name="PRID" localSheetId="13">#REF!</definedName>
    <definedName name="PRID" localSheetId="18">#REF!</definedName>
    <definedName name="PRID" localSheetId="7">#REF!</definedName>
    <definedName name="PRID" localSheetId="6">#REF!</definedName>
    <definedName name="PRID" localSheetId="21">#REF!</definedName>
    <definedName name="PRID" localSheetId="22">#REF!</definedName>
    <definedName name="PRID" localSheetId="20">#REF!</definedName>
    <definedName name="PRID" localSheetId="28">#REF!</definedName>
    <definedName name="PRID" localSheetId="29">#REF!</definedName>
    <definedName name="PRID" localSheetId="24">#REF!</definedName>
    <definedName name="PRID" localSheetId="25">#REF!</definedName>
    <definedName name="PRID" localSheetId="26">#REF!</definedName>
    <definedName name="PRID" localSheetId="27">#REF!</definedName>
    <definedName name="PRID" localSheetId="30">#REF!</definedName>
    <definedName name="PRID" localSheetId="9">#REF!</definedName>
    <definedName name="PRID" localSheetId="8">#REF!</definedName>
    <definedName name="PRID" localSheetId="3">#REF!</definedName>
    <definedName name="PRID" localSheetId="2">#REF!</definedName>
    <definedName name="PRID" localSheetId="11">#REF!</definedName>
    <definedName name="PRID" localSheetId="12">#REF!</definedName>
    <definedName name="PRID">#REF!</definedName>
    <definedName name="PRINT_AREA_MI" localSheetId="13">#REF!</definedName>
    <definedName name="PRINT_AREA_MI" localSheetId="18">#REF!</definedName>
    <definedName name="PRINT_AREA_MI" localSheetId="7">#REF!</definedName>
    <definedName name="PRINT_AREA_MI" localSheetId="6">#REF!</definedName>
    <definedName name="PRINT_AREA_MI" localSheetId="21">#REF!</definedName>
    <definedName name="PRINT_AREA_MI" localSheetId="22">#REF!</definedName>
    <definedName name="PRINT_AREA_MI" localSheetId="20">#REF!</definedName>
    <definedName name="PRINT_AREA_MI" localSheetId="28">#REF!</definedName>
    <definedName name="PRINT_AREA_MI" localSheetId="29">#REF!</definedName>
    <definedName name="PRINT_AREA_MI" localSheetId="24">#REF!</definedName>
    <definedName name="PRINT_AREA_MI" localSheetId="25">#REF!</definedName>
    <definedName name="PRINT_AREA_MI" localSheetId="26">#REF!</definedName>
    <definedName name="PRINT_AREA_MI" localSheetId="27">#REF!</definedName>
    <definedName name="PRINT_AREA_MI" localSheetId="30">#REF!</definedName>
    <definedName name="PRINT_AREA_MI" localSheetId="9">#REF!</definedName>
    <definedName name="PRINT_AREA_MI" localSheetId="8">#REF!</definedName>
    <definedName name="PRINT_AREA_MI" localSheetId="3">#REF!</definedName>
    <definedName name="PRINT_AREA_MI" localSheetId="2">#REF!</definedName>
    <definedName name="PRINT_AREA_MI" localSheetId="11">#REF!</definedName>
    <definedName name="PRINT_AREA_MI" localSheetId="12">#REF!</definedName>
    <definedName name="PRINT_AREA_MI">#REF!</definedName>
    <definedName name="REG" localSheetId="13">#REF!</definedName>
    <definedName name="REG" localSheetId="18">#REF!</definedName>
    <definedName name="REG" localSheetId="7">#REF!</definedName>
    <definedName name="REG" localSheetId="6">#REF!</definedName>
    <definedName name="REG" localSheetId="21">#REF!</definedName>
    <definedName name="REG" localSheetId="22">#REF!</definedName>
    <definedName name="REG" localSheetId="20">#REF!</definedName>
    <definedName name="REG" localSheetId="28">#REF!</definedName>
    <definedName name="REG" localSheetId="29">#REF!</definedName>
    <definedName name="REG" localSheetId="24">#REF!</definedName>
    <definedName name="REG" localSheetId="25">#REF!</definedName>
    <definedName name="REG" localSheetId="26">#REF!</definedName>
    <definedName name="REG" localSheetId="27">#REF!</definedName>
    <definedName name="REG" localSheetId="30">#REF!</definedName>
    <definedName name="REG" localSheetId="9">#REF!</definedName>
    <definedName name="REG" localSheetId="8">#REF!</definedName>
    <definedName name="REG" localSheetId="3">#REF!</definedName>
    <definedName name="REG" localSheetId="2">#REF!</definedName>
    <definedName name="REG" localSheetId="11">#REF!</definedName>
    <definedName name="REG" localSheetId="12">#REF!</definedName>
    <definedName name="REG">#REF!</definedName>
    <definedName name="STOR" localSheetId="13">#REF!</definedName>
    <definedName name="STOR" localSheetId="18">#REF!</definedName>
    <definedName name="STOR" localSheetId="7">#REF!</definedName>
    <definedName name="STOR" localSheetId="6">#REF!</definedName>
    <definedName name="STOR" localSheetId="21">#REF!</definedName>
    <definedName name="STOR" localSheetId="22">#REF!</definedName>
    <definedName name="STOR" localSheetId="20">#REF!</definedName>
    <definedName name="STOR" localSheetId="28">#REF!</definedName>
    <definedName name="STOR" localSheetId="29">#REF!</definedName>
    <definedName name="STOR" localSheetId="24">#REF!</definedName>
    <definedName name="STOR" localSheetId="25">#REF!</definedName>
    <definedName name="STOR" localSheetId="26">#REF!</definedName>
    <definedName name="STOR" localSheetId="27">#REF!</definedName>
    <definedName name="STOR" localSheetId="30">#REF!</definedName>
    <definedName name="STOR" localSheetId="9">#REF!</definedName>
    <definedName name="STOR" localSheetId="8">#REF!</definedName>
    <definedName name="STOR" localSheetId="3">#REF!</definedName>
    <definedName name="STOR" localSheetId="2">#REF!</definedName>
    <definedName name="STOR" localSheetId="11">#REF!</definedName>
    <definedName name="STOR" localSheetId="12">#REF!</definedName>
    <definedName name="STOR">#REF!</definedName>
    <definedName name="STROJ" localSheetId="13">#REF!</definedName>
    <definedName name="STROJ" localSheetId="18">#REF!</definedName>
    <definedName name="STROJ" localSheetId="7">#REF!</definedName>
    <definedName name="STROJ" localSheetId="6">#REF!</definedName>
    <definedName name="STROJ" localSheetId="21">#REF!</definedName>
    <definedName name="STROJ" localSheetId="22">#REF!</definedName>
    <definedName name="STROJ" localSheetId="20">#REF!</definedName>
    <definedName name="STROJ" localSheetId="28">#REF!</definedName>
    <definedName name="STROJ" localSheetId="29">#REF!</definedName>
    <definedName name="STROJ" localSheetId="24">#REF!</definedName>
    <definedName name="STROJ" localSheetId="25">#REF!</definedName>
    <definedName name="STROJ" localSheetId="26">#REF!</definedName>
    <definedName name="STROJ" localSheetId="27">#REF!</definedName>
    <definedName name="STROJ" localSheetId="30">#REF!</definedName>
    <definedName name="STROJ" localSheetId="9">#REF!</definedName>
    <definedName name="STROJ" localSheetId="8">#REF!</definedName>
    <definedName name="STROJ" localSheetId="3">#REF!</definedName>
    <definedName name="STROJ" localSheetId="2">#REF!</definedName>
    <definedName name="STROJ" localSheetId="11">#REF!</definedName>
    <definedName name="STROJ" localSheetId="12">#REF!</definedName>
    <definedName name="STROJ">#REF!</definedName>
    <definedName name="_xlnm.Print_Titles" localSheetId="0">zbirnik!$D:$E</definedName>
    <definedName name="VNOS" localSheetId="13">#REF!</definedName>
    <definedName name="VNOS" localSheetId="18">#REF!</definedName>
    <definedName name="VNOS" localSheetId="7">#REF!</definedName>
    <definedName name="VNOS" localSheetId="6">#REF!</definedName>
    <definedName name="VNOS" localSheetId="21">#REF!</definedName>
    <definedName name="VNOS" localSheetId="22">#REF!</definedName>
    <definedName name="VNOS" localSheetId="20">#REF!</definedName>
    <definedName name="VNOS" localSheetId="28">#REF!</definedName>
    <definedName name="VNOS" localSheetId="29">#REF!</definedName>
    <definedName name="VNOS" localSheetId="24">#REF!</definedName>
    <definedName name="VNOS" localSheetId="25">#REF!</definedName>
    <definedName name="VNOS" localSheetId="26">#REF!</definedName>
    <definedName name="VNOS" localSheetId="27">#REF!</definedName>
    <definedName name="VNOS" localSheetId="30">#REF!</definedName>
    <definedName name="VNOS" localSheetId="9">#REF!</definedName>
    <definedName name="VNOS" localSheetId="8">#REF!</definedName>
    <definedName name="VNOS" localSheetId="3">#REF!</definedName>
    <definedName name="VNOS" localSheetId="2">#REF!</definedName>
    <definedName name="VNOS" localSheetId="11">#REF!</definedName>
    <definedName name="VNOS" localSheetId="12">#REF!</definedName>
    <definedName name="VNOS">#REF!</definedName>
    <definedName name="ZAC" localSheetId="13">#REF!</definedName>
    <definedName name="ZAC" localSheetId="18">#REF!</definedName>
    <definedName name="ZAC" localSheetId="7">#REF!</definedName>
    <definedName name="ZAC" localSheetId="6">#REF!</definedName>
    <definedName name="ZAC" localSheetId="21">#REF!</definedName>
    <definedName name="ZAC" localSheetId="22">#REF!</definedName>
    <definedName name="ZAC" localSheetId="20">#REF!</definedName>
    <definedName name="ZAC" localSheetId="28">#REF!</definedName>
    <definedName name="ZAC" localSheetId="29">#REF!</definedName>
    <definedName name="ZAC" localSheetId="24">#REF!</definedName>
    <definedName name="ZAC" localSheetId="25">#REF!</definedName>
    <definedName name="ZAC" localSheetId="26">#REF!</definedName>
    <definedName name="ZAC" localSheetId="27">#REF!</definedName>
    <definedName name="ZAC" localSheetId="30">#REF!</definedName>
    <definedName name="ZAC" localSheetId="9">#REF!</definedName>
    <definedName name="ZAC" localSheetId="8">#REF!</definedName>
    <definedName name="ZAC" localSheetId="3">#REF!</definedName>
    <definedName name="ZAC" localSheetId="2">#REF!</definedName>
    <definedName name="ZAC" localSheetId="11">#REF!</definedName>
    <definedName name="ZAC" localSheetId="12">#REF!</definedName>
    <definedName name="ZAC">#REF!</definedName>
  </definedNames>
  <calcPr calcId="145621"/>
</workbook>
</file>

<file path=xl/calcChain.xml><?xml version="1.0" encoding="utf-8"?>
<calcChain xmlns="http://schemas.openxmlformats.org/spreadsheetml/2006/main">
  <c r="G4" i="89" l="1"/>
  <c r="H6" i="89" l="1"/>
  <c r="A11" i="15" l="1"/>
  <c r="C11" i="15"/>
  <c r="C12" i="15"/>
  <c r="C31" i="89" l="1"/>
  <c r="C3" i="89" l="1"/>
  <c r="C2" i="89"/>
  <c r="X1" i="15"/>
  <c r="AA1" i="15"/>
  <c r="Z1" i="15"/>
  <c r="Y1" i="15"/>
  <c r="V1" i="15"/>
  <c r="U1" i="15"/>
  <c r="T1" i="15"/>
  <c r="S1" i="15"/>
  <c r="R1" i="15"/>
  <c r="P1" i="15"/>
  <c r="O1" i="15"/>
  <c r="N1" i="15"/>
  <c r="M1" i="15"/>
  <c r="L1" i="15"/>
  <c r="K1" i="15"/>
  <c r="J1" i="15"/>
  <c r="AH1" i="15"/>
  <c r="W1" i="15"/>
  <c r="Q1" i="15"/>
  <c r="F1" i="15"/>
  <c r="G1" i="15"/>
  <c r="H1" i="15"/>
  <c r="I1" i="15"/>
  <c r="C28" i="15"/>
  <c r="C27" i="15"/>
  <c r="C26" i="15"/>
  <c r="C25" i="15"/>
  <c r="D2" i="15"/>
  <c r="E2" i="15" s="1"/>
  <c r="F2" i="15" s="1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Q2" i="15" s="1"/>
  <c r="R2" i="15" s="1"/>
  <c r="S2" i="15" s="1"/>
  <c r="T2" i="15" s="1"/>
  <c r="U2" i="15" s="1"/>
  <c r="V2" i="15" s="1"/>
  <c r="W2" i="15" s="1"/>
  <c r="X2" i="15" s="1"/>
  <c r="Y2" i="15" s="1"/>
  <c r="Z2" i="15" s="1"/>
  <c r="AA2" i="15" s="1"/>
  <c r="AB2" i="15" s="1"/>
  <c r="AC2" i="15" s="1"/>
  <c r="AD2" i="15" s="1"/>
  <c r="AE2" i="15" s="1"/>
  <c r="AF2" i="15" s="1"/>
  <c r="AG2" i="15" s="1"/>
  <c r="AH2" i="15" s="1"/>
  <c r="D10" i="15"/>
  <c r="E10" i="15" s="1"/>
  <c r="F10" i="15" s="1"/>
  <c r="G10" i="15" s="1"/>
  <c r="H10" i="15" s="1"/>
  <c r="I10" i="15" s="1"/>
  <c r="J10" i="15" s="1"/>
  <c r="K10" i="15" s="1"/>
  <c r="L10" i="15" s="1"/>
  <c r="M10" i="15" s="1"/>
  <c r="N10" i="15" s="1"/>
  <c r="O10" i="15" s="1"/>
  <c r="P10" i="15" s="1"/>
  <c r="Q10" i="15" s="1"/>
  <c r="R10" i="15" s="1"/>
  <c r="S10" i="15" s="1"/>
  <c r="T10" i="15" s="1"/>
  <c r="U10" i="15" s="1"/>
  <c r="V10" i="15" s="1"/>
  <c r="W10" i="15" s="1"/>
  <c r="X10" i="15" s="1"/>
  <c r="Y10" i="15" s="1"/>
  <c r="Z10" i="15" s="1"/>
  <c r="AA10" i="15" s="1"/>
  <c r="AB10" i="15" s="1"/>
  <c r="AC10" i="15" s="1"/>
  <c r="AD10" i="15" s="1"/>
  <c r="AE10" i="15" s="1"/>
  <c r="AF10" i="15" s="1"/>
  <c r="AG10" i="15" s="1"/>
  <c r="AH10" i="15" s="1"/>
  <c r="C44" i="15"/>
  <c r="G1" i="89" s="1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4" i="15"/>
  <c r="C23" i="15"/>
  <c r="C22" i="15"/>
  <c r="C21" i="15"/>
  <c r="C19" i="15"/>
  <c r="C18" i="15"/>
  <c r="C17" i="15"/>
  <c r="C16" i="15"/>
  <c r="C15" i="15"/>
  <c r="C14" i="15"/>
  <c r="C13" i="15"/>
  <c r="A43" i="15"/>
  <c r="A44" i="15"/>
  <c r="A13" i="15"/>
  <c r="L75" i="87" l="1"/>
  <c r="L75" i="39"/>
  <c r="L75" i="40"/>
  <c r="L75" i="51"/>
  <c r="L75" i="67" l="1"/>
  <c r="L75" i="111" l="1"/>
  <c r="L75" i="54" l="1"/>
  <c r="L75" i="55"/>
  <c r="L75" i="53" l="1"/>
  <c r="L75" i="58" l="1"/>
  <c r="L75" i="88" l="1"/>
  <c r="L75" i="93"/>
  <c r="L75" i="96"/>
  <c r="M75" i="88" l="1"/>
  <c r="L75" i="95"/>
  <c r="L75" i="57" l="1"/>
  <c r="L75" i="56" l="1"/>
  <c r="L75" i="2" l="1"/>
  <c r="L75" i="10" l="1"/>
  <c r="L75" i="19" l="1"/>
  <c r="L75" i="18"/>
  <c r="L75" i="8" l="1"/>
  <c r="L82" i="18" l="1"/>
  <c r="L82" i="19"/>
  <c r="L82" i="10"/>
  <c r="L82" i="8" l="1"/>
  <c r="L75" i="9" l="1"/>
  <c r="L82" i="9" l="1"/>
  <c r="L75" i="43" l="1"/>
  <c r="L75" i="44" l="1"/>
  <c r="L75" i="6" l="1"/>
  <c r="L82" i="44" l="1"/>
  <c r="L82" i="43" l="1"/>
  <c r="L75" i="21" l="1"/>
  <c r="L75" i="20"/>
  <c r="L75" i="35" l="1"/>
  <c r="H5" i="89" l="1"/>
  <c r="E6" i="15"/>
  <c r="L75" i="36" l="1"/>
  <c r="L82" i="20" l="1"/>
  <c r="L82" i="21"/>
  <c r="L54" i="43" l="1"/>
  <c r="L31" i="43" l="1"/>
  <c r="L51" i="44" l="1"/>
  <c r="L31" i="44" l="1"/>
  <c r="L56" i="6" l="1"/>
  <c r="L31" i="6" l="1"/>
  <c r="L34" i="6" l="1"/>
  <c r="L34" i="43"/>
  <c r="L85" i="43"/>
  <c r="L85" i="6" l="1"/>
  <c r="L34" i="44" l="1"/>
  <c r="L85" i="44"/>
  <c r="O33" i="15" l="1"/>
  <c r="N33" i="15"/>
  <c r="P33" i="15" l="1"/>
  <c r="L82" i="6" l="1"/>
  <c r="N21" i="15"/>
  <c r="P21" i="15"/>
  <c r="O21" i="15"/>
  <c r="L92" i="43" l="1"/>
  <c r="L94" i="43" s="1"/>
  <c r="L112" i="43" s="1"/>
  <c r="N39" i="15" l="1"/>
  <c r="N41" i="15" s="1"/>
  <c r="N43" i="15" s="1"/>
  <c r="N44" i="15" s="1"/>
  <c r="L92" i="44"/>
  <c r="L94" i="44" s="1"/>
  <c r="L112" i="44" s="1"/>
  <c r="O39" i="15"/>
  <c r="O41" i="15" s="1"/>
  <c r="O43" i="15" s="1"/>
  <c r="O44" i="15" s="1"/>
  <c r="P39" i="15"/>
  <c r="P41" i="15" s="1"/>
  <c r="P43" i="15" s="1"/>
  <c r="P44" i="15" s="1"/>
  <c r="L92" i="6"/>
  <c r="L94" i="6" s="1"/>
  <c r="L112" i="6" s="1"/>
  <c r="G24" i="89" l="1"/>
  <c r="G25" i="89"/>
  <c r="G23" i="89"/>
  <c r="H23" i="89" l="1"/>
  <c r="H25" i="89"/>
  <c r="H24" i="89"/>
  <c r="L113" i="43" l="1"/>
  <c r="L113" i="6"/>
  <c r="L113" i="44"/>
  <c r="L31" i="35" l="1"/>
  <c r="L49" i="35"/>
  <c r="L51" i="21" l="1"/>
  <c r="L49" i="36"/>
  <c r="L31" i="36"/>
  <c r="L31" i="20"/>
  <c r="L50" i="20"/>
  <c r="L33" i="35"/>
  <c r="L31" i="21"/>
  <c r="L33" i="36" l="1"/>
  <c r="L33" i="21"/>
  <c r="L33" i="20"/>
  <c r="L85" i="35" l="1"/>
  <c r="L85" i="21" l="1"/>
  <c r="L85" i="20"/>
  <c r="F33" i="15" l="1"/>
  <c r="H33" i="15"/>
  <c r="H21" i="15"/>
  <c r="F21" i="15"/>
  <c r="L82" i="36"/>
  <c r="G21" i="15"/>
  <c r="I33" i="15"/>
  <c r="I21" i="15" l="1"/>
  <c r="L82" i="35"/>
  <c r="G33" i="15"/>
  <c r="L85" i="36" l="1"/>
  <c r="L92" i="35"/>
  <c r="L94" i="35" s="1"/>
  <c r="L112" i="35" s="1"/>
  <c r="L92" i="36" l="1"/>
  <c r="L94" i="36" s="1"/>
  <c r="L112" i="36" s="1"/>
  <c r="L92" i="21"/>
  <c r="L94" i="21" s="1"/>
  <c r="L112" i="21" s="1"/>
  <c r="L92" i="20"/>
  <c r="L94" i="20" s="1"/>
  <c r="L112" i="20" s="1"/>
  <c r="G39" i="15" l="1"/>
  <c r="G41" i="15" s="1"/>
  <c r="G43" i="15" s="1"/>
  <c r="G44" i="15" s="1"/>
  <c r="I39" i="15" l="1"/>
  <c r="I41" i="15" s="1"/>
  <c r="I43" i="15" s="1"/>
  <c r="I44" i="15" s="1"/>
  <c r="H39" i="15"/>
  <c r="H41" i="15" s="1"/>
  <c r="H43" i="15" s="1"/>
  <c r="H44" i="15" s="1"/>
  <c r="F39" i="15"/>
  <c r="F41" i="15" s="1"/>
  <c r="F43" i="15" s="1"/>
  <c r="F44" i="15" s="1"/>
  <c r="G9" i="89"/>
  <c r="G10" i="89" l="1"/>
  <c r="H9" i="89"/>
  <c r="G11" i="89"/>
  <c r="G8" i="89"/>
  <c r="H11" i="89" l="1"/>
  <c r="L113" i="35"/>
  <c r="H8" i="89"/>
  <c r="H10" i="89"/>
  <c r="L113" i="21" l="1"/>
  <c r="L113" i="36"/>
  <c r="L113" i="20"/>
  <c r="L58" i="58" l="1"/>
  <c r="L31" i="58" l="1"/>
  <c r="L82" i="58" l="1"/>
  <c r="AH33" i="15" l="1"/>
  <c r="L34" i="58" l="1"/>
  <c r="L85" i="58" l="1"/>
  <c r="AH21" i="15" l="1"/>
  <c r="L92" i="58" l="1"/>
  <c r="L94" i="58" s="1"/>
  <c r="L112" i="58" s="1"/>
  <c r="AH39" i="15" l="1"/>
  <c r="AH41" i="15" s="1"/>
  <c r="AH43" i="15" s="1"/>
  <c r="AH44" i="15" s="1"/>
  <c r="G41" i="89" l="1"/>
  <c r="H41" i="89" l="1"/>
  <c r="L113" i="58" l="1"/>
  <c r="L52" i="95" l="1"/>
  <c r="L31" i="95"/>
  <c r="L57" i="88" l="1"/>
  <c r="L31" i="88" l="1"/>
  <c r="L52" i="93"/>
  <c r="L52" i="96"/>
  <c r="M57" i="88"/>
  <c r="L31" i="93"/>
  <c r="L31" i="96"/>
  <c r="L52" i="56" l="1"/>
  <c r="L57" i="57"/>
  <c r="L31" i="57" l="1"/>
  <c r="L31" i="56"/>
  <c r="L34" i="93" l="1"/>
  <c r="L34" i="95"/>
  <c r="L34" i="96"/>
  <c r="L34" i="57" l="1"/>
  <c r="L34" i="88"/>
  <c r="L34" i="56"/>
  <c r="L85" i="56"/>
  <c r="L85" i="95"/>
  <c r="L85" i="96"/>
  <c r="L85" i="93"/>
  <c r="L85" i="57"/>
  <c r="L85" i="88" l="1"/>
  <c r="M34" i="88"/>
  <c r="L82" i="93" l="1"/>
  <c r="L82" i="56"/>
  <c r="L82" i="96"/>
  <c r="AG33" i="15" l="1"/>
  <c r="AB33" i="15"/>
  <c r="L82" i="57"/>
  <c r="AE33" i="15"/>
  <c r="AD33" i="15"/>
  <c r="AF33" i="15"/>
  <c r="L82" i="88"/>
  <c r="AB21" i="15"/>
  <c r="L82" i="95"/>
  <c r="M85" i="88" l="1"/>
  <c r="AC33" i="15"/>
  <c r="M82" i="88"/>
  <c r="AF21" i="15"/>
  <c r="AE21" i="15" l="1"/>
  <c r="AC21" i="15"/>
  <c r="AD21" i="15"/>
  <c r="AG21" i="15"/>
  <c r="L92" i="93" l="1"/>
  <c r="L94" i="93" s="1"/>
  <c r="L112" i="93" s="1"/>
  <c r="L92" i="57"/>
  <c r="L94" i="57" s="1"/>
  <c r="L112" i="57" s="1"/>
  <c r="L92" i="88"/>
  <c r="L94" i="88" s="1"/>
  <c r="L112" i="88" s="1"/>
  <c r="L92" i="95"/>
  <c r="L94" i="95" s="1"/>
  <c r="L112" i="95" s="1"/>
  <c r="L92" i="96" l="1"/>
  <c r="L94" i="96" s="1"/>
  <c r="L112" i="96" s="1"/>
  <c r="L92" i="56"/>
  <c r="L94" i="56" s="1"/>
  <c r="L112" i="56" s="1"/>
  <c r="AG39" i="15" l="1"/>
  <c r="AG41" i="15" s="1"/>
  <c r="AG43" i="15" s="1"/>
  <c r="AG44" i="15" s="1"/>
  <c r="AC39" i="15"/>
  <c r="AC41" i="15" s="1"/>
  <c r="AC43" i="15" s="1"/>
  <c r="AC44" i="15" s="1"/>
  <c r="AF39" i="15"/>
  <c r="AF41" i="15" s="1"/>
  <c r="AF43" i="15" s="1"/>
  <c r="AF44" i="15" s="1"/>
  <c r="AE39" i="15"/>
  <c r="AE41" i="15" s="1"/>
  <c r="AE43" i="15" s="1"/>
  <c r="AE44" i="15" s="1"/>
  <c r="G36" i="89" l="1"/>
  <c r="AB39" i="15"/>
  <c r="AB41" i="15" s="1"/>
  <c r="AB43" i="15" s="1"/>
  <c r="AB44" i="15" s="1"/>
  <c r="G39" i="89"/>
  <c r="AD39" i="15"/>
  <c r="AD41" i="15" s="1"/>
  <c r="AD43" i="15" s="1"/>
  <c r="AD44" i="15" s="1"/>
  <c r="G38" i="89"/>
  <c r="G40" i="89"/>
  <c r="H40" i="89" l="1"/>
  <c r="G37" i="89"/>
  <c r="H39" i="89"/>
  <c r="H38" i="89"/>
  <c r="H36" i="89"/>
  <c r="G35" i="89"/>
  <c r="L113" i="93" l="1"/>
  <c r="L113" i="95"/>
  <c r="H37" i="89"/>
  <c r="H35" i="89"/>
  <c r="L113" i="57" l="1"/>
  <c r="L113" i="96"/>
  <c r="L113" i="88"/>
  <c r="L113" i="56" l="1"/>
  <c r="L53" i="2" l="1"/>
  <c r="L31" i="2" l="1"/>
  <c r="AA33" i="15" l="1"/>
  <c r="L82" i="2" l="1"/>
  <c r="L34" i="2" l="1"/>
  <c r="L85" i="2" l="1"/>
  <c r="AA21" i="15" l="1"/>
  <c r="L92" i="2" l="1"/>
  <c r="L94" i="2" s="1"/>
  <c r="L112" i="2" s="1"/>
  <c r="AA39" i="15" l="1"/>
  <c r="AA41" i="15" s="1"/>
  <c r="AA43" i="15" s="1"/>
  <c r="AA44" i="15" s="1"/>
  <c r="G34" i="89" l="1"/>
  <c r="H34" i="89" l="1"/>
  <c r="L113" i="2" l="1"/>
  <c r="L46" i="9" l="1"/>
  <c r="L31" i="9" l="1"/>
  <c r="W33" i="15" l="1"/>
  <c r="L34" i="9" l="1"/>
  <c r="L85" i="9"/>
  <c r="W21" i="15" l="1"/>
  <c r="L92" i="9" l="1"/>
  <c r="L94" i="9" s="1"/>
  <c r="L112" i="9" s="1"/>
  <c r="W39" i="15" l="1"/>
  <c r="W41" i="15" s="1"/>
  <c r="W43" i="15" s="1"/>
  <c r="W44" i="15" s="1"/>
  <c r="G17" i="89" l="1"/>
  <c r="H17" i="89" l="1"/>
  <c r="L113" i="9" l="1"/>
  <c r="L53" i="53" l="1"/>
  <c r="L31" i="53" l="1"/>
  <c r="L34" i="53" l="1"/>
  <c r="L85" i="53" l="1"/>
  <c r="L82" i="53" l="1"/>
  <c r="X21" i="15"/>
  <c r="X33" i="15"/>
  <c r="L92" i="53" l="1"/>
  <c r="L94" i="53" s="1"/>
  <c r="L112" i="53" s="1"/>
  <c r="X39" i="15" l="1"/>
  <c r="X41" i="15" s="1"/>
  <c r="X43" i="15" s="1"/>
  <c r="X44" i="15" s="1"/>
  <c r="G18" i="89" l="1"/>
  <c r="H18" i="89" l="1"/>
  <c r="L113" i="53" l="1"/>
  <c r="L31" i="55" l="1"/>
  <c r="L52" i="55" l="1"/>
  <c r="L31" i="54"/>
  <c r="L51" i="54" l="1"/>
  <c r="Z33" i="15" l="1"/>
  <c r="L82" i="54"/>
  <c r="Y33" i="15" l="1"/>
  <c r="L82" i="55"/>
  <c r="L33" i="55" l="1"/>
  <c r="L33" i="54"/>
  <c r="L85" i="54"/>
  <c r="L85" i="55"/>
  <c r="M33" i="54" l="1"/>
  <c r="Y21" i="15" l="1"/>
  <c r="Z21" i="15" l="1"/>
  <c r="L92" i="55" l="1"/>
  <c r="L94" i="55" s="1"/>
  <c r="L112" i="55" s="1"/>
  <c r="L92" i="54"/>
  <c r="L94" i="54" s="1"/>
  <c r="L112" i="54" s="1"/>
  <c r="Z39" i="15" l="1"/>
  <c r="Z41" i="15" s="1"/>
  <c r="Z43" i="15" s="1"/>
  <c r="Z44" i="15" s="1"/>
  <c r="Y39" i="15"/>
  <c r="Y41" i="15" s="1"/>
  <c r="Y43" i="15" s="1"/>
  <c r="Y44" i="15" s="1"/>
  <c r="G20" i="89" l="1"/>
  <c r="G21" i="89"/>
  <c r="N112" i="54"/>
  <c r="H21" i="89" l="1"/>
  <c r="H20" i="89"/>
  <c r="L113" i="55" l="1"/>
  <c r="L113" i="54" l="1"/>
  <c r="L31" i="51" l="1"/>
  <c r="L31" i="39"/>
  <c r="L48" i="51" l="1"/>
  <c r="L48" i="39"/>
  <c r="L31" i="40"/>
  <c r="L31" i="87"/>
  <c r="L49" i="87" l="1"/>
  <c r="L49" i="40"/>
  <c r="L33" i="87" l="1"/>
  <c r="L33" i="51"/>
  <c r="L33" i="40" l="1"/>
  <c r="L33" i="39"/>
  <c r="L85" i="51" l="1"/>
  <c r="L85" i="39"/>
  <c r="L85" i="87"/>
  <c r="L85" i="40"/>
  <c r="L82" i="51" l="1"/>
  <c r="J33" i="15" l="1"/>
  <c r="L82" i="39"/>
  <c r="L33" i="15"/>
  <c r="M33" i="15"/>
  <c r="L82" i="87"/>
  <c r="L82" i="40"/>
  <c r="M21" i="15" l="1"/>
  <c r="J21" i="15"/>
  <c r="L21" i="15"/>
  <c r="K21" i="15" l="1"/>
  <c r="K33" i="15"/>
  <c r="L92" i="39"/>
  <c r="L94" i="39" s="1"/>
  <c r="L112" i="39" s="1"/>
  <c r="L92" i="87" l="1"/>
  <c r="L94" i="87" s="1"/>
  <c r="L112" i="87" s="1"/>
  <c r="L92" i="51"/>
  <c r="L94" i="51" s="1"/>
  <c r="L112" i="51" s="1"/>
  <c r="J39" i="15" l="1"/>
  <c r="J41" i="15" s="1"/>
  <c r="J43" i="15" s="1"/>
  <c r="J44" i="15" s="1"/>
  <c r="L92" i="40"/>
  <c r="L94" i="40" s="1"/>
  <c r="L112" i="40" s="1"/>
  <c r="G12" i="89" l="1"/>
  <c r="M39" i="15"/>
  <c r="M41" i="15" s="1"/>
  <c r="M43" i="15" s="1"/>
  <c r="M44" i="15" s="1"/>
  <c r="K39" i="15"/>
  <c r="K41" i="15" s="1"/>
  <c r="K43" i="15" s="1"/>
  <c r="K44" i="15" s="1"/>
  <c r="L39" i="15"/>
  <c r="L41" i="15" s="1"/>
  <c r="L43" i="15" s="1"/>
  <c r="L44" i="15" s="1"/>
  <c r="G13" i="89" l="1"/>
  <c r="G14" i="89"/>
  <c r="G15" i="89"/>
  <c r="H12" i="89"/>
  <c r="H14" i="89" l="1"/>
  <c r="H13" i="89"/>
  <c r="H15" i="89"/>
  <c r="L113" i="39" l="1"/>
  <c r="L113" i="51"/>
  <c r="L113" i="40" l="1"/>
  <c r="L113" i="87"/>
  <c r="L31" i="111" l="1"/>
  <c r="L50" i="111" l="1"/>
  <c r="L33" i="111" l="1"/>
  <c r="L85" i="111" l="1"/>
  <c r="L82" i="111" l="1"/>
  <c r="V33" i="15" l="1"/>
  <c r="V21" i="15" l="1"/>
  <c r="L92" i="111" l="1"/>
  <c r="L94" i="111" s="1"/>
  <c r="L112" i="111" s="1"/>
  <c r="V39" i="15" l="1"/>
  <c r="V41" i="15" s="1"/>
  <c r="V43" i="15" s="1"/>
  <c r="V44" i="15" s="1"/>
  <c r="G32" i="89" l="1"/>
  <c r="H32" i="89" l="1"/>
  <c r="L113" i="111" l="1"/>
  <c r="L31" i="19" l="1"/>
  <c r="L54" i="18"/>
  <c r="L31" i="18"/>
  <c r="L31" i="10"/>
  <c r="L54" i="10"/>
  <c r="L54" i="19" l="1"/>
  <c r="L31" i="8" l="1"/>
  <c r="L54" i="8" l="1"/>
  <c r="L33" i="18" l="1"/>
  <c r="L33" i="19" l="1"/>
  <c r="L33" i="10" l="1"/>
  <c r="L33" i="8" l="1"/>
  <c r="L85" i="19" l="1"/>
  <c r="L85" i="18"/>
  <c r="L85" i="10"/>
  <c r="L85" i="8" l="1"/>
  <c r="U33" i="15"/>
  <c r="T33" i="15"/>
  <c r="S33" i="15"/>
  <c r="U21" i="15" l="1"/>
  <c r="S21" i="15"/>
  <c r="T21" i="15"/>
  <c r="R21" i="15"/>
  <c r="R33" i="15" l="1"/>
  <c r="L92" i="18"/>
  <c r="L94" i="18" s="1"/>
  <c r="L112" i="18" s="1"/>
  <c r="L92" i="10"/>
  <c r="L94" i="10" s="1"/>
  <c r="L112" i="10" s="1"/>
  <c r="U39" i="15" l="1"/>
  <c r="U41" i="15" s="1"/>
  <c r="U43" i="15" s="1"/>
  <c r="U44" i="15" s="1"/>
  <c r="L92" i="19"/>
  <c r="L94" i="19" s="1"/>
  <c r="L112" i="19" s="1"/>
  <c r="T39" i="15" l="1"/>
  <c r="T41" i="15" s="1"/>
  <c r="T43" i="15" s="1"/>
  <c r="T44" i="15" s="1"/>
  <c r="S39" i="15"/>
  <c r="S41" i="15" s="1"/>
  <c r="S43" i="15" s="1"/>
  <c r="S44" i="15" s="1"/>
  <c r="G31" i="89"/>
  <c r="L92" i="8"/>
  <c r="L94" i="8" s="1"/>
  <c r="L112" i="8" s="1"/>
  <c r="H31" i="89" l="1"/>
  <c r="G30" i="89"/>
  <c r="R39" i="15"/>
  <c r="R41" i="15" s="1"/>
  <c r="R43" i="15" s="1"/>
  <c r="R44" i="15" s="1"/>
  <c r="G29" i="89"/>
  <c r="H30" i="89" l="1"/>
  <c r="H29" i="89"/>
  <c r="G28" i="89"/>
  <c r="H28" i="89" l="1"/>
  <c r="L113" i="19"/>
  <c r="L113" i="10" l="1"/>
  <c r="L113" i="18"/>
  <c r="L113" i="8" l="1"/>
  <c r="L85" i="67" l="1"/>
  <c r="L53" i="67" l="1"/>
  <c r="L31" i="67"/>
  <c r="L34" i="67"/>
  <c r="L82" i="67" l="1"/>
  <c r="Q21" i="15" l="1"/>
  <c r="Q33" i="15" l="1"/>
  <c r="L92" i="67" l="1"/>
  <c r="L94" i="67" s="1"/>
  <c r="L112" i="67" s="1"/>
  <c r="Q39" i="15" l="1"/>
  <c r="Q41" i="15" s="1"/>
  <c r="Q43" i="15" s="1"/>
  <c r="Q44" i="15" s="1"/>
  <c r="G26" i="89" l="1"/>
  <c r="H26" i="89" l="1"/>
  <c r="L113" i="67" l="1"/>
</calcChain>
</file>

<file path=xl/sharedStrings.xml><?xml version="1.0" encoding="utf-8"?>
<sst xmlns="http://schemas.openxmlformats.org/spreadsheetml/2006/main" count="19931" uniqueCount="287">
  <si>
    <t>Oddelek za ekonomiko kmetijstva</t>
  </si>
  <si>
    <t>kg/ha</t>
  </si>
  <si>
    <t>%</t>
  </si>
  <si>
    <t>ha</t>
  </si>
  <si>
    <t>STROŠKI SKUPAJ</t>
  </si>
  <si>
    <t>STROŠKI GLAVNEGA PRIDELKA</t>
  </si>
  <si>
    <t>PRORAČUNSKI DODATKI</t>
  </si>
  <si>
    <t>STROŠKI ZMANJŠANI ZA SUBVENCIJE</t>
  </si>
  <si>
    <t>STROŠKI ZMANJŠANI ZA SUBVENCIJE EUR/kg</t>
  </si>
  <si>
    <t>kontrola</t>
  </si>
  <si>
    <t>Kmetijski inštitut Slovenije</t>
  </si>
  <si>
    <t>solata spomladanska</t>
  </si>
  <si>
    <t>P</t>
  </si>
  <si>
    <t>Pridelek tržni</t>
  </si>
  <si>
    <t>t/ha</t>
  </si>
  <si>
    <t>Stranski pridelek</t>
  </si>
  <si>
    <t>Piz</t>
  </si>
  <si>
    <t>Pridelek bruto</t>
  </si>
  <si>
    <t>Izgube</t>
  </si>
  <si>
    <t>Velikost poljine</t>
  </si>
  <si>
    <t>Premijska stopnja za zavarovanje pridelka</t>
  </si>
  <si>
    <t>STR1</t>
  </si>
  <si>
    <t>Stroški brez domačega dela</t>
  </si>
  <si>
    <t>sem</t>
  </si>
  <si>
    <t>Od tega:    Seme in sadike</t>
  </si>
  <si>
    <t>€/ha</t>
  </si>
  <si>
    <t>gnoj</t>
  </si>
  <si>
    <t>Gnojila</t>
  </si>
  <si>
    <t>fss</t>
  </si>
  <si>
    <t>Sredstva za varstvo rastlin</t>
  </si>
  <si>
    <t>nd</t>
  </si>
  <si>
    <t>zavp</t>
  </si>
  <si>
    <t>stroj</t>
  </si>
  <si>
    <t>Spremenljivi stroški strojnih storitev</t>
  </si>
  <si>
    <t>drug</t>
  </si>
  <si>
    <t>amort</t>
  </si>
  <si>
    <t>Amortizacija</t>
  </si>
  <si>
    <t>kapit</t>
  </si>
  <si>
    <t>Stroški kapitala</t>
  </si>
  <si>
    <t>dDelo</t>
  </si>
  <si>
    <t>Stroški domačega dela</t>
  </si>
  <si>
    <t>dDelo1</t>
  </si>
  <si>
    <t>Osnovni pridelek</t>
  </si>
  <si>
    <t>dDeloUR</t>
  </si>
  <si>
    <t>Domače delo</t>
  </si>
  <si>
    <t>ur/ha</t>
  </si>
  <si>
    <t>domače delo neposredno</t>
  </si>
  <si>
    <t>strojno delo neposredno</t>
  </si>
  <si>
    <t>STR</t>
  </si>
  <si>
    <t>-VREDNOST STRAN. PRIDELKOV</t>
  </si>
  <si>
    <t>LC</t>
  </si>
  <si>
    <t>€/kg</t>
  </si>
  <si>
    <t>Gnojilna norma</t>
  </si>
  <si>
    <t>N</t>
  </si>
  <si>
    <t>K</t>
  </si>
  <si>
    <t>Hlevski gnoj</t>
  </si>
  <si>
    <t>ZBIRNI PREGLED</t>
  </si>
  <si>
    <t>Vir vhodnih tehnoloških parametrov za pridelavo zelenjadnic: Razširjena strokovna skupina za vrtnarstvo pri KGZS</t>
  </si>
  <si>
    <t>Drugo</t>
  </si>
  <si>
    <t>Delež, ki ga zavzema kultura na rastno dobo</t>
  </si>
  <si>
    <t>Količina semena, sadik</t>
  </si>
  <si>
    <t>EM/ha</t>
  </si>
  <si>
    <t>Modelne kalkulacije zelenjadnice</t>
  </si>
  <si>
    <t>Paradižnik, plastenjak</t>
  </si>
  <si>
    <t>Fižol, stročji, visoki</t>
  </si>
  <si>
    <t>Fižol, stročji, nizek</t>
  </si>
  <si>
    <t>Stročnice</t>
  </si>
  <si>
    <t>Solatne kumare, plastenjak</t>
  </si>
  <si>
    <t>Plodovke</t>
  </si>
  <si>
    <t>* krmni</t>
  </si>
  <si>
    <t>Česen, jesenski</t>
  </si>
  <si>
    <t>32 + 8*</t>
  </si>
  <si>
    <t>Korenček</t>
  </si>
  <si>
    <t>Krompir zgodnji</t>
  </si>
  <si>
    <t>Korenovke in gomoljnice</t>
  </si>
  <si>
    <t>Radič jesenski, na foliji</t>
  </si>
  <si>
    <t>Čebula, pridelava iz čebulčka, strojno pobiranje</t>
  </si>
  <si>
    <t>Radič poletni, na foliji</t>
  </si>
  <si>
    <t>Čebula, pridelava iz semena, ročno pobiranje</t>
  </si>
  <si>
    <t>Endivija jesenska, na foliji</t>
  </si>
  <si>
    <t>Čebula, pridelava iz semena, strojno pobiranje</t>
  </si>
  <si>
    <t>Endivija poletna, na foliji</t>
  </si>
  <si>
    <t>Čebulnice</t>
  </si>
  <si>
    <t>Solata jesenska, na foliji</t>
  </si>
  <si>
    <t>Cvetača</t>
  </si>
  <si>
    <t>Solata poletna, na foliji</t>
  </si>
  <si>
    <t>Zelje zgodnje, za presno prodajo</t>
  </si>
  <si>
    <t>Solata spomladanska, na foliji</t>
  </si>
  <si>
    <t>Zelje pozno, za presno prodajo</t>
  </si>
  <si>
    <t>Zelje pozno, za predelavo</t>
  </si>
  <si>
    <t>Solata spomladanska, na foliji, plastenjak</t>
  </si>
  <si>
    <t>Kapusnice</t>
  </si>
  <si>
    <t>Solatnice</t>
  </si>
  <si>
    <t>EUR/kg, brez DDV</t>
  </si>
  <si>
    <t>Stroški zmanjšani za subvencije</t>
  </si>
  <si>
    <t>Neto oz. tržni pridelek</t>
  </si>
  <si>
    <t>Zelenjadnica</t>
  </si>
  <si>
    <t>Paprika na prostemZ1</t>
  </si>
  <si>
    <t>Paprika na prostemZ2</t>
  </si>
  <si>
    <t>Paprika na prostemZ3</t>
  </si>
  <si>
    <t>Paprika na prostemZ</t>
  </si>
  <si>
    <t>Paprika, plastenjakN1</t>
  </si>
  <si>
    <t>Paprika, plastenjakN2</t>
  </si>
  <si>
    <t>50 % pridelka v 10 kg vrečah</t>
  </si>
  <si>
    <t>100 % pridelka v 10 kg vrečah</t>
  </si>
  <si>
    <t>box palete</t>
  </si>
  <si>
    <t>povratni zložljivi zabojčki</t>
  </si>
  <si>
    <t>10 kg vreče</t>
  </si>
  <si>
    <t>EUR/ha</t>
  </si>
  <si>
    <t>Indeks 2014/2013</t>
  </si>
  <si>
    <t>Indeks</t>
  </si>
  <si>
    <t>višji stroški semena (+6%)</t>
  </si>
  <si>
    <t>višji stroški semena (+7%)</t>
  </si>
  <si>
    <t>Naj pomembnejši dejavniki spremembe stroškov:</t>
  </si>
  <si>
    <t>Solatnice: stroški sadik višji (višje cene semena, nižji stroški vzgoje sadik), višji stroški zavarovaja pridelka</t>
  </si>
  <si>
    <t>zelje: stroški sadik višji (višje cene semena, nižji stroški vzgoje sadik), višji stroški zavarovaja pridelka</t>
  </si>
  <si>
    <t>cene čebulčka nižje za 35%</t>
  </si>
  <si>
    <t>cene FFS od -4% do 5%, cene gnojil nižje v povp. za 10%, pomembno višji stroški zavarovanja pridelak (višje zav. premije), druge cene zmerna rast</t>
  </si>
  <si>
    <t>cene semena enake, višji stroški zavarovaja</t>
  </si>
  <si>
    <t>Plodovke: višji stroški sadik (seme cenejše, vzgoja sadik plodovk dražja)</t>
  </si>
  <si>
    <t>KMETIJSKI INŠTITUT SLOVENIJE</t>
  </si>
  <si>
    <t/>
  </si>
  <si>
    <t>Sezona 2014</t>
  </si>
  <si>
    <t>ANALITIČNA KALKULACIJA stroškov pridelave</t>
  </si>
  <si>
    <t>Neto pridelek:</t>
  </si>
  <si>
    <t>Bruto pridelek:</t>
  </si>
  <si>
    <t>Izgube:</t>
  </si>
  <si>
    <t>Velikost poljine:</t>
  </si>
  <si>
    <t>Oddaljenost od kmetije:</t>
  </si>
  <si>
    <t>km</t>
  </si>
  <si>
    <t>Premijska stopnja za zavarovanje pridelka:</t>
  </si>
  <si>
    <t>Sadilna razdalja:</t>
  </si>
  <si>
    <t>Število sadik:</t>
  </si>
  <si>
    <t>kos</t>
  </si>
  <si>
    <t>Kg,l,ur/</t>
  </si>
  <si>
    <t>Cena EUR/</t>
  </si>
  <si>
    <t>Vrednost</t>
  </si>
  <si>
    <t>Strukt.</t>
  </si>
  <si>
    <t>Vrsta stroška</t>
  </si>
  <si>
    <t>kg, l, uro</t>
  </si>
  <si>
    <t xml:space="preserve">    %</t>
  </si>
  <si>
    <t>DOMAČ MATERIAL</t>
  </si>
  <si>
    <t xml:space="preserve"> cvetača (SURS)</t>
  </si>
  <si>
    <t xml:space="preserve"> hlevski gnoj</t>
  </si>
  <si>
    <t>KUPLJEN MATERIAL</t>
  </si>
  <si>
    <t xml:space="preserve"> seme</t>
  </si>
  <si>
    <t xml:space="preserve"> vzgoja sadike</t>
  </si>
  <si>
    <t xml:space="preserve"> protifert Ca</t>
  </si>
  <si>
    <t xml:space="preserve"> listno gnojilo K</t>
  </si>
  <si>
    <t xml:space="preserve"> listno gnojilo B</t>
  </si>
  <si>
    <t xml:space="preserve"> minerana gnojila</t>
  </si>
  <si>
    <t xml:space="preserve"> sredstva za varstvo rastlin</t>
  </si>
  <si>
    <t xml:space="preserve"> butisan 400</t>
  </si>
  <si>
    <t xml:space="preserve"> lentagran WP</t>
  </si>
  <si>
    <t xml:space="preserve"> steward</t>
  </si>
  <si>
    <t xml:space="preserve"> affirm</t>
  </si>
  <si>
    <t xml:space="preserve"> delfin WG</t>
  </si>
  <si>
    <t xml:space="preserve"> signum</t>
  </si>
  <si>
    <t xml:space="preserve"> rovral aquaflo</t>
  </si>
  <si>
    <t xml:space="preserve"> break thru</t>
  </si>
  <si>
    <t xml:space="preserve"> zaboj plastični zložljiv</t>
  </si>
  <si>
    <t>KUPLJENE STORITVE</t>
  </si>
  <si>
    <t xml:space="preserve"> apnenje IGM</t>
  </si>
  <si>
    <t xml:space="preserve"> hladilnica</t>
  </si>
  <si>
    <t xml:space="preserve"> koncesija za vodo</t>
  </si>
  <si>
    <t xml:space="preserve"> prevoz do odkupa</t>
  </si>
  <si>
    <t xml:space="preserve"> najeto delo</t>
  </si>
  <si>
    <t xml:space="preserve"> zavarovanje pridelka</t>
  </si>
  <si>
    <t xml:space="preserve"> zavarovanje zgradb</t>
  </si>
  <si>
    <t>AMORTIZACIJA</t>
  </si>
  <si>
    <t xml:space="preserve"> namak. rolomat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</si>
  <si>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</si>
  <si>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</si>
  <si>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</si>
  <si>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</si>
  <si>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</si>
  <si>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</si>
  <si>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</si>
  <si>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</si>
  <si>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</si>
  <si>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</si>
  <si>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>STROŠKI GLAVNEGA PRIDELKA EUR/kg</t>
  </si>
  <si>
    <t>Neposredno na nosilcu</t>
  </si>
  <si>
    <t xml:space="preserve"> vračilo trošarine</t>
  </si>
  <si>
    <t xml:space="preserve"> regionalno plačilo njive</t>
  </si>
  <si>
    <t xml:space="preserve"> OMDsub</t>
  </si>
  <si>
    <t>Preneseno iz drugih stroškovnih nosilcev</t>
  </si>
  <si>
    <t xml:space="preserve"> zelje pozno (SURS)</t>
  </si>
  <si>
    <t xml:space="preserve"> listno gnojilo Cu</t>
  </si>
  <si>
    <t xml:space="preserve"> stomp 400 sc</t>
  </si>
  <si>
    <t xml:space="preserve"> karate zeon 5 SC</t>
  </si>
  <si>
    <t xml:space="preserve"> bulldock ec 25</t>
  </si>
  <si>
    <t xml:space="preserve"> laser</t>
  </si>
  <si>
    <t xml:space="preserve"> vreče 30 kg</t>
  </si>
  <si>
    <t xml:space="preserve"> paleta 1 m3</t>
  </si>
  <si>
    <t xml:space="preserve"> zelje zgodnje (SURS)</t>
  </si>
  <si>
    <t xml:space="preserve"> vlaknata folija (17g)</t>
  </si>
  <si>
    <t>Čebula, pridelava iz semena, STROJNO POBIRANJE</t>
  </si>
  <si>
    <t>Količina semena</t>
  </si>
  <si>
    <t>semen</t>
  </si>
  <si>
    <t>čebula</t>
  </si>
  <si>
    <t xml:space="preserve"> goal</t>
  </si>
  <si>
    <t xml:space="preserve"> fusilade forte</t>
  </si>
  <si>
    <t xml:space="preserve"> perfekthion</t>
  </si>
  <si>
    <t xml:space="preserve"> champion 50 WP</t>
  </si>
  <si>
    <t xml:space="preserve"> switch 62,5 wg</t>
  </si>
  <si>
    <t xml:space="preserve"> quadris</t>
  </si>
  <si>
    <t xml:space="preserve"> penncozeb 75 dg</t>
  </si>
  <si>
    <t xml:space="preserve"> ridomil gold combi pepite</t>
  </si>
  <si>
    <t xml:space="preserve"> nu film 17</t>
  </si>
  <si>
    <t xml:space="preserve"> vreče 10 kg </t>
  </si>
  <si>
    <t>Čebula, pridelava iz semena, ROČNO POBIRANJE</t>
  </si>
  <si>
    <t>Čebula, pridelava iz čebulčka, STROJNO POBIRANJE</t>
  </si>
  <si>
    <t xml:space="preserve"> čebulček</t>
  </si>
  <si>
    <t>Čebula, pridelava iz čebulčka, ROČNO POBIRANJE</t>
  </si>
  <si>
    <t>kg</t>
  </si>
  <si>
    <t>česenJ</t>
  </si>
  <si>
    <t xml:space="preserve"> pripravek za dvig odpornosti</t>
  </si>
  <si>
    <t xml:space="preserve"> agil 100 EC</t>
  </si>
  <si>
    <t xml:space="preserve"> ridomil gold MZ pepite</t>
  </si>
  <si>
    <t xml:space="preserve"> zaboj plastični zložljiv nizek</t>
  </si>
  <si>
    <t xml:space="preserve"> endivija (SURS)</t>
  </si>
  <si>
    <t xml:space="preserve"> polyram df</t>
  </si>
  <si>
    <t xml:space="preserve"> actara 25 WG</t>
  </si>
  <si>
    <t xml:space="preserve"> aktiv</t>
  </si>
  <si>
    <t xml:space="preserve"> črna folja 1,4 m</t>
  </si>
  <si>
    <t xml:space="preserve"> namakalna cev</t>
  </si>
  <si>
    <t xml:space="preserve"> komunalni odpadki</t>
  </si>
  <si>
    <t xml:space="preserve"> namakalni sistem</t>
  </si>
  <si>
    <t xml:space="preserve"> zaščita proti mrazu Crop aid</t>
  </si>
  <si>
    <t>Razdalja do odkupnega mesta:</t>
  </si>
  <si>
    <t>Količina semena:</t>
  </si>
  <si>
    <t xml:space="preserve"> fižol-stročji (SURS)</t>
  </si>
  <si>
    <t xml:space="preserve"> demitan</t>
  </si>
  <si>
    <t xml:space="preserve"> žica</t>
  </si>
  <si>
    <t xml:space="preserve"> stebri opora</t>
  </si>
  <si>
    <t xml:space="preserve"> vrvica opora</t>
  </si>
  <si>
    <t>mio semen</t>
  </si>
  <si>
    <t xml:space="preserve"> korenje (SURS)</t>
  </si>
  <si>
    <t xml:space="preserve"> naturalis</t>
  </si>
  <si>
    <t xml:space="preserve"> pirimor 50 wg</t>
  </si>
  <si>
    <t xml:space="preserve"> score 250 EC</t>
  </si>
  <si>
    <t xml:space="preserve"> namakalni sistem vrtnine</t>
  </si>
  <si>
    <t xml:space="preserve"> krmno korenje</t>
  </si>
  <si>
    <t xml:space="preserve"> krompir (osnova)</t>
  </si>
  <si>
    <t xml:space="preserve"> elektrika</t>
  </si>
  <si>
    <t xml:space="preserve"> seme zg. krompir (OR)</t>
  </si>
  <si>
    <t xml:space="preserve"> plateen wg 41,5</t>
  </si>
  <si>
    <t xml:space="preserve"> acrobat wg</t>
  </si>
  <si>
    <t xml:space="preserve"> shirlan 500 SL</t>
  </si>
  <si>
    <t xml:space="preserve"> gajbice</t>
  </si>
  <si>
    <t xml:space="preserve"> krmni krompir</t>
  </si>
  <si>
    <t xml:space="preserve"> seme krompir 35</t>
  </si>
  <si>
    <t>enota</t>
  </si>
  <si>
    <t xml:space="preserve"> kumare solatne (SURS)</t>
  </si>
  <si>
    <t xml:space="preserve"> teppeki</t>
  </si>
  <si>
    <t xml:space="preserve"> vertimec 1,8% ec</t>
  </si>
  <si>
    <t xml:space="preserve"> chess 50 wg</t>
  </si>
  <si>
    <t xml:space="preserve"> količki za oporo</t>
  </si>
  <si>
    <t xml:space="preserve"> mreža</t>
  </si>
  <si>
    <t xml:space="preserve"> meglilnik</t>
  </si>
  <si>
    <t xml:space="preserve"> plastenjak</t>
  </si>
  <si>
    <t xml:space="preserve"> prezračevanje plastenjaka</t>
  </si>
  <si>
    <t xml:space="preserve"> folija dvojna plastenjak</t>
  </si>
  <si>
    <t xml:space="preserve"> kapljično namakanje zaščiten prostor</t>
  </si>
  <si>
    <t>Paprika na prostem</t>
  </si>
  <si>
    <t>Pobiranje v:</t>
  </si>
  <si>
    <t>Prodaja:</t>
  </si>
  <si>
    <t xml:space="preserve"> paprika (SURS)</t>
  </si>
  <si>
    <t xml:space="preserve"> listno gnojilo P, K</t>
  </si>
  <si>
    <t xml:space="preserve"> remedier</t>
  </si>
  <si>
    <t xml:space="preserve"> črna folja 1,2 m</t>
  </si>
  <si>
    <t>Paprika, plastenjak</t>
  </si>
  <si>
    <t xml:space="preserve"> mospilan 20 sg</t>
  </si>
  <si>
    <t xml:space="preserve"> rumene lepljive plošče</t>
  </si>
  <si>
    <t xml:space="preserve"> paradižnik (SURS)</t>
  </si>
  <si>
    <t xml:space="preserve"> antracol wg 70</t>
  </si>
  <si>
    <t xml:space="preserve"> confidor SL 200</t>
  </si>
  <si>
    <t xml:space="preserve"> objemke</t>
  </si>
  <si>
    <t xml:space="preserve"> opora na vrvici</t>
  </si>
  <si>
    <t xml:space="preserve"> solata (SURS)</t>
  </si>
  <si>
    <t>Najeto delo</t>
  </si>
  <si>
    <t>Drugi material</t>
  </si>
  <si>
    <t xml:space="preserve">Druge storitve     </t>
  </si>
  <si>
    <t>Zavarovanje</t>
  </si>
  <si>
    <t>Sezona 2013</t>
  </si>
  <si>
    <t>Paradižnik, plastenjak, pridelava v zemlji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</si>
</sst>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\ _S_I_T_-;\-* #,##0.00\ _S_I_T_-;_-* &quot;-&quot;??\ _S_I_T_-;_-@_-"/>
    <numFmt numFmtId="165" formatCode="0.0"/>
    <numFmt numFmtId="166" formatCode="0.0000"/>
    <numFmt numFmtId="167" formatCode="0.000"/>
    <numFmt numFmtId="168" formatCode="#,##0.0"/>
    <numFmt numFmtId="169" formatCode="#,##0.000"/>
    <numFmt numFmtId="170" formatCode="#,##0.0000"/>
    <numFmt numFmtId="171" formatCode="0.000000"/>
    <numFmt numFmtId="172" formatCode="0_)"/>
    <numFmt numFmtId="173" formatCode="0.000_)"/>
    <numFmt numFmtId="174" formatCode="0.00_)"/>
    <numFmt numFmtId="175" formatCode="0.0_)"/>
    <numFmt numFmtId="176" formatCode="_-* #,##0.00\ [$€-1]_-;\-* #,##0.00\ [$€-1]_-;_-* &quot;-&quot;??\ [$€-1]_-"/>
  </numFmts>
  <fonts count="5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9"/>
      <name val="Arial"/>
      <family val="2"/>
      <charset val="238"/>
    </font>
    <font>
      <sz val="11"/>
      <color indexed="17"/>
      <name val="Arial"/>
      <family val="2"/>
      <charset val="238"/>
    </font>
    <font>
      <u/>
      <sz val="7.5"/>
      <color indexed="12"/>
      <name val="Arial"/>
      <family val="2"/>
      <charset val="238"/>
    </font>
    <font>
      <b/>
      <sz val="11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8"/>
      <name val="Calibri"/>
      <family val="2"/>
    </font>
    <font>
      <sz val="12"/>
      <name val="Courier"/>
      <family val="1"/>
      <charset val="238"/>
    </font>
    <font>
      <sz val="11"/>
      <color indexed="8"/>
      <name val="Calibri"/>
      <family val="2"/>
      <charset val="238"/>
    </font>
    <font>
      <sz val="11"/>
      <color indexed="60"/>
      <name val="Arial"/>
      <family val="2"/>
      <charset val="238"/>
    </font>
    <font>
      <sz val="11"/>
      <color indexed="10"/>
      <name val="Arial"/>
      <family val="2"/>
      <charset val="238"/>
    </font>
    <font>
      <i/>
      <sz val="11"/>
      <color indexed="23"/>
      <name val="Arial"/>
      <family val="2"/>
      <charset val="238"/>
    </font>
    <font>
      <sz val="11"/>
      <color indexed="52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1"/>
      <color indexed="52"/>
      <name val="Arial"/>
      <family val="2"/>
      <charset val="238"/>
    </font>
    <font>
      <sz val="11"/>
      <color indexed="20"/>
      <name val="Arial"/>
      <family val="2"/>
      <charset val="238"/>
    </font>
    <font>
      <sz val="11"/>
      <color indexed="62"/>
      <name val="Arial"/>
      <family val="2"/>
      <charset val="238"/>
    </font>
    <font>
      <b/>
      <sz val="11"/>
      <color indexed="8"/>
      <name val="Arial"/>
      <family val="2"/>
      <charset val="238"/>
    </font>
    <font>
      <sz val="8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indexed="1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164" fontId="43" fillId="0" borderId="0" applyFont="0" applyFill="0" applyBorder="0" applyAlignment="0" applyProtection="0"/>
    <xf numFmtId="0" fontId="17" fillId="4" borderId="0" applyNumberFormat="0" applyBorder="0" applyAlignment="0" applyProtection="0"/>
    <xf numFmtId="176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16" borderId="1" applyNumberFormat="0" applyAlignment="0" applyProtection="0"/>
    <xf numFmtId="0" fontId="20" fillId="0" borderId="0" applyNumberFormat="0" applyFill="0" applyBorder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1" fillId="0" borderId="0"/>
    <xf numFmtId="0" fontId="24" fillId="0" borderId="0"/>
    <xf numFmtId="0" fontId="27" fillId="17" borderId="0" applyNumberFormat="0" applyBorder="0" applyAlignment="0" applyProtection="0"/>
    <xf numFmtId="0" fontId="44" fillId="0" borderId="0"/>
    <xf numFmtId="0" fontId="15" fillId="18" borderId="5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2" borderId="0" applyNumberFormat="0" applyBorder="0" applyAlignment="0" applyProtection="0"/>
    <xf numFmtId="0" fontId="30" fillId="0" borderId="6" applyNumberFormat="0" applyFill="0" applyAlignment="0" applyProtection="0"/>
    <xf numFmtId="0" fontId="31" fillId="23" borderId="7" applyNumberFormat="0" applyAlignment="0" applyProtection="0"/>
    <xf numFmtId="0" fontId="32" fillId="16" borderId="8" applyNumberFormat="0" applyAlignment="0" applyProtection="0"/>
    <xf numFmtId="0" fontId="33" fillId="3" borderId="0" applyNumberFormat="0" applyBorder="0" applyAlignment="0" applyProtection="0"/>
    <xf numFmtId="164" fontId="43" fillId="0" borderId="0" applyFont="0" applyFill="0" applyBorder="0" applyAlignment="0" applyProtection="0"/>
    <xf numFmtId="0" fontId="34" fillId="7" borderId="8" applyNumberFormat="0" applyAlignment="0" applyProtection="0"/>
    <xf numFmtId="0" fontId="35" fillId="0" borderId="9" applyNumberFormat="0" applyFill="0" applyAlignment="0" applyProtection="0"/>
  </cellStyleXfs>
  <cellXfs count="281">
    <xf numFmtId="0" fontId="0" fillId="0" borderId="0" xfId="0"/>
    <xf numFmtId="1" fontId="2" fillId="0" borderId="0" xfId="34" applyNumberFormat="1" applyFont="1" applyFill="1" applyAlignment="1">
      <alignment horizontal="right"/>
    </xf>
    <xf numFmtId="1" fontId="2" fillId="0" borderId="0" xfId="34" applyNumberFormat="1" applyFont="1" applyFill="1" applyAlignment="1" applyProtection="1">
      <alignment horizontal="right"/>
    </xf>
    <xf numFmtId="0" fontId="2" fillId="0" borderId="0" xfId="34" applyFont="1" applyFill="1"/>
    <xf numFmtId="0" fontId="2" fillId="0" borderId="0" xfId="34" applyFont="1" applyFill="1" applyProtection="1"/>
    <xf numFmtId="0" fontId="2" fillId="0" borderId="0" xfId="34" applyFont="1" applyFill="1" applyAlignment="1" applyProtection="1">
      <alignment horizontal="left"/>
    </xf>
    <xf numFmtId="2" fontId="2" fillId="0" borderId="0" xfId="34" applyNumberFormat="1" applyFont="1" applyFill="1"/>
    <xf numFmtId="1" fontId="3" fillId="0" borderId="0" xfId="34" applyNumberFormat="1" applyFont="1" applyFill="1" applyAlignment="1">
      <alignment horizontal="right"/>
    </xf>
    <xf numFmtId="1" fontId="3" fillId="0" borderId="0" xfId="34" applyNumberFormat="1" applyFont="1" applyFill="1" applyAlignment="1" applyProtection="1">
      <alignment horizontal="right"/>
    </xf>
    <xf numFmtId="0" fontId="3" fillId="0" borderId="0" xfId="34" applyFont="1" applyFill="1"/>
    <xf numFmtId="0" fontId="3" fillId="0" borderId="0" xfId="0" applyFont="1"/>
    <xf numFmtId="0" fontId="3" fillId="0" borderId="0" xfId="34" applyFont="1" applyFill="1" applyProtection="1"/>
    <xf numFmtId="0" fontId="3" fillId="0" borderId="0" xfId="34" applyFont="1" applyFill="1" applyAlignment="1" applyProtection="1">
      <alignment horizontal="left"/>
    </xf>
    <xf numFmtId="2" fontId="3" fillId="0" borderId="0" xfId="34" applyNumberFormat="1" applyFont="1" applyFill="1"/>
    <xf numFmtId="168" fontId="2" fillId="0" borderId="0" xfId="34" applyNumberFormat="1" applyFont="1" applyFill="1"/>
    <xf numFmtId="168" fontId="2" fillId="0" borderId="0" xfId="34" applyNumberFormat="1" applyFont="1" applyFill="1" applyAlignment="1">
      <alignment horizontal="right"/>
    </xf>
    <xf numFmtId="168" fontId="2" fillId="0" borderId="0" xfId="34" applyNumberFormat="1" applyFont="1" applyFill="1" applyProtection="1"/>
    <xf numFmtId="3" fontId="2" fillId="0" borderId="0" xfId="34" applyNumberFormat="1" applyFont="1" applyFill="1" applyAlignment="1">
      <alignment horizontal="right"/>
    </xf>
    <xf numFmtId="169" fontId="2" fillId="0" borderId="0" xfId="34" applyNumberFormat="1" applyFont="1" applyFill="1"/>
    <xf numFmtId="168" fontId="5" fillId="0" borderId="0" xfId="34" applyNumberFormat="1" applyFont="1" applyFill="1" applyProtection="1"/>
    <xf numFmtId="168" fontId="2" fillId="0" borderId="0" xfId="34" applyNumberFormat="1" applyFont="1" applyFill="1" applyAlignment="1" applyProtection="1">
      <alignment horizontal="right"/>
    </xf>
    <xf numFmtId="168" fontId="2" fillId="0" borderId="0" xfId="34" applyNumberFormat="1" applyFont="1" applyFill="1" applyBorder="1"/>
    <xf numFmtId="168" fontId="2" fillId="0" borderId="0" xfId="34" applyNumberFormat="1" applyFont="1" applyFill="1" applyBorder="1" applyAlignment="1">
      <alignment horizontal="right"/>
    </xf>
    <xf numFmtId="0" fontId="3" fillId="0" borderId="0" xfId="0" applyFont="1" applyBorder="1"/>
    <xf numFmtId="168" fontId="3" fillId="0" borderId="0" xfId="34" applyNumberFormat="1" applyFont="1" applyFill="1"/>
    <xf numFmtId="168" fontId="3" fillId="0" borderId="0" xfId="34" applyNumberFormat="1" applyFont="1" applyFill="1" applyBorder="1"/>
    <xf numFmtId="168" fontId="3" fillId="0" borderId="0" xfId="34" applyNumberFormat="1" applyFont="1" applyFill="1" applyProtection="1"/>
    <xf numFmtId="168" fontId="3" fillId="0" borderId="0" xfId="34" applyNumberFormat="1" applyFont="1" applyFill="1" applyAlignment="1">
      <alignment horizontal="right"/>
    </xf>
    <xf numFmtId="169" fontId="3" fillId="0" borderId="0" xfId="34" applyNumberFormat="1" applyFont="1" applyFill="1"/>
    <xf numFmtId="3" fontId="3" fillId="0" borderId="0" xfId="34" applyNumberFormat="1" applyFont="1" applyFill="1" applyAlignment="1">
      <alignment horizontal="right"/>
    </xf>
    <xf numFmtId="168" fontId="3" fillId="0" borderId="0" xfId="34" applyNumberFormat="1" applyFont="1" applyFill="1" applyAlignment="1" applyProtection="1">
      <alignment horizontal="right"/>
    </xf>
    <xf numFmtId="168" fontId="3" fillId="0" borderId="0" xfId="34" applyNumberFormat="1" applyFont="1" applyFill="1" applyAlignment="1" applyProtection="1">
      <alignment horizontal="left"/>
    </xf>
    <xf numFmtId="168" fontId="3" fillId="0" borderId="0" xfId="34" applyNumberFormat="1" applyFont="1" applyFill="1" applyAlignment="1">
      <alignment horizontal="left"/>
    </xf>
    <xf numFmtId="168" fontId="7" fillId="0" borderId="10" xfId="34" applyNumberFormat="1" applyFont="1" applyFill="1" applyBorder="1" applyAlignment="1" applyProtection="1">
      <alignment horizontal="left"/>
    </xf>
    <xf numFmtId="168" fontId="7" fillId="0" borderId="10" xfId="34" applyNumberFormat="1" applyFont="1" applyFill="1" applyBorder="1"/>
    <xf numFmtId="168" fontId="7" fillId="0" borderId="10" xfId="34" applyNumberFormat="1" applyFont="1" applyFill="1" applyBorder="1" applyProtection="1"/>
    <xf numFmtId="168" fontId="7" fillId="0" borderId="10" xfId="34" applyNumberFormat="1" applyFont="1" applyFill="1" applyBorder="1" applyAlignment="1" applyProtection="1">
      <alignment horizontal="right"/>
    </xf>
    <xf numFmtId="168" fontId="7" fillId="0" borderId="11" xfId="34" applyNumberFormat="1" applyFont="1" applyFill="1" applyBorder="1" applyAlignment="1" applyProtection="1">
      <alignment horizontal="left"/>
    </xf>
    <xf numFmtId="168" fontId="7" fillId="0" borderId="11" xfId="34" applyNumberFormat="1" applyFont="1" applyFill="1" applyBorder="1"/>
    <xf numFmtId="168" fontId="7" fillId="0" borderId="11" xfId="34" applyNumberFormat="1" applyFont="1" applyFill="1" applyBorder="1" applyAlignment="1" applyProtection="1">
      <alignment horizontal="right"/>
    </xf>
    <xf numFmtId="168" fontId="3" fillId="0" borderId="0" xfId="34" applyNumberFormat="1" applyFont="1" applyFill="1" applyBorder="1" applyAlignment="1">
      <alignment horizontal="right"/>
    </xf>
    <xf numFmtId="168" fontId="7" fillId="0" borderId="12" xfId="34" applyNumberFormat="1" applyFont="1" applyFill="1" applyBorder="1" applyProtection="1"/>
    <xf numFmtId="168" fontId="7" fillId="0" borderId="12" xfId="34" applyNumberFormat="1" applyFont="1" applyFill="1" applyBorder="1"/>
    <xf numFmtId="168" fontId="7" fillId="0" borderId="0" xfId="34" applyNumberFormat="1" applyFont="1" applyFill="1" applyProtection="1"/>
    <xf numFmtId="2" fontId="2" fillId="0" borderId="0" xfId="34" applyNumberFormat="1" applyFont="1" applyFill="1" applyAlignment="1">
      <alignment horizontal="right"/>
    </xf>
    <xf numFmtId="171" fontId="2" fillId="0" borderId="0" xfId="34" applyNumberFormat="1" applyFont="1" applyFill="1" applyAlignment="1">
      <alignment horizontal="right"/>
    </xf>
    <xf numFmtId="165" fontId="2" fillId="0" borderId="0" xfId="34" applyNumberFormat="1" applyFont="1" applyFill="1" applyAlignment="1">
      <alignment horizontal="right"/>
    </xf>
    <xf numFmtId="172" fontId="2" fillId="0" borderId="0" xfId="34" applyNumberFormat="1" applyFont="1" applyFill="1" applyProtection="1"/>
    <xf numFmtId="173" fontId="2" fillId="0" borderId="0" xfId="34" applyNumberFormat="1" applyFont="1" applyFill="1" applyProtection="1"/>
    <xf numFmtId="3" fontId="2" fillId="0" borderId="0" xfId="34" applyNumberFormat="1" applyFont="1" applyFill="1" applyAlignment="1" applyProtection="1">
      <alignment horizontal="right"/>
    </xf>
    <xf numFmtId="2" fontId="2" fillId="0" borderId="0" xfId="34" applyNumberFormat="1" applyFont="1" applyFill="1" applyAlignment="1" applyProtection="1">
      <alignment horizontal="right"/>
    </xf>
    <xf numFmtId="174" fontId="2" fillId="0" borderId="0" xfId="34" applyNumberFormat="1" applyFont="1" applyFill="1" applyProtection="1"/>
    <xf numFmtId="1" fontId="9" fillId="0" borderId="0" xfId="34" applyNumberFormat="1" applyFont="1" applyFill="1" applyAlignment="1" applyProtection="1">
      <alignment horizontal="right"/>
    </xf>
    <xf numFmtId="175" fontId="2" fillId="0" borderId="0" xfId="34" applyNumberFormat="1" applyFont="1" applyFill="1" applyProtection="1"/>
    <xf numFmtId="0" fontId="2" fillId="0" borderId="0" xfId="34" applyFont="1" applyFill="1" applyBorder="1"/>
    <xf numFmtId="0" fontId="6" fillId="0" borderId="0" xfId="34" applyFont="1" applyFill="1" applyProtection="1"/>
    <xf numFmtId="165" fontId="2" fillId="0" borderId="0" xfId="34" applyNumberFormat="1" applyFont="1" applyFill="1" applyProtection="1"/>
    <xf numFmtId="168" fontId="3" fillId="0" borderId="12" xfId="34" applyNumberFormat="1" applyFont="1" applyFill="1" applyBorder="1"/>
    <xf numFmtId="168" fontId="10" fillId="0" borderId="0" xfId="34" applyNumberFormat="1" applyFont="1" applyFill="1" applyProtection="1"/>
    <xf numFmtId="168" fontId="3" fillId="0" borderId="10" xfId="34" applyNumberFormat="1" applyFont="1" applyFill="1" applyBorder="1"/>
    <xf numFmtId="169" fontId="3" fillId="0" borderId="0" xfId="34" applyNumberFormat="1" applyFont="1" applyFill="1" applyProtection="1"/>
    <xf numFmtId="168" fontId="7" fillId="0" borderId="12" xfId="34" applyNumberFormat="1" applyFont="1" applyFill="1" applyBorder="1" applyAlignment="1">
      <alignment horizontal="right"/>
    </xf>
    <xf numFmtId="168" fontId="3" fillId="0" borderId="0" xfId="34" applyNumberFormat="1" applyFont="1" applyFill="1" applyBorder="1" applyAlignment="1" applyProtection="1">
      <alignment horizontal="center"/>
    </xf>
    <xf numFmtId="168" fontId="3" fillId="0" borderId="0" xfId="34" applyNumberFormat="1" applyFont="1" applyFill="1" applyBorder="1" applyAlignment="1">
      <alignment horizontal="center"/>
    </xf>
    <xf numFmtId="168" fontId="3" fillId="0" borderId="0" xfId="0" applyNumberFormat="1" applyFont="1"/>
    <xf numFmtId="168" fontId="11" fillId="0" borderId="11" xfId="34" applyNumberFormat="1" applyFont="1" applyFill="1" applyBorder="1"/>
    <xf numFmtId="168" fontId="11" fillId="0" borderId="11" xfId="34" applyNumberFormat="1" applyFont="1" applyFill="1" applyBorder="1" applyProtection="1"/>
    <xf numFmtId="168" fontId="11" fillId="0" borderId="12" xfId="34" applyNumberFormat="1" applyFont="1" applyFill="1" applyBorder="1" applyProtection="1"/>
    <xf numFmtId="168" fontId="8" fillId="0" borderId="12" xfId="34" applyNumberFormat="1" applyFont="1" applyFill="1" applyBorder="1"/>
    <xf numFmtId="168" fontId="2" fillId="0" borderId="0" xfId="34" applyNumberFormat="1" applyFont="1" applyFill="1" applyBorder="1" applyAlignment="1" applyProtection="1">
      <alignment horizontal="center"/>
    </xf>
    <xf numFmtId="168" fontId="2" fillId="0" borderId="0" xfId="34" applyNumberFormat="1" applyFont="1" applyFill="1" applyBorder="1" applyAlignment="1">
      <alignment horizontal="center"/>
    </xf>
    <xf numFmtId="4" fontId="3" fillId="0" borderId="0" xfId="34" applyNumberFormat="1" applyFont="1" applyFill="1" applyAlignment="1">
      <alignment horizontal="right"/>
    </xf>
    <xf numFmtId="169" fontId="3" fillId="0" borderId="0" xfId="34" applyNumberFormat="1" applyFont="1" applyFill="1" applyAlignment="1">
      <alignment horizontal="right"/>
    </xf>
    <xf numFmtId="170" fontId="3" fillId="0" borderId="0" xfId="34" applyNumberFormat="1" applyFont="1" applyFill="1" applyAlignment="1">
      <alignment horizontal="right"/>
    </xf>
    <xf numFmtId="168" fontId="3" fillId="0" borderId="0" xfId="34" applyNumberFormat="1" applyFont="1" applyFill="1" applyBorder="1" applyAlignment="1">
      <alignment horizontal="left"/>
    </xf>
    <xf numFmtId="1" fontId="3" fillId="0" borderId="0" xfId="0" applyNumberFormat="1" applyFont="1"/>
    <xf numFmtId="2" fontId="3" fillId="0" borderId="0" xfId="34" applyNumberFormat="1" applyFont="1" applyFill="1" applyAlignment="1">
      <alignment horizontal="right"/>
    </xf>
    <xf numFmtId="172" fontId="3" fillId="0" borderId="0" xfId="34" applyNumberFormat="1" applyFont="1" applyFill="1" applyProtection="1"/>
    <xf numFmtId="173" fontId="3" fillId="0" borderId="0" xfId="34" applyNumberFormat="1" applyFont="1" applyFill="1" applyProtection="1"/>
    <xf numFmtId="175" fontId="3" fillId="0" borderId="0" xfId="34" applyNumberFormat="1" applyFont="1" applyFill="1" applyProtection="1"/>
    <xf numFmtId="168" fontId="12" fillId="0" borderId="0" xfId="34" applyNumberFormat="1" applyFont="1" applyFill="1"/>
    <xf numFmtId="168" fontId="12" fillId="0" borderId="0" xfId="34" applyNumberFormat="1" applyFont="1" applyFill="1" applyAlignment="1">
      <alignment horizontal="right"/>
    </xf>
    <xf numFmtId="171" fontId="3" fillId="0" borderId="0" xfId="34" applyNumberFormat="1" applyFont="1" applyFill="1" applyAlignment="1">
      <alignment horizontal="right"/>
    </xf>
    <xf numFmtId="165" fontId="3" fillId="0" borderId="0" xfId="34" applyNumberFormat="1" applyFont="1" applyFill="1" applyAlignment="1">
      <alignment horizontal="right"/>
    </xf>
    <xf numFmtId="3" fontId="3" fillId="0" borderId="0" xfId="34" applyNumberFormat="1" applyFont="1" applyFill="1" applyAlignment="1" applyProtection="1">
      <alignment horizontal="right"/>
    </xf>
    <xf numFmtId="2" fontId="3" fillId="0" borderId="0" xfId="34" applyNumberFormat="1" applyFont="1" applyFill="1" applyAlignment="1" applyProtection="1">
      <alignment horizontal="right"/>
    </xf>
    <xf numFmtId="174" fontId="3" fillId="0" borderId="0" xfId="34" applyNumberFormat="1" applyFont="1" applyFill="1" applyProtection="1"/>
    <xf numFmtId="1" fontId="14" fillId="0" borderId="0" xfId="34" applyNumberFormat="1" applyFont="1" applyFill="1" applyAlignment="1" applyProtection="1">
      <alignment horizontal="right"/>
    </xf>
    <xf numFmtId="0" fontId="3" fillId="0" borderId="0" xfId="34" applyFont="1" applyFill="1" applyBorder="1"/>
    <xf numFmtId="0" fontId="7" fillId="0" borderId="0" xfId="34" applyFont="1" applyFill="1" applyProtection="1"/>
    <xf numFmtId="165" fontId="3" fillId="0" borderId="0" xfId="34" applyNumberFormat="1" applyFont="1" applyFill="1" applyProtection="1"/>
    <xf numFmtId="168" fontId="7" fillId="0" borderId="0" xfId="34" applyNumberFormat="1" applyFont="1" applyFill="1" applyAlignment="1">
      <alignment horizontal="left"/>
    </xf>
    <xf numFmtId="168" fontId="7" fillId="0" borderId="0" xfId="34" applyNumberFormat="1" applyFont="1" applyFill="1" applyAlignment="1">
      <alignment horizontal="right"/>
    </xf>
    <xf numFmtId="3" fontId="7" fillId="0" borderId="0" xfId="34" applyNumberFormat="1" applyFont="1" applyFill="1" applyAlignment="1">
      <alignment horizontal="right"/>
    </xf>
    <xf numFmtId="169" fontId="7" fillId="0" borderId="0" xfId="34" applyNumberFormat="1" applyFont="1" applyFill="1" applyAlignment="1">
      <alignment horizontal="right"/>
    </xf>
    <xf numFmtId="168" fontId="7" fillId="0" borderId="0" xfId="34" applyNumberFormat="1" applyFont="1" applyFill="1" applyAlignment="1" applyProtection="1">
      <alignment horizontal="left"/>
    </xf>
    <xf numFmtId="168" fontId="7" fillId="0" borderId="0" xfId="34" applyNumberFormat="1" applyFont="1" applyFill="1"/>
    <xf numFmtId="3" fontId="3" fillId="0" borderId="0" xfId="34" applyNumberFormat="1" applyFont="1" applyFill="1" applyBorder="1" applyAlignment="1">
      <alignment horizontal="right"/>
    </xf>
    <xf numFmtId="3" fontId="3" fillId="0" borderId="0" xfId="34" applyNumberFormat="1" applyFont="1" applyFill="1" applyBorder="1" applyAlignment="1">
      <alignment horizontal="left"/>
    </xf>
    <xf numFmtId="168" fontId="13" fillId="0" borderId="0" xfId="34" applyNumberFormat="1" applyFont="1" applyFill="1" applyProtection="1"/>
    <xf numFmtId="168" fontId="13" fillId="0" borderId="0" xfId="34" applyNumberFormat="1" applyFont="1" applyFill="1" applyAlignment="1">
      <alignment horizontal="right"/>
    </xf>
    <xf numFmtId="4" fontId="13" fillId="0" borderId="0" xfId="34" applyNumberFormat="1" applyFont="1" applyFill="1" applyAlignment="1">
      <alignment horizontal="right"/>
    </xf>
    <xf numFmtId="168" fontId="7" fillId="0" borderId="0" xfId="34" applyNumberFormat="1" applyFont="1" applyFill="1" applyBorder="1" applyAlignment="1" applyProtection="1">
      <alignment horizontal="center"/>
    </xf>
    <xf numFmtId="168" fontId="7" fillId="0" borderId="0" xfId="34" applyNumberFormat="1" applyFont="1" applyFill="1" applyBorder="1" applyAlignment="1">
      <alignment horizontal="center"/>
    </xf>
    <xf numFmtId="3" fontId="7" fillId="0" borderId="0" xfId="34" applyNumberFormat="1" applyFont="1" applyFill="1" applyAlignment="1" applyProtection="1">
      <alignment horizontal="left"/>
    </xf>
    <xf numFmtId="3" fontId="7" fillId="0" borderId="0" xfId="34" applyNumberFormat="1" applyFont="1" applyFill="1"/>
    <xf numFmtId="0" fontId="37" fillId="0" borderId="0" xfId="35" applyFont="1" applyBorder="1"/>
    <xf numFmtId="0" fontId="37" fillId="0" borderId="0" xfId="35" applyFont="1"/>
    <xf numFmtId="0" fontId="37" fillId="0" borderId="0" xfId="35" applyFont="1" applyBorder="1" applyAlignment="1">
      <alignment vertical="top"/>
    </xf>
    <xf numFmtId="0" fontId="38" fillId="0" borderId="0" xfId="35" applyFont="1"/>
    <xf numFmtId="0" fontId="37" fillId="0" borderId="13" xfId="35" applyFont="1" applyBorder="1"/>
    <xf numFmtId="0" fontId="38" fillId="0" borderId="14" xfId="35" applyFont="1" applyFill="1" applyBorder="1" applyAlignment="1">
      <alignment horizontal="center"/>
    </xf>
    <xf numFmtId="0" fontId="37" fillId="0" borderId="15" xfId="35" applyFont="1" applyFill="1" applyBorder="1"/>
    <xf numFmtId="0" fontId="38" fillId="24" borderId="16" xfId="35" applyFont="1" applyFill="1" applyBorder="1" applyAlignment="1">
      <alignment horizontal="center" wrapText="1"/>
    </xf>
    <xf numFmtId="0" fontId="38" fillId="25" borderId="17" xfId="35" applyFont="1" applyFill="1" applyBorder="1"/>
    <xf numFmtId="0" fontId="38" fillId="25" borderId="18" xfId="35" applyFont="1" applyFill="1" applyBorder="1" applyAlignment="1">
      <alignment horizontal="center"/>
    </xf>
    <xf numFmtId="3" fontId="38" fillId="25" borderId="17" xfId="35" applyNumberFormat="1" applyFont="1" applyFill="1" applyBorder="1" applyAlignment="1">
      <alignment horizontal="right"/>
    </xf>
    <xf numFmtId="0" fontId="37" fillId="26" borderId="17" xfId="35" applyFont="1" applyFill="1" applyBorder="1"/>
    <xf numFmtId="0" fontId="37" fillId="26" borderId="18" xfId="35" applyFont="1" applyFill="1" applyBorder="1" applyAlignment="1">
      <alignment horizontal="center"/>
    </xf>
    <xf numFmtId="3" fontId="37" fillId="26" borderId="17" xfId="35" applyNumberFormat="1" applyFont="1" applyFill="1" applyBorder="1" applyAlignment="1">
      <alignment horizontal="right"/>
    </xf>
    <xf numFmtId="0" fontId="37" fillId="26" borderId="17" xfId="35" applyFont="1" applyFill="1" applyBorder="1" applyAlignment="1">
      <alignment horizontal="left" indent="2"/>
    </xf>
    <xf numFmtId="0" fontId="38" fillId="26" borderId="18" xfId="35" applyFont="1" applyFill="1" applyBorder="1" applyAlignment="1">
      <alignment horizontal="center"/>
    </xf>
    <xf numFmtId="3" fontId="38" fillId="0" borderId="17" xfId="35" applyNumberFormat="1" applyFont="1" applyFill="1" applyBorder="1" applyAlignment="1">
      <alignment horizontal="right"/>
    </xf>
    <xf numFmtId="0" fontId="38" fillId="25" borderId="19" xfId="35" applyFont="1" applyFill="1" applyBorder="1"/>
    <xf numFmtId="0" fontId="38" fillId="0" borderId="17" xfId="35" applyFont="1" applyFill="1" applyBorder="1"/>
    <xf numFmtId="0" fontId="38" fillId="0" borderId="18" xfId="35" applyFont="1" applyFill="1" applyBorder="1" applyAlignment="1">
      <alignment horizontal="center"/>
    </xf>
    <xf numFmtId="168" fontId="38" fillId="0" borderId="17" xfId="35" applyNumberFormat="1" applyFont="1" applyFill="1" applyBorder="1" applyAlignment="1">
      <alignment horizontal="right"/>
    </xf>
    <xf numFmtId="0" fontId="37" fillId="0" borderId="0" xfId="35" applyFont="1" applyFill="1"/>
    <xf numFmtId="0" fontId="37" fillId="0" borderId="17" xfId="35" applyFont="1" applyFill="1" applyBorder="1" applyAlignment="1">
      <alignment horizontal="left" indent="1"/>
    </xf>
    <xf numFmtId="0" fontId="37" fillId="0" borderId="18" xfId="35" applyFont="1" applyFill="1" applyBorder="1" applyAlignment="1">
      <alignment horizontal="center"/>
    </xf>
    <xf numFmtId="168" fontId="37" fillId="0" borderId="17" xfId="35" applyNumberFormat="1" applyFont="1" applyFill="1" applyBorder="1" applyAlignment="1">
      <alignment horizontal="right"/>
    </xf>
    <xf numFmtId="0" fontId="37" fillId="0" borderId="17" xfId="35" applyFont="1" applyFill="1" applyBorder="1" applyAlignment="1">
      <alignment horizontal="left" vertical="top" indent="1"/>
    </xf>
    <xf numFmtId="0" fontId="38" fillId="24" borderId="17" xfId="35" applyFont="1" applyFill="1" applyBorder="1"/>
    <xf numFmtId="0" fontId="37" fillId="24" borderId="18" xfId="35" applyFont="1" applyFill="1" applyBorder="1" applyAlignment="1">
      <alignment horizontal="center"/>
    </xf>
    <xf numFmtId="3" fontId="38" fillId="24" borderId="17" xfId="35" applyNumberFormat="1" applyFont="1" applyFill="1" applyBorder="1" applyAlignment="1">
      <alignment horizontal="right"/>
    </xf>
    <xf numFmtId="0" fontId="37" fillId="25" borderId="18" xfId="35" applyFont="1" applyFill="1" applyBorder="1" applyAlignment="1">
      <alignment horizontal="center"/>
    </xf>
    <xf numFmtId="1" fontId="38" fillId="25" borderId="17" xfId="35" applyNumberFormat="1" applyFont="1" applyFill="1" applyBorder="1" applyAlignment="1">
      <alignment horizontal="right"/>
    </xf>
    <xf numFmtId="0" fontId="38" fillId="24" borderId="19" xfId="35" applyFont="1" applyFill="1" applyBorder="1"/>
    <xf numFmtId="0" fontId="37" fillId="24" borderId="20" xfId="35" applyFont="1" applyFill="1" applyBorder="1" applyAlignment="1">
      <alignment horizontal="center"/>
    </xf>
    <xf numFmtId="3" fontId="38" fillId="24" borderId="19" xfId="35" applyNumberFormat="1" applyFont="1" applyFill="1" applyBorder="1" applyAlignment="1">
      <alignment horizontal="right"/>
    </xf>
    <xf numFmtId="3" fontId="37" fillId="25" borderId="17" xfId="35" applyNumberFormat="1" applyFont="1" applyFill="1" applyBorder="1" applyAlignment="1">
      <alignment horizontal="right"/>
    </xf>
    <xf numFmtId="167" fontId="37" fillId="0" borderId="0" xfId="35" applyNumberFormat="1" applyFont="1"/>
    <xf numFmtId="0" fontId="38" fillId="0" borderId="0" xfId="35" applyFont="1" applyFill="1" applyBorder="1"/>
    <xf numFmtId="1" fontId="37" fillId="0" borderId="0" xfId="35" applyNumberFormat="1" applyFont="1"/>
    <xf numFmtId="3" fontId="13" fillId="0" borderId="0" xfId="34" applyNumberFormat="1" applyFont="1" applyFill="1" applyAlignment="1">
      <alignment horizontal="right"/>
    </xf>
    <xf numFmtId="3" fontId="7" fillId="0" borderId="0" xfId="34" applyNumberFormat="1" applyFont="1" applyFill="1" applyBorder="1" applyAlignment="1">
      <alignment horizontal="right"/>
    </xf>
    <xf numFmtId="3" fontId="7" fillId="0" borderId="0" xfId="34" applyNumberFormat="1" applyFont="1" applyFill="1" applyBorder="1" applyAlignment="1">
      <alignment horizontal="left"/>
    </xf>
    <xf numFmtId="168" fontId="11" fillId="0" borderId="11" xfId="34" applyNumberFormat="1" applyFont="1" applyFill="1" applyBorder="1" applyAlignment="1" applyProtection="1">
      <alignment horizontal="left"/>
    </xf>
    <xf numFmtId="168" fontId="7" fillId="0" borderId="11" xfId="34" applyNumberFormat="1" applyFont="1" applyFill="1" applyBorder="1" applyAlignment="1" applyProtection="1">
      <alignment horizontal="center"/>
    </xf>
    <xf numFmtId="168" fontId="7" fillId="0" borderId="11" xfId="34" applyNumberFormat="1" applyFont="1" applyFill="1" applyBorder="1" applyAlignment="1">
      <alignment horizontal="center"/>
    </xf>
    <xf numFmtId="168" fontId="7" fillId="0" borderId="12" xfId="34" applyNumberFormat="1" applyFont="1" applyFill="1" applyBorder="1" applyAlignment="1" applyProtection="1">
      <alignment horizontal="left"/>
    </xf>
    <xf numFmtId="168" fontId="7" fillId="0" borderId="12" xfId="34" applyNumberFormat="1" applyFont="1" applyFill="1" applyBorder="1" applyAlignment="1">
      <alignment horizontal="center"/>
    </xf>
    <xf numFmtId="168" fontId="7" fillId="0" borderId="12" xfId="34" applyNumberFormat="1" applyFont="1" applyFill="1" applyBorder="1" applyAlignment="1" applyProtection="1">
      <alignment horizontal="center"/>
    </xf>
    <xf numFmtId="0" fontId="13" fillId="0" borderId="0" xfId="0" applyFont="1"/>
    <xf numFmtId="0" fontId="2" fillId="0" borderId="0" xfId="0" applyFont="1"/>
    <xf numFmtId="170" fontId="3" fillId="0" borderId="0" xfId="34" applyNumberFormat="1" applyFont="1" applyFill="1"/>
    <xf numFmtId="169" fontId="11" fillId="0" borderId="11" xfId="34" applyNumberFormat="1" applyFont="1" applyFill="1" applyBorder="1" applyAlignment="1">
      <alignment horizontal="right"/>
    </xf>
    <xf numFmtId="169" fontId="11" fillId="0" borderId="12" xfId="34" applyNumberFormat="1" applyFont="1" applyFill="1" applyBorder="1" applyProtection="1"/>
    <xf numFmtId="169" fontId="7" fillId="0" borderId="10" xfId="34" applyNumberFormat="1" applyFont="1" applyFill="1" applyBorder="1" applyAlignment="1">
      <alignment horizontal="right"/>
    </xf>
    <xf numFmtId="169" fontId="7" fillId="0" borderId="12" xfId="34" applyNumberFormat="1" applyFont="1" applyFill="1" applyBorder="1" applyAlignment="1" applyProtection="1">
      <alignment horizontal="right"/>
    </xf>
    <xf numFmtId="168" fontId="39" fillId="0" borderId="11" xfId="34" applyNumberFormat="1" applyFont="1" applyFill="1" applyBorder="1" applyAlignment="1" applyProtection="1">
      <alignment horizontal="left"/>
    </xf>
    <xf numFmtId="168" fontId="12" fillId="0" borderId="11" xfId="34" applyNumberFormat="1" applyFont="1" applyFill="1" applyBorder="1"/>
    <xf numFmtId="168" fontId="12" fillId="0" borderId="11" xfId="34" applyNumberFormat="1" applyFont="1" applyFill="1" applyBorder="1" applyAlignment="1" applyProtection="1">
      <alignment horizontal="center"/>
    </xf>
    <xf numFmtId="168" fontId="12" fillId="0" borderId="11" xfId="34" applyNumberFormat="1" applyFont="1" applyFill="1" applyBorder="1" applyAlignment="1">
      <alignment horizontal="center"/>
    </xf>
    <xf numFmtId="168" fontId="12" fillId="0" borderId="12" xfId="34" applyNumberFormat="1" applyFont="1" applyFill="1" applyBorder="1" applyAlignment="1" applyProtection="1">
      <alignment horizontal="left"/>
    </xf>
    <xf numFmtId="168" fontId="12" fillId="0" borderId="12" xfId="34" applyNumberFormat="1" applyFont="1" applyFill="1" applyBorder="1"/>
    <xf numFmtId="168" fontId="12" fillId="0" borderId="12" xfId="34" applyNumberFormat="1" applyFont="1" applyFill="1" applyBorder="1" applyAlignment="1">
      <alignment horizontal="center"/>
    </xf>
    <xf numFmtId="168" fontId="12" fillId="0" borderId="12" xfId="34" applyNumberFormat="1" applyFont="1" applyFill="1" applyBorder="1" applyAlignment="1" applyProtection="1">
      <alignment horizontal="center"/>
    </xf>
    <xf numFmtId="2" fontId="7" fillId="0" borderId="0" xfId="34" applyNumberFormat="1" applyFont="1" applyFill="1" applyAlignment="1">
      <alignment horizontal="right"/>
    </xf>
    <xf numFmtId="0" fontId="7" fillId="0" borderId="0" xfId="34" applyFont="1" applyFill="1"/>
    <xf numFmtId="169" fontId="7" fillId="0" borderId="0" xfId="34" applyNumberFormat="1" applyFont="1" applyFill="1"/>
    <xf numFmtId="169" fontId="12" fillId="0" borderId="12" xfId="34" applyNumberFormat="1" applyFont="1" applyFill="1" applyBorder="1" applyAlignment="1" applyProtection="1">
      <alignment horizontal="right"/>
    </xf>
    <xf numFmtId="170" fontId="7" fillId="0" borderId="0" xfId="34" applyNumberFormat="1" applyFont="1" applyFill="1" applyAlignment="1">
      <alignment horizontal="right"/>
    </xf>
    <xf numFmtId="3" fontId="37" fillId="0" borderId="0" xfId="35" applyNumberFormat="1" applyFont="1"/>
    <xf numFmtId="166" fontId="3" fillId="0" borderId="0" xfId="34" applyNumberFormat="1" applyFont="1" applyFill="1"/>
    <xf numFmtId="3" fontId="3" fillId="26" borderId="17" xfId="35" applyNumberFormat="1" applyFont="1" applyFill="1" applyBorder="1" applyAlignment="1">
      <alignment horizontal="right"/>
    </xf>
    <xf numFmtId="168" fontId="7" fillId="0" borderId="0" xfId="34" applyNumberFormat="1" applyFont="1" applyFill="1" applyBorder="1" applyAlignment="1">
      <alignment horizontal="left"/>
    </xf>
    <xf numFmtId="0" fontId="7" fillId="0" borderId="0" xfId="0" applyFont="1"/>
    <xf numFmtId="169" fontId="3" fillId="0" borderId="0" xfId="0" applyNumberFormat="1" applyFont="1"/>
    <xf numFmtId="4" fontId="7" fillId="0" borderId="0" xfId="34" applyNumberFormat="1" applyFont="1" applyFill="1" applyAlignment="1">
      <alignment horizontal="right"/>
    </xf>
    <xf numFmtId="3" fontId="3" fillId="0" borderId="0" xfId="34" applyNumberFormat="1" applyFont="1" applyFill="1" applyBorder="1" applyAlignment="1"/>
    <xf numFmtId="0" fontId="38" fillId="24" borderId="21" xfId="35" applyFont="1" applyFill="1" applyBorder="1" applyAlignment="1">
      <alignment horizontal="center" wrapText="1"/>
    </xf>
    <xf numFmtId="3" fontId="38" fillId="25" borderId="22" xfId="35" applyNumberFormat="1" applyFont="1" applyFill="1" applyBorder="1" applyAlignment="1">
      <alignment horizontal="right"/>
    </xf>
    <xf numFmtId="3" fontId="37" fillId="26" borderId="22" xfId="35" applyNumberFormat="1" applyFont="1" applyFill="1" applyBorder="1" applyAlignment="1">
      <alignment horizontal="right"/>
    </xf>
    <xf numFmtId="3" fontId="38" fillId="0" borderId="22" xfId="35" applyNumberFormat="1" applyFont="1" applyFill="1" applyBorder="1" applyAlignment="1">
      <alignment horizontal="right"/>
    </xf>
    <xf numFmtId="168" fontId="38" fillId="0" borderId="22" xfId="35" applyNumberFormat="1" applyFont="1" applyFill="1" applyBorder="1" applyAlignment="1">
      <alignment horizontal="right"/>
    </xf>
    <xf numFmtId="168" fontId="37" fillId="0" borderId="22" xfId="35" applyNumberFormat="1" applyFont="1" applyFill="1" applyBorder="1" applyAlignment="1">
      <alignment horizontal="right"/>
    </xf>
    <xf numFmtId="3" fontId="38" fillId="24" borderId="22" xfId="35" applyNumberFormat="1" applyFont="1" applyFill="1" applyBorder="1" applyAlignment="1">
      <alignment horizontal="right"/>
    </xf>
    <xf numFmtId="1" fontId="38" fillId="25" borderId="22" xfId="35" applyNumberFormat="1" applyFont="1" applyFill="1" applyBorder="1" applyAlignment="1">
      <alignment horizontal="right"/>
    </xf>
    <xf numFmtId="3" fontId="38" fillId="24" borderId="23" xfId="35" applyNumberFormat="1" applyFont="1" applyFill="1" applyBorder="1" applyAlignment="1">
      <alignment horizontal="right"/>
    </xf>
    <xf numFmtId="3" fontId="37" fillId="25" borderId="22" xfId="35" applyNumberFormat="1" applyFont="1" applyFill="1" applyBorder="1" applyAlignment="1">
      <alignment horizontal="right"/>
    </xf>
    <xf numFmtId="167" fontId="37" fillId="0" borderId="24" xfId="35" applyNumberFormat="1" applyFont="1" applyBorder="1"/>
    <xf numFmtId="0" fontId="40" fillId="0" borderId="0" xfId="35" applyFont="1"/>
    <xf numFmtId="167" fontId="40" fillId="0" borderId="0" xfId="35" applyNumberFormat="1" applyFont="1"/>
    <xf numFmtId="0" fontId="40" fillId="0" borderId="0" xfId="35" applyFont="1" applyAlignment="1">
      <alignment horizontal="left"/>
    </xf>
    <xf numFmtId="1" fontId="38" fillId="0" borderId="0" xfId="35" applyNumberFormat="1" applyFont="1"/>
    <xf numFmtId="3" fontId="38" fillId="0" borderId="0" xfId="35" applyNumberFormat="1" applyFont="1"/>
    <xf numFmtId="167" fontId="3" fillId="0" borderId="0" xfId="34" applyNumberFormat="1" applyFont="1" applyFill="1"/>
    <xf numFmtId="0" fontId="37" fillId="26" borderId="17" xfId="35" applyFont="1" applyFill="1" applyBorder="1" applyAlignment="1">
      <alignment horizontal="left" indent="5"/>
    </xf>
    <xf numFmtId="4" fontId="3" fillId="0" borderId="0" xfId="34" applyNumberFormat="1" applyFont="1" applyFill="1" applyBorder="1" applyAlignment="1">
      <alignment horizontal="center"/>
    </xf>
    <xf numFmtId="169" fontId="37" fillId="0" borderId="0" xfId="35" applyNumberFormat="1" applyFont="1"/>
    <xf numFmtId="2" fontId="37" fillId="0" borderId="0" xfId="35" applyNumberFormat="1" applyFont="1"/>
    <xf numFmtId="3" fontId="3" fillId="0" borderId="0" xfId="34" applyNumberFormat="1" applyFont="1" applyFill="1"/>
    <xf numFmtId="165" fontId="3" fillId="0" borderId="17" xfId="35" applyNumberFormat="1" applyFont="1" applyFill="1" applyBorder="1" applyAlignment="1">
      <alignment horizontal="right"/>
    </xf>
    <xf numFmtId="0" fontId="7" fillId="0" borderId="25" xfId="35" applyFont="1" applyFill="1" applyBorder="1" applyAlignment="1">
      <alignment horizontal="center"/>
    </xf>
    <xf numFmtId="165" fontId="7" fillId="0" borderId="17" xfId="35" applyNumberFormat="1" applyFont="1" applyFill="1" applyBorder="1" applyAlignment="1">
      <alignment horizontal="right"/>
    </xf>
    <xf numFmtId="165" fontId="7" fillId="0" borderId="22" xfId="35" applyNumberFormat="1" applyFont="1" applyFill="1" applyBorder="1" applyAlignment="1">
      <alignment horizontal="right"/>
    </xf>
    <xf numFmtId="0" fontId="3" fillId="0" borderId="26" xfId="35" applyFont="1" applyFill="1" applyBorder="1"/>
    <xf numFmtId="0" fontId="3" fillId="0" borderId="25" xfId="35" applyFont="1" applyFill="1" applyBorder="1" applyAlignment="1">
      <alignment horizontal="center"/>
    </xf>
    <xf numFmtId="0" fontId="3" fillId="0" borderId="17" xfId="35" applyFont="1" applyFill="1" applyBorder="1"/>
    <xf numFmtId="0" fontId="3" fillId="0" borderId="18" xfId="35" applyFont="1" applyFill="1" applyBorder="1" applyAlignment="1">
      <alignment horizontal="center"/>
    </xf>
    <xf numFmtId="165" fontId="3" fillId="0" borderId="22" xfId="35" applyNumberFormat="1" applyFont="1" applyFill="1" applyBorder="1" applyAlignment="1">
      <alignment horizontal="right"/>
    </xf>
    <xf numFmtId="0" fontId="7" fillId="24" borderId="17" xfId="35" applyFont="1" applyFill="1" applyBorder="1"/>
    <xf numFmtId="0" fontId="7" fillId="27" borderId="27" xfId="35" applyFont="1" applyFill="1" applyBorder="1" applyAlignment="1">
      <alignment horizontal="center"/>
    </xf>
    <xf numFmtId="167" fontId="7" fillId="27" borderId="28" xfId="35" applyNumberFormat="1" applyFont="1" applyFill="1" applyBorder="1" applyAlignment="1">
      <alignment horizontal="right" wrapText="1"/>
    </xf>
    <xf numFmtId="167" fontId="7" fillId="27" borderId="29" xfId="35" applyNumberFormat="1" applyFont="1" applyFill="1" applyBorder="1" applyAlignment="1">
      <alignment horizontal="right" wrapText="1"/>
    </xf>
    <xf numFmtId="3" fontId="3" fillId="0" borderId="17" xfId="35" applyNumberFormat="1" applyFont="1" applyFill="1" applyBorder="1" applyAlignment="1">
      <alignment horizontal="right"/>
    </xf>
    <xf numFmtId="3" fontId="3" fillId="0" borderId="22" xfId="35" applyNumberFormat="1" applyFont="1" applyFill="1" applyBorder="1" applyAlignment="1">
      <alignment horizontal="right"/>
    </xf>
    <xf numFmtId="3" fontId="2" fillId="0" borderId="0" xfId="34" applyNumberFormat="1" applyFont="1" applyFill="1"/>
    <xf numFmtId="167" fontId="2" fillId="0" borderId="0" xfId="34" applyNumberFormat="1" applyFont="1" applyFill="1"/>
    <xf numFmtId="165" fontId="3" fillId="0" borderId="0" xfId="0" applyNumberFormat="1" applyFont="1"/>
    <xf numFmtId="0" fontId="7" fillId="0" borderId="17" xfId="35" applyFont="1" applyFill="1" applyBorder="1"/>
    <xf numFmtId="0" fontId="37" fillId="25" borderId="17" xfId="35" applyFont="1" applyFill="1" applyBorder="1"/>
    <xf numFmtId="0" fontId="38" fillId="27" borderId="30" xfId="35" applyFont="1" applyFill="1" applyBorder="1"/>
    <xf numFmtId="4" fontId="38" fillId="0" borderId="0" xfId="35" applyNumberFormat="1" applyFont="1" applyFill="1" applyBorder="1" applyAlignment="1">
      <alignment horizontal="right"/>
    </xf>
    <xf numFmtId="168" fontId="38" fillId="0" borderId="0" xfId="35" applyNumberFormat="1" applyFont="1" applyFill="1" applyBorder="1" applyAlignment="1">
      <alignment horizontal="right"/>
    </xf>
    <xf numFmtId="1" fontId="7" fillId="0" borderId="0" xfId="0" applyNumberFormat="1" applyFont="1"/>
    <xf numFmtId="3" fontId="7" fillId="28" borderId="17" xfId="35" applyNumberFormat="1" applyFont="1" applyFill="1" applyBorder="1" applyAlignment="1">
      <alignment horizontal="center" wrapText="1"/>
    </xf>
    <xf numFmtId="0" fontId="35" fillId="0" borderId="0" xfId="35" applyFont="1"/>
    <xf numFmtId="0" fontId="15" fillId="0" borderId="0" xfId="35" applyFont="1"/>
    <xf numFmtId="0" fontId="15" fillId="0" borderId="0" xfId="35" applyFont="1" applyBorder="1" applyAlignment="1">
      <alignment vertical="top"/>
    </xf>
    <xf numFmtId="0" fontId="45" fillId="0" borderId="0" xfId="29" applyFont="1"/>
    <xf numFmtId="0" fontId="37" fillId="29" borderId="0" xfId="35" applyFont="1" applyFill="1" applyAlignment="1">
      <alignment wrapText="1"/>
    </xf>
    <xf numFmtId="0" fontId="37" fillId="0" borderId="0" xfId="35" applyFont="1" applyAlignment="1">
      <alignment wrapText="1"/>
    </xf>
    <xf numFmtId="2" fontId="45" fillId="0" borderId="0" xfId="29" applyNumberFormat="1" applyFont="1"/>
    <xf numFmtId="0" fontId="45" fillId="0" borderId="0" xfId="29" applyFont="1" applyFill="1"/>
    <xf numFmtId="0" fontId="46" fillId="0" borderId="0" xfId="29" applyFont="1" applyFill="1"/>
    <xf numFmtId="2" fontId="46" fillId="0" borderId="0" xfId="29" applyNumberFormat="1" applyFont="1" applyAlignment="1">
      <alignment horizontal="center" wrapText="1"/>
    </xf>
    <xf numFmtId="0" fontId="45" fillId="0" borderId="0" xfId="29" applyFont="1" applyAlignment="1">
      <alignment horizontal="center"/>
    </xf>
    <xf numFmtId="2" fontId="45" fillId="0" borderId="0" xfId="29" applyNumberFormat="1" applyFont="1" applyAlignment="1">
      <alignment horizontal="center"/>
    </xf>
    <xf numFmtId="0" fontId="48" fillId="0" borderId="0" xfId="35" applyFont="1" applyFill="1" applyBorder="1"/>
    <xf numFmtId="0" fontId="48" fillId="0" borderId="0" xfId="35" applyFont="1" applyFill="1" applyBorder="1" applyAlignment="1">
      <alignment vertical="top"/>
    </xf>
    <xf numFmtId="0" fontId="48" fillId="0" borderId="0" xfId="35" applyFont="1" applyFill="1" applyBorder="1" applyAlignment="1">
      <alignment horizontal="center"/>
    </xf>
    <xf numFmtId="0" fontId="47" fillId="0" borderId="0" xfId="35" applyFont="1" applyFill="1"/>
    <xf numFmtId="0" fontId="49" fillId="0" borderId="0" xfId="35" applyFont="1" applyFill="1" applyBorder="1"/>
    <xf numFmtId="0" fontId="7" fillId="0" borderId="0" xfId="35" applyFont="1"/>
    <xf numFmtId="167" fontId="3" fillId="0" borderId="0" xfId="0" applyNumberFormat="1" applyFont="1"/>
    <xf numFmtId="166" fontId="3" fillId="0" borderId="0" xfId="0" applyNumberFormat="1" applyFont="1"/>
    <xf numFmtId="165" fontId="7" fillId="0" borderId="0" xfId="34" applyNumberFormat="1" applyFont="1" applyFill="1" applyAlignment="1">
      <alignment horizontal="right"/>
    </xf>
    <xf numFmtId="1" fontId="7" fillId="0" borderId="0" xfId="34" applyNumberFormat="1" applyFont="1" applyFill="1" applyAlignment="1">
      <alignment horizontal="right"/>
    </xf>
    <xf numFmtId="4" fontId="3" fillId="0" borderId="0" xfId="34" applyNumberFormat="1" applyFont="1" applyFill="1" applyBorder="1" applyAlignment="1"/>
    <xf numFmtId="4" fontId="3" fillId="0" borderId="0" xfId="34" applyNumberFormat="1" applyFont="1" applyFill="1" applyBorder="1" applyAlignment="1">
      <alignment horizontal="right"/>
    </xf>
    <xf numFmtId="0" fontId="47" fillId="0" borderId="0" xfId="35" applyFont="1" applyFill="1" applyBorder="1"/>
    <xf numFmtId="0" fontId="48" fillId="0" borderId="13" xfId="35" applyFont="1" applyFill="1" applyBorder="1"/>
    <xf numFmtId="0" fontId="47" fillId="0" borderId="0" xfId="35" applyFont="1" applyFill="1" applyBorder="1" applyAlignment="1">
      <alignment vertical="top"/>
    </xf>
    <xf numFmtId="0" fontId="49" fillId="0" borderId="0" xfId="35" applyFont="1" applyFill="1"/>
    <xf numFmtId="0" fontId="37" fillId="0" borderId="31" xfId="35" applyFont="1" applyBorder="1"/>
    <xf numFmtId="165" fontId="37" fillId="0" borderId="0" xfId="35" applyNumberFormat="1" applyFont="1"/>
    <xf numFmtId="3" fontId="48" fillId="0" borderId="0" xfId="35" applyNumberFormat="1" applyFont="1" applyFill="1" applyBorder="1"/>
    <xf numFmtId="165" fontId="45" fillId="0" borderId="0" xfId="29" applyNumberFormat="1" applyFont="1"/>
    <xf numFmtId="0" fontId="46" fillId="0" borderId="0" xfId="29" applyFont="1" applyAlignment="1">
      <alignment horizontal="center"/>
    </xf>
    <xf numFmtId="0" fontId="51" fillId="0" borderId="0" xfId="29" applyFont="1"/>
    <xf numFmtId="0" fontId="45" fillId="0" borderId="0" xfId="29" applyFont="1" applyAlignment="1">
      <alignment wrapText="1"/>
    </xf>
    <xf numFmtId="0" fontId="45" fillId="0" borderId="0" xfId="29" applyFont="1" applyFill="1" applyAlignment="1">
      <alignment wrapText="1"/>
    </xf>
    <xf numFmtId="0" fontId="46" fillId="0" borderId="0" xfId="29" applyFont="1" applyAlignment="1">
      <alignment wrapText="1"/>
    </xf>
    <xf numFmtId="0" fontId="46" fillId="0" borderId="0" xfId="29" applyFont="1" applyAlignment="1">
      <alignment horizontal="center" wrapText="1"/>
    </xf>
    <xf numFmtId="0" fontId="50" fillId="0" borderId="0" xfId="29" applyFont="1" applyAlignment="1">
      <alignment wrapText="1"/>
    </xf>
    <xf numFmtId="0" fontId="46" fillId="0" borderId="0" xfId="29" applyFont="1" applyFill="1" applyAlignment="1">
      <alignment wrapText="1"/>
    </xf>
    <xf numFmtId="167" fontId="45" fillId="0" borderId="0" xfId="29" applyNumberFormat="1" applyFont="1" applyAlignment="1">
      <alignment horizontal="center"/>
    </xf>
    <xf numFmtId="0" fontId="7" fillId="30" borderId="32" xfId="35" applyFont="1" applyFill="1" applyBorder="1"/>
    <xf numFmtId="0" fontId="37" fillId="30" borderId="33" xfId="35" applyFont="1" applyFill="1" applyBorder="1" applyAlignment="1">
      <alignment horizontal="center"/>
    </xf>
    <xf numFmtId="168" fontId="38" fillId="30" borderId="32" xfId="35" applyNumberFormat="1" applyFont="1" applyFill="1" applyBorder="1" applyAlignment="1">
      <alignment horizontal="right"/>
    </xf>
    <xf numFmtId="168" fontId="38" fillId="30" borderId="21" xfId="35" applyNumberFormat="1" applyFont="1" applyFill="1" applyBorder="1" applyAlignment="1">
      <alignment horizontal="right"/>
    </xf>
    <xf numFmtId="0" fontId="45" fillId="0" borderId="0" xfId="29" applyFont="1" applyAlignment="1">
      <alignment vertical="top" wrapText="1"/>
    </xf>
    <xf numFmtId="0" fontId="45" fillId="0" borderId="0" xfId="29" applyFont="1" applyAlignment="1">
      <alignment vertical="top"/>
    </xf>
    <xf numFmtId="0" fontId="46" fillId="0" borderId="0" xfId="29" applyFont="1" applyAlignment="1">
      <alignment vertical="top"/>
    </xf>
    <xf numFmtId="167" fontId="45" fillId="0" borderId="0" xfId="29" applyNumberFormat="1" applyFont="1"/>
    <xf numFmtId="0" fontId="42" fillId="0" borderId="0" xfId="35" applyFont="1" applyAlignment="1">
      <alignment wrapText="1"/>
    </xf>
    <xf numFmtId="0" fontId="2" fillId="0" borderId="0" xfId="0" applyFont="1" applyAlignment="1">
      <alignment wrapText="1"/>
    </xf>
    <xf numFmtId="0" fontId="45" fillId="0" borderId="0" xfId="29" applyFont="1" applyAlignment="1">
      <alignment vertical="top" wrapText="1"/>
    </xf>
    <xf numFmtId="0" fontId="0" fillId="0" borderId="0" xfId="0" applyAlignment="1">
      <alignment vertical="top" wrapText="1"/>
    </xf>
  </cellXfs>
  <cellStyles count="54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Comma 2" xfId="19"/>
    <cellStyle name="Dobro" xfId="20" builtinId="26" customBuiltin="1"/>
    <cellStyle name="Euro" xfId="21"/>
    <cellStyle name="Hiperpovezava 2" xfId="22"/>
    <cellStyle name="Izhod" xfId="23" builtinId="21" customBuiltin="1"/>
    <cellStyle name="Naslov" xfId="24" builtinId="15" customBuiltin="1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avadno" xfId="0" builtinId="0"/>
    <cellStyle name="Navadno 2" xfId="29"/>
    <cellStyle name="Navadno 2 2" xfId="30"/>
    <cellStyle name="Navadno 2_breskve" xfId="31"/>
    <cellStyle name="Navadno 3" xfId="32"/>
    <cellStyle name="Navadno 4" xfId="33"/>
    <cellStyle name="Navadno_solataIP" xfId="34"/>
    <cellStyle name="Navadno_zbirnik" xfId="35"/>
    <cellStyle name="Nevtralno" xfId="36" builtinId="28" customBuiltin="1"/>
    <cellStyle name="Normal 2" xfId="37"/>
    <cellStyle name="Opomba" xfId="38" builtinId="10" customBuiltin="1"/>
    <cellStyle name="Opozorilo" xfId="39" builtinId="11" customBuiltin="1"/>
    <cellStyle name="Pojasnjevalno besedilo" xfId="40" builtinId="53" customBuiltin="1"/>
    <cellStyle name="Poudarek1" xfId="41" builtinId="29" customBuiltin="1"/>
    <cellStyle name="Poudarek2" xfId="42" builtinId="33" customBuiltin="1"/>
    <cellStyle name="Poudarek3" xfId="43" builtinId="37" customBuiltin="1"/>
    <cellStyle name="Poudarek4" xfId="44" builtinId="41" customBuiltin="1"/>
    <cellStyle name="Poudarek5" xfId="45" builtinId="45" customBuiltin="1"/>
    <cellStyle name="Poudarek6" xfId="46" builtinId="49" customBuiltin="1"/>
    <cellStyle name="Povezana celica" xfId="47" builtinId="24" customBuiltin="1"/>
    <cellStyle name="Preveri celico" xfId="48" builtinId="23" customBuiltin="1"/>
    <cellStyle name="Računanje" xfId="49" builtinId="22" customBuiltin="1"/>
    <cellStyle name="Slabo" xfId="50" builtinId="27" customBuiltin="1"/>
    <cellStyle name="Vejica 2" xfId="51"/>
    <cellStyle name="Vnos" xfId="52" builtinId="20" customBuiltin="1"/>
    <cellStyle name="Vsota" xfId="53" builtinId="25" customBuiltin="1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C00000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P65"/>
  <sheetViews>
    <sheetView tabSelected="1" topLeftCell="A3" zoomScale="90" zoomScaleNormal="90" workbookViewId="0">
      <pane xSplit="5" ySplit="8" topLeftCell="F11" activePane="bottomRight" state="frozen"/>
      <selection activeCell="A3" sqref="A3"/>
      <selection pane="topRight" activeCell="F3" sqref="F3"/>
      <selection pane="bottomLeft" activeCell="A11" sqref="A11"/>
      <selection pane="bottomRight" activeCell="G46" sqref="G46"/>
    </sheetView>
  </sheetViews>
  <sheetFormatPr defaultColWidth="6.5703125" defaultRowHeight="12" x14ac:dyDescent="0.2"/>
  <cols>
    <col min="1" max="2" width="2.42578125" style="243" customWidth="1"/>
    <col min="3" max="3" width="4" style="240" customWidth="1"/>
    <col min="4" max="4" width="40.42578125" style="107" customWidth="1"/>
    <col min="5" max="5" width="13.140625" style="107" customWidth="1"/>
    <col min="6" max="6" width="16" style="107" customWidth="1"/>
    <col min="7" max="7" width="14.85546875" style="107" customWidth="1"/>
    <col min="8" max="8" width="9.42578125" style="107" customWidth="1"/>
    <col min="9" max="9" width="10.85546875" style="107" customWidth="1"/>
    <col min="10" max="13" width="10.5703125" style="107" customWidth="1"/>
    <col min="14" max="14" width="12.28515625" style="107" customWidth="1"/>
    <col min="15" max="15" width="11.140625" style="107" customWidth="1"/>
    <col min="16" max="16" width="11.42578125" style="107" customWidth="1"/>
    <col min="17" max="17" width="10.7109375" style="107" customWidth="1"/>
    <col min="18" max="21" width="12.85546875" style="107" customWidth="1"/>
    <col min="22" max="22" width="11" style="107" customWidth="1"/>
    <col min="23" max="23" width="9.5703125" style="107" customWidth="1"/>
    <col min="24" max="24" width="10" style="107" customWidth="1"/>
    <col min="25" max="25" width="11.140625" style="107" customWidth="1"/>
    <col min="26" max="26" width="12.5703125" style="107" customWidth="1"/>
    <col min="27" max="27" width="11.140625" style="107" customWidth="1"/>
    <col min="28" max="33" width="11" style="107" customWidth="1"/>
    <col min="34" max="34" width="11.42578125" style="107" customWidth="1"/>
    <col min="35" max="35" width="8.42578125" style="107" customWidth="1"/>
    <col min="36" max="36" width="7.28515625" style="107" bestFit="1" customWidth="1"/>
    <col min="37" max="37" width="6.5703125" style="107"/>
    <col min="38" max="39" width="6.7109375" style="107" bestFit="1" customWidth="1"/>
    <col min="40" max="16384" width="6.5703125" style="107"/>
  </cols>
  <sheetData>
    <row r="1" spans="1:37" s="106" customFormat="1" ht="35.25" hidden="1" customHeight="1" x14ac:dyDescent="0.2">
      <c r="A1" s="252"/>
      <c r="B1" s="252"/>
      <c r="C1" s="240"/>
      <c r="D1" s="107"/>
      <c r="E1" s="107"/>
      <c r="F1" s="107" t="str">
        <f t="shared" ref="F1:AA1" si="0">F9</f>
        <v>Solata spomladanska, na foliji, plastenjak</v>
      </c>
      <c r="G1" s="107" t="str">
        <f t="shared" si="0"/>
        <v>Solata spomladanska, na foliji</v>
      </c>
      <c r="H1" s="107" t="str">
        <f t="shared" si="0"/>
        <v>Solata poletna, na foliji</v>
      </c>
      <c r="I1" s="107" t="str">
        <f t="shared" si="0"/>
        <v>Solata jesenska, na foliji</v>
      </c>
      <c r="J1" s="107" t="str">
        <f t="shared" si="0"/>
        <v>Endivija poletna, na foliji</v>
      </c>
      <c r="K1" s="107" t="str">
        <f t="shared" si="0"/>
        <v>Endivija jesenska, na foliji</v>
      </c>
      <c r="L1" s="107" t="str">
        <f t="shared" si="0"/>
        <v>Radič poletni, na foliji</v>
      </c>
      <c r="M1" s="107" t="str">
        <f t="shared" si="0"/>
        <v>Radič jesenski, na foliji</v>
      </c>
      <c r="N1" s="107" t="str">
        <f t="shared" si="0"/>
        <v>Zelje pozno, za predelavo</v>
      </c>
      <c r="O1" s="107" t="str">
        <f t="shared" si="0"/>
        <v>Zelje pozno, za presno prodajo</v>
      </c>
      <c r="P1" s="107" t="str">
        <f t="shared" si="0"/>
        <v>Zelje zgodnje, za presno prodajo</v>
      </c>
      <c r="Q1" s="107" t="str">
        <f t="shared" si="0"/>
        <v>Cvetača</v>
      </c>
      <c r="R1" s="107" t="str">
        <f t="shared" si="0"/>
        <v>Čebula, pridelava iz semena, STROJNO POBIRANJE</v>
      </c>
      <c r="S1" s="107" t="str">
        <f t="shared" si="0"/>
        <v>Čebula, pridelava iz semena, ROČNO POBIRANJE</v>
      </c>
      <c r="T1" s="107" t="str">
        <f t="shared" si="0"/>
        <v>Čebula, pridelava iz čebulčka, STROJNO POBIRANJE</v>
      </c>
      <c r="U1" s="107" t="str">
        <f t="shared" si="0"/>
        <v>Čebula, pridelava iz čebulčka, ROČNO POBIRANJE</v>
      </c>
      <c r="V1" s="107" t="str">
        <f t="shared" si="0"/>
        <v>Česen, jesenski</v>
      </c>
      <c r="W1" s="107" t="str">
        <f t="shared" si="0"/>
        <v>Krompir zgodnji</v>
      </c>
      <c r="X1" s="107" t="str">
        <f t="shared" si="0"/>
        <v>Korenček</v>
      </c>
      <c r="Y1" s="107" t="str">
        <f t="shared" si="0"/>
        <v>Fižol, stročji, nizek</v>
      </c>
      <c r="Z1" s="107" t="str">
        <f t="shared" si="0"/>
        <v>Fižol, stročji, visoki</v>
      </c>
      <c r="AA1" s="107" t="str">
        <f t="shared" si="0"/>
        <v>Solatne kumare, plastenjak</v>
      </c>
      <c r="AB1" s="232" t="s">
        <v>100</v>
      </c>
      <c r="AC1" s="232" t="s">
        <v>97</v>
      </c>
      <c r="AD1" s="232" t="s">
        <v>98</v>
      </c>
      <c r="AE1" s="232" t="s">
        <v>99</v>
      </c>
      <c r="AF1" s="232" t="s">
        <v>101</v>
      </c>
      <c r="AG1" s="232" t="s">
        <v>102</v>
      </c>
      <c r="AH1" s="233" t="str">
        <f>AH9</f>
        <v>Paradižnik, plastenjak</v>
      </c>
    </row>
    <row r="2" spans="1:37" ht="19.5" hidden="1" customHeight="1" thickBot="1" x14ac:dyDescent="0.25">
      <c r="C2" s="253">
        <v>1</v>
      </c>
      <c r="D2" s="110">
        <f t="shared" ref="D2:E2" si="1">C2+1</f>
        <v>2</v>
      </c>
      <c r="E2" s="110">
        <f t="shared" si="1"/>
        <v>3</v>
      </c>
      <c r="F2" s="110">
        <f t="shared" ref="F2" si="2">E2+1</f>
        <v>4</v>
      </c>
      <c r="G2" s="110">
        <f t="shared" ref="G2" si="3">F2+1</f>
        <v>5</v>
      </c>
      <c r="H2" s="110">
        <f t="shared" ref="H2" si="4">G2+1</f>
        <v>6</v>
      </c>
      <c r="I2" s="110">
        <f t="shared" ref="I2" si="5">H2+1</f>
        <v>7</v>
      </c>
      <c r="J2" s="110">
        <f t="shared" ref="J2" si="6">I2+1</f>
        <v>8</v>
      </c>
      <c r="K2" s="110">
        <f t="shared" ref="K2" si="7">J2+1</f>
        <v>9</v>
      </c>
      <c r="L2" s="110">
        <f t="shared" ref="L2" si="8">K2+1</f>
        <v>10</v>
      </c>
      <c r="M2" s="110">
        <f t="shared" ref="M2" si="9">L2+1</f>
        <v>11</v>
      </c>
      <c r="N2" s="110">
        <f t="shared" ref="N2" si="10">M2+1</f>
        <v>12</v>
      </c>
      <c r="O2" s="110">
        <f t="shared" ref="O2" si="11">N2+1</f>
        <v>13</v>
      </c>
      <c r="P2" s="110">
        <f t="shared" ref="P2" si="12">O2+1</f>
        <v>14</v>
      </c>
      <c r="Q2" s="110">
        <f t="shared" ref="Q2" si="13">P2+1</f>
        <v>15</v>
      </c>
      <c r="R2" s="110">
        <f t="shared" ref="R2" si="14">Q2+1</f>
        <v>16</v>
      </c>
      <c r="S2" s="110">
        <f t="shared" ref="S2" si="15">R2+1</f>
        <v>17</v>
      </c>
      <c r="T2" s="110">
        <f t="shared" ref="T2" si="16">S2+1</f>
        <v>18</v>
      </c>
      <c r="U2" s="110">
        <f t="shared" ref="U2" si="17">T2+1</f>
        <v>19</v>
      </c>
      <c r="V2" s="110">
        <f t="shared" ref="V2" si="18">U2+1</f>
        <v>20</v>
      </c>
      <c r="W2" s="110">
        <f t="shared" ref="W2" si="19">V2+1</f>
        <v>21</v>
      </c>
      <c r="X2" s="110">
        <f t="shared" ref="X2" si="20">W2+1</f>
        <v>22</v>
      </c>
      <c r="Y2" s="110">
        <f t="shared" ref="Y2" si="21">X2+1</f>
        <v>23</v>
      </c>
      <c r="Z2" s="110">
        <f t="shared" ref="Z2" si="22">Y2+1</f>
        <v>24</v>
      </c>
      <c r="AA2" s="110">
        <f t="shared" ref="AA2" si="23">Z2+1</f>
        <v>25</v>
      </c>
      <c r="AB2" s="110">
        <f t="shared" ref="AB2" si="24">AA2+1</f>
        <v>26</v>
      </c>
      <c r="AC2" s="110">
        <f t="shared" ref="AC2" si="25">AB2+1</f>
        <v>27</v>
      </c>
      <c r="AD2" s="110">
        <f t="shared" ref="AD2" si="26">AC2+1</f>
        <v>28</v>
      </c>
      <c r="AE2" s="110">
        <f t="shared" ref="AE2" si="27">AD2+1</f>
        <v>29</v>
      </c>
      <c r="AF2" s="110">
        <f t="shared" ref="AF2" si="28">AE2+1</f>
        <v>30</v>
      </c>
      <c r="AG2" s="110">
        <f t="shared" ref="AG2" si="29">AF2+1</f>
        <v>31</v>
      </c>
      <c r="AH2" s="110">
        <f t="shared" ref="AH2" si="30">AG2+1</f>
        <v>32</v>
      </c>
    </row>
    <row r="3" spans="1:37" s="108" customFormat="1" ht="15.75" customHeight="1" x14ac:dyDescent="0.25">
      <c r="A3" s="254"/>
      <c r="B3" s="254"/>
      <c r="C3" s="240"/>
      <c r="D3" s="228" t="s">
        <v>10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P3" s="107"/>
      <c r="Q3" s="107"/>
      <c r="S3" s="107"/>
      <c r="T3" s="109"/>
      <c r="U3" s="107"/>
      <c r="V3" s="107"/>
      <c r="W3" s="107"/>
      <c r="X3" s="107"/>
      <c r="Y3" s="107"/>
      <c r="Z3" s="107"/>
      <c r="AA3" s="109"/>
      <c r="AB3" s="107"/>
      <c r="AC3" s="107"/>
      <c r="AD3" s="107"/>
      <c r="AE3" s="107"/>
      <c r="AF3" s="107"/>
      <c r="AG3" s="107"/>
      <c r="AH3" s="107"/>
    </row>
    <row r="4" spans="1:37" s="108" customFormat="1" ht="15.75" customHeight="1" x14ac:dyDescent="0.25">
      <c r="A4" s="254"/>
      <c r="B4" s="254"/>
      <c r="C4" s="240"/>
      <c r="D4" s="228" t="s">
        <v>0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P4" s="107"/>
      <c r="Q4" s="107"/>
      <c r="S4" s="107"/>
      <c r="T4" s="109"/>
      <c r="U4" s="107"/>
      <c r="V4" s="107"/>
      <c r="W4" s="107"/>
      <c r="X4" s="107"/>
      <c r="Y4" s="107"/>
      <c r="Z4" s="107"/>
      <c r="AA4" s="109"/>
      <c r="AB4" s="107"/>
      <c r="AC4" s="107"/>
      <c r="AD4" s="107"/>
      <c r="AE4" s="107"/>
      <c r="AF4" s="107"/>
      <c r="AG4" s="107"/>
      <c r="AH4" s="107"/>
    </row>
    <row r="5" spans="1:37" s="108" customFormat="1" ht="13.5" customHeight="1" x14ac:dyDescent="0.2">
      <c r="A5" s="254"/>
      <c r="B5" s="254"/>
      <c r="C5" s="240"/>
      <c r="D5" s="229"/>
      <c r="E5" s="107"/>
      <c r="F5" s="107"/>
      <c r="G5" s="107"/>
      <c r="H5" s="107"/>
      <c r="I5" s="107"/>
      <c r="J5" s="107"/>
      <c r="K5" s="107"/>
      <c r="L5" s="107"/>
      <c r="M5" s="107"/>
      <c r="N5" s="107"/>
      <c r="P5" s="107"/>
      <c r="Q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</row>
    <row r="6" spans="1:37" s="108" customFormat="1" ht="15.75" customHeight="1" x14ac:dyDescent="0.25">
      <c r="A6" s="254"/>
      <c r="B6" s="254"/>
      <c r="C6" s="241"/>
      <c r="D6" s="228" t="s">
        <v>62</v>
      </c>
      <c r="E6" s="245" t="str">
        <f>+K_solataSn!G5</f>
        <v>Sezona 2014</v>
      </c>
      <c r="F6" s="107"/>
      <c r="G6" s="107"/>
      <c r="H6" s="107"/>
      <c r="I6" s="107"/>
      <c r="J6" s="107"/>
      <c r="K6" s="107"/>
      <c r="L6" s="107"/>
      <c r="M6" s="107"/>
      <c r="N6" s="107"/>
      <c r="P6" s="107"/>
      <c r="Q6" s="107"/>
      <c r="S6" s="107"/>
      <c r="T6" s="109"/>
      <c r="U6" s="107"/>
      <c r="V6" s="107"/>
      <c r="W6" s="107"/>
      <c r="X6" s="107"/>
      <c r="Y6" s="107"/>
      <c r="Z6" s="107"/>
      <c r="AA6" s="109"/>
      <c r="AB6" s="107"/>
      <c r="AC6" s="107"/>
      <c r="AD6" s="107"/>
      <c r="AE6" s="107"/>
      <c r="AF6" s="107"/>
      <c r="AG6" s="107"/>
      <c r="AH6" s="107"/>
    </row>
    <row r="7" spans="1:37" s="108" customFormat="1" ht="9.75" customHeight="1" x14ac:dyDescent="0.2">
      <c r="A7" s="254"/>
      <c r="B7" s="254"/>
      <c r="C7" s="240"/>
      <c r="D7" s="230"/>
      <c r="E7" s="107"/>
    </row>
    <row r="8" spans="1:37" ht="15.75" thickBot="1" x14ac:dyDescent="0.3">
      <c r="C8" s="242"/>
      <c r="D8" s="228" t="s">
        <v>56</v>
      </c>
    </row>
    <row r="9" spans="1:37" ht="90" customHeight="1" thickBot="1" x14ac:dyDescent="0.25">
      <c r="A9" s="243" t="s">
        <v>11</v>
      </c>
      <c r="B9" s="243">
        <v>1000</v>
      </c>
      <c r="C9" s="240">
        <v>1</v>
      </c>
      <c r="D9" s="111"/>
      <c r="E9" s="112"/>
      <c r="F9" s="113" t="s">
        <v>90</v>
      </c>
      <c r="G9" s="113" t="s">
        <v>87</v>
      </c>
      <c r="H9" s="113" t="s">
        <v>85</v>
      </c>
      <c r="I9" s="113" t="s">
        <v>83</v>
      </c>
      <c r="J9" s="113" t="s">
        <v>81</v>
      </c>
      <c r="K9" s="113" t="s">
        <v>79</v>
      </c>
      <c r="L9" s="113" t="s">
        <v>77</v>
      </c>
      <c r="M9" s="113" t="s">
        <v>75</v>
      </c>
      <c r="N9" s="113" t="s">
        <v>89</v>
      </c>
      <c r="O9" s="113" t="s">
        <v>88</v>
      </c>
      <c r="P9" s="113" t="s">
        <v>86</v>
      </c>
      <c r="Q9" s="113" t="s">
        <v>84</v>
      </c>
      <c r="R9" s="113" t="s">
        <v>197</v>
      </c>
      <c r="S9" s="113" t="s">
        <v>211</v>
      </c>
      <c r="T9" s="113" t="s">
        <v>212</v>
      </c>
      <c r="U9" s="113" t="s">
        <v>214</v>
      </c>
      <c r="V9" s="113" t="s">
        <v>70</v>
      </c>
      <c r="W9" s="113" t="s">
        <v>73</v>
      </c>
      <c r="X9" s="113" t="s">
        <v>72</v>
      </c>
      <c r="Y9" s="113" t="s">
        <v>65</v>
      </c>
      <c r="Z9" s="113" t="s">
        <v>64</v>
      </c>
      <c r="AA9" s="113" t="s">
        <v>67</v>
      </c>
      <c r="AB9" s="113" t="s">
        <v>265</v>
      </c>
      <c r="AC9" s="113" t="s">
        <v>265</v>
      </c>
      <c r="AD9" s="113" t="s">
        <v>265</v>
      </c>
      <c r="AE9" s="113" t="s">
        <v>265</v>
      </c>
      <c r="AF9" s="113" t="s">
        <v>272</v>
      </c>
      <c r="AG9" s="113" t="s">
        <v>272</v>
      </c>
      <c r="AH9" s="181" t="s">
        <v>63</v>
      </c>
    </row>
    <row r="10" spans="1:37" ht="14.25" hidden="1" customHeight="1" x14ac:dyDescent="0.2">
      <c r="C10" s="240">
        <v>1</v>
      </c>
      <c r="D10" s="256">
        <f t="shared" ref="D10:E10" si="31">C10+1</f>
        <v>2</v>
      </c>
      <c r="E10" s="107">
        <f t="shared" si="31"/>
        <v>3</v>
      </c>
      <c r="F10" s="107">
        <f t="shared" ref="F10" si="32">E10+1</f>
        <v>4</v>
      </c>
      <c r="G10" s="107">
        <f t="shared" ref="G10" si="33">F10+1</f>
        <v>5</v>
      </c>
      <c r="H10" s="107">
        <f t="shared" ref="H10" si="34">G10+1</f>
        <v>6</v>
      </c>
      <c r="I10" s="107">
        <f t="shared" ref="I10" si="35">H10+1</f>
        <v>7</v>
      </c>
      <c r="J10" s="107">
        <f t="shared" ref="J10" si="36">I10+1</f>
        <v>8</v>
      </c>
      <c r="K10" s="107">
        <f t="shared" ref="K10" si="37">J10+1</f>
        <v>9</v>
      </c>
      <c r="L10" s="107">
        <f t="shared" ref="L10" si="38">K10+1</f>
        <v>10</v>
      </c>
      <c r="M10" s="107">
        <f t="shared" ref="M10" si="39">L10+1</f>
        <v>11</v>
      </c>
      <c r="N10" s="107">
        <f t="shared" ref="N10" si="40">M10+1</f>
        <v>12</v>
      </c>
      <c r="O10" s="107">
        <f t="shared" ref="O10" si="41">N10+1</f>
        <v>13</v>
      </c>
      <c r="P10" s="107">
        <f t="shared" ref="P10" si="42">O10+1</f>
        <v>14</v>
      </c>
      <c r="Q10" s="107">
        <f t="shared" ref="Q10" si="43">P10+1</f>
        <v>15</v>
      </c>
      <c r="R10" s="107">
        <f t="shared" ref="R10" si="44">Q10+1</f>
        <v>16</v>
      </c>
      <c r="S10" s="107">
        <f t="shared" ref="S10" si="45">R10+1</f>
        <v>17</v>
      </c>
      <c r="T10" s="107">
        <f t="shared" ref="T10" si="46">S10+1</f>
        <v>18</v>
      </c>
      <c r="U10" s="107">
        <f t="shared" ref="U10" si="47">T10+1</f>
        <v>19</v>
      </c>
      <c r="V10" s="107">
        <f t="shared" ref="V10" si="48">U10+1</f>
        <v>20</v>
      </c>
      <c r="W10" s="107">
        <f t="shared" ref="W10" si="49">V10+1</f>
        <v>21</v>
      </c>
      <c r="X10" s="107">
        <f t="shared" ref="X10" si="50">W10+1</f>
        <v>22</v>
      </c>
      <c r="Y10" s="107">
        <f t="shared" ref="Y10" si="51">X10+1</f>
        <v>23</v>
      </c>
      <c r="Z10" s="107">
        <f t="shared" ref="Z10" si="52">Y10+1</f>
        <v>24</v>
      </c>
      <c r="AA10" s="107">
        <f t="shared" ref="AA10" si="53">Z10+1</f>
        <v>25</v>
      </c>
      <c r="AB10" s="107">
        <f t="shared" ref="AB10" si="54">AA10+1</f>
        <v>26</v>
      </c>
      <c r="AC10" s="107">
        <f t="shared" ref="AC10" si="55">AB10+1</f>
        <v>27</v>
      </c>
      <c r="AD10" s="107">
        <f t="shared" ref="AD10" si="56">AC10+1</f>
        <v>28</v>
      </c>
      <c r="AE10" s="107">
        <f t="shared" ref="AE10" si="57">AD10+1</f>
        <v>29</v>
      </c>
      <c r="AF10" s="107">
        <f t="shared" ref="AF10" si="58">AE10+1</f>
        <v>30</v>
      </c>
      <c r="AG10" s="107">
        <f t="shared" ref="AG10" si="59">AF10+1</f>
        <v>31</v>
      </c>
      <c r="AH10" s="107">
        <f t="shared" ref="AH10" si="60">AG10+1</f>
        <v>32</v>
      </c>
    </row>
    <row r="11" spans="1:37" x14ac:dyDescent="0.2">
      <c r="A11" s="243" t="str">
        <f>+$A$9&amp;"/"&amp;B11</f>
        <v>solata spomladanska/P</v>
      </c>
      <c r="B11" s="243" t="s">
        <v>12</v>
      </c>
      <c r="C11" s="240" t="str">
        <f>+D11</f>
        <v>Pridelek tržni</v>
      </c>
      <c r="D11" s="221" t="s">
        <v>13</v>
      </c>
      <c r="E11" s="204" t="s">
        <v>14</v>
      </c>
      <c r="F11" s="205">
        <v>25</v>
      </c>
      <c r="G11" s="205">
        <v>25</v>
      </c>
      <c r="H11" s="205">
        <v>20</v>
      </c>
      <c r="I11" s="205">
        <v>20</v>
      </c>
      <c r="J11" s="205">
        <v>20</v>
      </c>
      <c r="K11" s="205">
        <v>25</v>
      </c>
      <c r="L11" s="205">
        <v>12</v>
      </c>
      <c r="M11" s="205">
        <v>12</v>
      </c>
      <c r="N11" s="205">
        <v>80</v>
      </c>
      <c r="O11" s="205">
        <v>45</v>
      </c>
      <c r="P11" s="205">
        <v>25</v>
      </c>
      <c r="Q11" s="205">
        <v>20</v>
      </c>
      <c r="R11" s="205">
        <v>35</v>
      </c>
      <c r="S11" s="205">
        <v>35</v>
      </c>
      <c r="T11" s="205">
        <v>35</v>
      </c>
      <c r="U11" s="205">
        <v>35</v>
      </c>
      <c r="V11" s="205">
        <v>10</v>
      </c>
      <c r="W11" s="205">
        <v>25</v>
      </c>
      <c r="X11" s="205">
        <v>32</v>
      </c>
      <c r="Y11" s="205">
        <v>8</v>
      </c>
      <c r="Z11" s="205">
        <v>15</v>
      </c>
      <c r="AA11" s="205">
        <v>80</v>
      </c>
      <c r="AB11" s="205">
        <v>25</v>
      </c>
      <c r="AC11" s="205">
        <v>25</v>
      </c>
      <c r="AD11" s="205">
        <v>25</v>
      </c>
      <c r="AE11" s="205">
        <v>25</v>
      </c>
      <c r="AF11" s="205">
        <v>50</v>
      </c>
      <c r="AG11" s="205">
        <v>50</v>
      </c>
      <c r="AH11" s="206">
        <v>120</v>
      </c>
      <c r="AK11" s="257"/>
    </row>
    <row r="12" spans="1:37" x14ac:dyDescent="0.2">
      <c r="C12" s="240" t="str">
        <f t="shared" ref="C12:C44" si="61">+D12</f>
        <v>Stranski pridelek</v>
      </c>
      <c r="D12" s="207" t="s">
        <v>15</v>
      </c>
      <c r="E12" s="208" t="s">
        <v>14</v>
      </c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3">
        <v>0</v>
      </c>
      <c r="X12" s="205">
        <v>8</v>
      </c>
      <c r="Y12" s="205"/>
      <c r="Z12" s="205"/>
      <c r="AA12" s="205">
        <v>0</v>
      </c>
      <c r="AB12" s="205">
        <v>0</v>
      </c>
      <c r="AC12" s="205">
        <v>0</v>
      </c>
      <c r="AD12" s="205">
        <v>0</v>
      </c>
      <c r="AE12" s="205">
        <v>0</v>
      </c>
      <c r="AF12" s="205">
        <v>0</v>
      </c>
      <c r="AG12" s="205">
        <v>0</v>
      </c>
      <c r="AH12" s="206">
        <v>0</v>
      </c>
      <c r="AK12" s="257"/>
    </row>
    <row r="13" spans="1:37" x14ac:dyDescent="0.2">
      <c r="A13" s="243" t="str">
        <f>+$A$9&amp;"/"&amp;B13</f>
        <v>solata spomladanska/Piz</v>
      </c>
      <c r="B13" s="243" t="s">
        <v>16</v>
      </c>
      <c r="C13" s="240" t="str">
        <f t="shared" si="61"/>
        <v>Pridelek bruto</v>
      </c>
      <c r="D13" s="209" t="s">
        <v>17</v>
      </c>
      <c r="E13" s="210" t="s">
        <v>14</v>
      </c>
      <c r="F13" s="203">
        <v>27.777777777777779</v>
      </c>
      <c r="G13" s="203">
        <v>29.411764705882351</v>
      </c>
      <c r="H13" s="203">
        <v>25</v>
      </c>
      <c r="I13" s="203">
        <v>25</v>
      </c>
      <c r="J13" s="203">
        <v>25</v>
      </c>
      <c r="K13" s="203">
        <v>31.25</v>
      </c>
      <c r="L13" s="203">
        <v>15</v>
      </c>
      <c r="M13" s="203">
        <v>15</v>
      </c>
      <c r="N13" s="203">
        <v>88.888888888888886</v>
      </c>
      <c r="O13" s="203">
        <v>50</v>
      </c>
      <c r="P13" s="203">
        <v>27.777777777777779</v>
      </c>
      <c r="Q13" s="203">
        <v>22.222222222222221</v>
      </c>
      <c r="R13" s="203">
        <v>38.888888888888893</v>
      </c>
      <c r="S13" s="203">
        <v>38.888888888888893</v>
      </c>
      <c r="T13" s="203">
        <v>38.888888888888893</v>
      </c>
      <c r="U13" s="203">
        <v>38.888888888888893</v>
      </c>
      <c r="V13" s="203">
        <v>11.111111111111111</v>
      </c>
      <c r="W13" s="203">
        <v>26.315789473684209</v>
      </c>
      <c r="X13" s="203">
        <v>42.666666666666664</v>
      </c>
      <c r="Y13" s="203">
        <v>8.8888888888888911</v>
      </c>
      <c r="Z13" s="203">
        <v>16.666666666666668</v>
      </c>
      <c r="AA13" s="203">
        <v>88.888888888888886</v>
      </c>
      <c r="AB13" s="203">
        <v>27.777777777777779</v>
      </c>
      <c r="AC13" s="203">
        <v>27.777777777777779</v>
      </c>
      <c r="AD13" s="203">
        <v>27.777777777777779</v>
      </c>
      <c r="AE13" s="203">
        <v>27.777777777777779</v>
      </c>
      <c r="AF13" s="203">
        <v>55.555555555555557</v>
      </c>
      <c r="AG13" s="203">
        <v>55.555555555555557</v>
      </c>
      <c r="AH13" s="211">
        <v>133.33333333333334</v>
      </c>
      <c r="AK13" s="257"/>
    </row>
    <row r="14" spans="1:37" x14ac:dyDescent="0.2">
      <c r="C14" s="240" t="str">
        <f t="shared" si="61"/>
        <v>Izgube</v>
      </c>
      <c r="D14" s="209" t="s">
        <v>18</v>
      </c>
      <c r="E14" s="210" t="s">
        <v>2</v>
      </c>
      <c r="F14" s="203">
        <v>10</v>
      </c>
      <c r="G14" s="203">
        <v>15</v>
      </c>
      <c r="H14" s="203">
        <v>20</v>
      </c>
      <c r="I14" s="203">
        <v>20</v>
      </c>
      <c r="J14" s="203">
        <v>20</v>
      </c>
      <c r="K14" s="203">
        <v>20</v>
      </c>
      <c r="L14" s="203">
        <v>20</v>
      </c>
      <c r="M14" s="203">
        <v>20</v>
      </c>
      <c r="N14" s="203">
        <v>10</v>
      </c>
      <c r="O14" s="203">
        <v>10</v>
      </c>
      <c r="P14" s="203">
        <v>10</v>
      </c>
      <c r="Q14" s="203">
        <v>10</v>
      </c>
      <c r="R14" s="203">
        <v>10</v>
      </c>
      <c r="S14" s="203">
        <v>10</v>
      </c>
      <c r="T14" s="203">
        <v>10</v>
      </c>
      <c r="U14" s="203">
        <v>10</v>
      </c>
      <c r="V14" s="203">
        <v>10</v>
      </c>
      <c r="W14" s="203">
        <v>5</v>
      </c>
      <c r="X14" s="203">
        <v>10</v>
      </c>
      <c r="Y14" s="203">
        <v>10</v>
      </c>
      <c r="Z14" s="203">
        <v>10</v>
      </c>
      <c r="AA14" s="203">
        <v>10</v>
      </c>
      <c r="AB14" s="203">
        <v>10</v>
      </c>
      <c r="AC14" s="203">
        <v>10</v>
      </c>
      <c r="AD14" s="203">
        <v>10</v>
      </c>
      <c r="AE14" s="203">
        <v>10</v>
      </c>
      <c r="AF14" s="203">
        <v>10</v>
      </c>
      <c r="AG14" s="203">
        <v>10</v>
      </c>
      <c r="AH14" s="211">
        <v>10</v>
      </c>
      <c r="AK14" s="257"/>
    </row>
    <row r="15" spans="1:37" hidden="1" x14ac:dyDescent="0.2">
      <c r="C15" s="240">
        <f t="shared" si="61"/>
        <v>0</v>
      </c>
      <c r="D15" s="209"/>
      <c r="E15" s="210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11"/>
      <c r="AK15" s="257"/>
    </row>
    <row r="16" spans="1:37" x14ac:dyDescent="0.2">
      <c r="C16" s="240" t="str">
        <f t="shared" si="61"/>
        <v>Velikost poljine</v>
      </c>
      <c r="D16" s="209" t="s">
        <v>19</v>
      </c>
      <c r="E16" s="210" t="s">
        <v>3</v>
      </c>
      <c r="F16" s="203">
        <v>0.5</v>
      </c>
      <c r="G16" s="203">
        <v>0.5</v>
      </c>
      <c r="H16" s="203">
        <v>0.5</v>
      </c>
      <c r="I16" s="203">
        <v>0.5</v>
      </c>
      <c r="J16" s="203">
        <v>0.5</v>
      </c>
      <c r="K16" s="203">
        <v>0.5</v>
      </c>
      <c r="L16" s="203">
        <v>0.5</v>
      </c>
      <c r="M16" s="203">
        <v>0.5</v>
      </c>
      <c r="N16" s="203">
        <v>0.5</v>
      </c>
      <c r="O16" s="203">
        <v>0.5</v>
      </c>
      <c r="P16" s="203">
        <v>0.5</v>
      </c>
      <c r="Q16" s="203">
        <v>0.5</v>
      </c>
      <c r="R16" s="203">
        <v>0.5</v>
      </c>
      <c r="S16" s="203">
        <v>0.5</v>
      </c>
      <c r="T16" s="203">
        <v>0.5</v>
      </c>
      <c r="U16" s="203">
        <v>0.5</v>
      </c>
      <c r="V16" s="203">
        <v>0.5</v>
      </c>
      <c r="W16" s="203">
        <v>0.5</v>
      </c>
      <c r="X16" s="203">
        <v>0.5</v>
      </c>
      <c r="Y16" s="203">
        <v>0.5</v>
      </c>
      <c r="Z16" s="203">
        <v>0.5</v>
      </c>
      <c r="AA16" s="203">
        <v>0.5</v>
      </c>
      <c r="AB16" s="203">
        <v>0.5</v>
      </c>
      <c r="AC16" s="203">
        <v>0.5</v>
      </c>
      <c r="AD16" s="203">
        <v>0.5</v>
      </c>
      <c r="AE16" s="203">
        <v>0.5</v>
      </c>
      <c r="AF16" s="203">
        <v>0.5</v>
      </c>
      <c r="AG16" s="203">
        <v>0.5</v>
      </c>
      <c r="AH16" s="211">
        <v>0.5</v>
      </c>
      <c r="AK16" s="257"/>
    </row>
    <row r="17" spans="2:42" x14ac:dyDescent="0.2">
      <c r="C17" s="240" t="str">
        <f t="shared" si="61"/>
        <v>Premijska stopnja za zavarovanje pridelka</v>
      </c>
      <c r="D17" s="209" t="s">
        <v>20</v>
      </c>
      <c r="E17" s="210" t="s">
        <v>2</v>
      </c>
      <c r="F17" s="203">
        <v>5.9555999999999987</v>
      </c>
      <c r="G17" s="203">
        <v>8.5079999999999991</v>
      </c>
      <c r="H17" s="203">
        <v>8.5079999999999991</v>
      </c>
      <c r="I17" s="203">
        <v>8.5079999999999991</v>
      </c>
      <c r="J17" s="203">
        <v>8.5079999999999991</v>
      </c>
      <c r="K17" s="203">
        <v>8.5079999999999991</v>
      </c>
      <c r="L17" s="203">
        <v>8.5079999999999991</v>
      </c>
      <c r="M17" s="203">
        <v>8.5079999999999991</v>
      </c>
      <c r="N17" s="203">
        <v>9.2999999999999989</v>
      </c>
      <c r="O17" s="203">
        <v>9.2999999999999989</v>
      </c>
      <c r="P17" s="203">
        <v>9.2999999999999989</v>
      </c>
      <c r="Q17" s="203">
        <v>9.2999999999999989</v>
      </c>
      <c r="R17" s="203">
        <v>7.7159999999999993</v>
      </c>
      <c r="S17" s="203">
        <v>7.7159999999999993</v>
      </c>
      <c r="T17" s="203">
        <v>7.7159999999999993</v>
      </c>
      <c r="U17" s="203">
        <v>7.7159999999999993</v>
      </c>
      <c r="V17" s="203">
        <v>7.7159999999999993</v>
      </c>
      <c r="W17" s="203">
        <v>3.2039999999999997</v>
      </c>
      <c r="X17" s="203">
        <v>4.5059999999999993</v>
      </c>
      <c r="Y17" s="203">
        <v>9.7319999999999993</v>
      </c>
      <c r="Z17" s="203">
        <v>9.7319999999999993</v>
      </c>
      <c r="AA17" s="203">
        <v>4.0403999999999991</v>
      </c>
      <c r="AB17" s="203">
        <v>11.543999999999999</v>
      </c>
      <c r="AC17" s="203">
        <v>11.543999999999999</v>
      </c>
      <c r="AD17" s="203">
        <v>11.543999999999999</v>
      </c>
      <c r="AE17" s="203">
        <v>11.543999999999999</v>
      </c>
      <c r="AF17" s="203">
        <v>5.7719999999999994</v>
      </c>
      <c r="AG17" s="203">
        <v>5.7719999999999994</v>
      </c>
      <c r="AH17" s="211">
        <v>5.7719999999999994</v>
      </c>
      <c r="AK17" s="257"/>
    </row>
    <row r="18" spans="2:42" hidden="1" x14ac:dyDescent="0.2">
      <c r="C18" s="240">
        <f t="shared" si="61"/>
        <v>0</v>
      </c>
      <c r="D18" s="209"/>
      <c r="E18" s="210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11"/>
      <c r="AK18" s="257"/>
    </row>
    <row r="19" spans="2:42" x14ac:dyDescent="0.2">
      <c r="C19" s="240" t="str">
        <f t="shared" si="61"/>
        <v>Količina semena, sadik</v>
      </c>
      <c r="D19" s="209" t="s">
        <v>60</v>
      </c>
      <c r="E19" s="210" t="s">
        <v>61</v>
      </c>
      <c r="F19" s="216">
        <v>66000</v>
      </c>
      <c r="G19" s="216">
        <v>66000</v>
      </c>
      <c r="H19" s="216">
        <v>78000</v>
      </c>
      <c r="I19" s="216">
        <v>66000</v>
      </c>
      <c r="J19" s="216">
        <v>50000</v>
      </c>
      <c r="K19" s="216">
        <v>50000</v>
      </c>
      <c r="L19" s="216">
        <v>45000</v>
      </c>
      <c r="M19" s="216">
        <v>40000</v>
      </c>
      <c r="N19" s="216">
        <v>25000</v>
      </c>
      <c r="O19" s="216">
        <v>40000</v>
      </c>
      <c r="P19" s="216">
        <v>47619</v>
      </c>
      <c r="Q19" s="216">
        <v>35000</v>
      </c>
      <c r="R19" s="216">
        <v>750000</v>
      </c>
      <c r="S19" s="216">
        <v>750000</v>
      </c>
      <c r="T19" s="216">
        <v>600</v>
      </c>
      <c r="U19" s="216">
        <v>600</v>
      </c>
      <c r="V19" s="216">
        <v>1100</v>
      </c>
      <c r="W19" s="216">
        <v>3500</v>
      </c>
      <c r="X19" s="216">
        <v>2</v>
      </c>
      <c r="Y19" s="203">
        <v>100</v>
      </c>
      <c r="Z19" s="203">
        <v>70</v>
      </c>
      <c r="AA19" s="216">
        <v>13400</v>
      </c>
      <c r="AB19" s="216">
        <v>40000</v>
      </c>
      <c r="AC19" s="216">
        <v>40000</v>
      </c>
      <c r="AD19" s="216">
        <v>40000</v>
      </c>
      <c r="AE19" s="216">
        <v>40000</v>
      </c>
      <c r="AF19" s="216">
        <v>27000</v>
      </c>
      <c r="AG19" s="216">
        <v>27000</v>
      </c>
      <c r="AH19" s="217">
        <v>25000</v>
      </c>
      <c r="AK19" s="257"/>
    </row>
    <row r="20" spans="2:42" ht="52.5" customHeight="1" x14ac:dyDescent="0.2">
      <c r="D20" s="209"/>
      <c r="E20" s="210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>
        <v>88.596283008856801</v>
      </c>
      <c r="S20" s="203"/>
      <c r="T20" s="203"/>
      <c r="U20" s="203"/>
      <c r="V20" s="203"/>
      <c r="W20" s="203"/>
      <c r="X20" s="203"/>
      <c r="Y20" s="203"/>
      <c r="Z20" s="203"/>
      <c r="AA20" s="203"/>
      <c r="AB20" s="227" t="s">
        <v>103</v>
      </c>
      <c r="AC20" s="227" t="s">
        <v>104</v>
      </c>
      <c r="AD20" s="227" t="s">
        <v>105</v>
      </c>
      <c r="AE20" s="227" t="s">
        <v>106</v>
      </c>
      <c r="AF20" s="227" t="s">
        <v>107</v>
      </c>
      <c r="AG20" s="227" t="s">
        <v>107</v>
      </c>
      <c r="AH20" s="211"/>
      <c r="AK20" s="257"/>
    </row>
    <row r="21" spans="2:42" x14ac:dyDescent="0.2">
      <c r="B21" s="243" t="s">
        <v>21</v>
      </c>
      <c r="C21" s="240" t="str">
        <f t="shared" si="61"/>
        <v>Stroški brez domačega dela</v>
      </c>
      <c r="D21" s="114" t="s">
        <v>22</v>
      </c>
      <c r="E21" s="115"/>
      <c r="F21" s="116">
        <f t="shared" ref="F21:M21" si="62">SUM(F22:F30)</f>
        <v>15504.076807277113</v>
      </c>
      <c r="G21" s="116">
        <f t="shared" si="62"/>
        <v>15469.788436876597</v>
      </c>
      <c r="H21" s="116">
        <f t="shared" si="62"/>
        <v>15766.691818172763</v>
      </c>
      <c r="I21" s="116">
        <f t="shared" si="62"/>
        <v>15169.678512565635</v>
      </c>
      <c r="J21" s="116">
        <f t="shared" si="62"/>
        <v>14232.629329151036</v>
      </c>
      <c r="K21" s="116">
        <f t="shared" si="62"/>
        <v>15481.052219243587</v>
      </c>
      <c r="L21" s="116">
        <f t="shared" si="62"/>
        <v>13158.942032541181</v>
      </c>
      <c r="M21" s="116">
        <f t="shared" si="62"/>
        <v>12869.357130015069</v>
      </c>
      <c r="N21" s="116">
        <f t="shared" ref="N21:AH21" si="63">SUM(N22:N30)</f>
        <v>10375.745591639705</v>
      </c>
      <c r="O21" s="116">
        <f t="shared" si="63"/>
        <v>12615.322678508339</v>
      </c>
      <c r="P21" s="116">
        <f t="shared" si="63"/>
        <v>11489.785780514749</v>
      </c>
      <c r="Q21" s="116">
        <f>SUM(Q22:Q30)</f>
        <v>10084.64929528311</v>
      </c>
      <c r="R21" s="116">
        <f t="shared" si="63"/>
        <v>7493.5902406553205</v>
      </c>
      <c r="S21" s="116">
        <f t="shared" si="63"/>
        <v>8666.9006510772961</v>
      </c>
      <c r="T21" s="116">
        <f t="shared" si="63"/>
        <v>7553.4899370854</v>
      </c>
      <c r="U21" s="116">
        <f t="shared" si="63"/>
        <v>8704.5244668812447</v>
      </c>
      <c r="V21" s="116">
        <f>SUM(V22:V30)</f>
        <v>14517.170004831369</v>
      </c>
      <c r="W21" s="116">
        <f>SUM(W22:W30)</f>
        <v>6080.3838058503825</v>
      </c>
      <c r="X21" s="116">
        <f t="shared" si="63"/>
        <v>8445.4008943924382</v>
      </c>
      <c r="Y21" s="116">
        <f t="shared" si="63"/>
        <v>10373.952837060067</v>
      </c>
      <c r="Z21" s="116">
        <f t="shared" si="63"/>
        <v>15172.168272015697</v>
      </c>
      <c r="AA21" s="116">
        <f t="shared" si="63"/>
        <v>29122.240727489705</v>
      </c>
      <c r="AB21" s="116">
        <f t="shared" si="63"/>
        <v>19178.697444967391</v>
      </c>
      <c r="AC21" s="116">
        <f>SUM(AC22:AC30)</f>
        <v>19261.675004967397</v>
      </c>
      <c r="AD21" s="116">
        <f>SUM(AD22:AD30)</f>
        <v>19095.719884967388</v>
      </c>
      <c r="AE21" s="116">
        <f>SUM(AE22:AE30)</f>
        <v>20848.891884967386</v>
      </c>
      <c r="AF21" s="116">
        <f t="shared" si="63"/>
        <v>27731.127739386557</v>
      </c>
      <c r="AG21" s="116">
        <f>SUM(AG22:AG30)</f>
        <v>30934.263959386564</v>
      </c>
      <c r="AH21" s="182">
        <f t="shared" si="63"/>
        <v>45306.373739561604</v>
      </c>
      <c r="AI21" s="143"/>
      <c r="AJ21" s="143"/>
      <c r="AK21" s="257"/>
      <c r="AL21" s="143"/>
      <c r="AM21" s="143"/>
      <c r="AN21" s="143"/>
      <c r="AO21" s="143"/>
      <c r="AP21" s="173"/>
    </row>
    <row r="22" spans="2:42" x14ac:dyDescent="0.2">
      <c r="B22" s="243" t="s">
        <v>23</v>
      </c>
      <c r="C22" s="240" t="str">
        <f t="shared" si="61"/>
        <v>Od tega:    Seme in sadike</v>
      </c>
      <c r="D22" s="117" t="s">
        <v>24</v>
      </c>
      <c r="E22" s="118" t="s">
        <v>25</v>
      </c>
      <c r="F22" s="119">
        <v>3583.0774813186813</v>
      </c>
      <c r="G22" s="119">
        <v>3234.3309428571429</v>
      </c>
      <c r="H22" s="119">
        <v>3481.531114285714</v>
      </c>
      <c r="I22" s="119">
        <v>2945.9109428571428</v>
      </c>
      <c r="J22" s="119">
        <v>2158.75</v>
      </c>
      <c r="K22" s="119">
        <v>2158.75</v>
      </c>
      <c r="L22" s="119">
        <v>2206.9575</v>
      </c>
      <c r="M22" s="119">
        <v>1961.74</v>
      </c>
      <c r="N22" s="119">
        <v>1184.6265000000003</v>
      </c>
      <c r="O22" s="119">
        <v>1895.4024000000004</v>
      </c>
      <c r="P22" s="119">
        <v>2582.6925821400005</v>
      </c>
      <c r="Q22" s="119">
        <v>2068.6264725000001</v>
      </c>
      <c r="R22" s="119">
        <v>948.51428571428573</v>
      </c>
      <c r="S22" s="119">
        <v>948.51428571428573</v>
      </c>
      <c r="T22" s="119">
        <v>1092</v>
      </c>
      <c r="U22" s="119">
        <v>1092</v>
      </c>
      <c r="V22" s="119">
        <v>7810</v>
      </c>
      <c r="W22" s="119">
        <v>2992.5</v>
      </c>
      <c r="X22" s="119">
        <v>1368.0666666666668</v>
      </c>
      <c r="Y22" s="119">
        <v>1959.1031250000001</v>
      </c>
      <c r="Z22" s="119">
        <v>1371.3721875000001</v>
      </c>
      <c r="AA22" s="119">
        <v>2766.5117399999999</v>
      </c>
      <c r="AB22" s="119">
        <v>6741.0060952380954</v>
      </c>
      <c r="AC22" s="119">
        <v>6741.0060952380954</v>
      </c>
      <c r="AD22" s="119">
        <v>6741.0060952380954</v>
      </c>
      <c r="AE22" s="119">
        <v>6741.0060952380954</v>
      </c>
      <c r="AF22" s="119">
        <v>5714.7983999999997</v>
      </c>
      <c r="AG22" s="119">
        <v>5714.7983999999997</v>
      </c>
      <c r="AH22" s="183">
        <v>5886.6125000000002</v>
      </c>
      <c r="AI22" s="143"/>
      <c r="AJ22" s="143"/>
      <c r="AK22" s="257"/>
      <c r="AL22" s="143"/>
      <c r="AM22" s="143"/>
      <c r="AN22" s="143"/>
      <c r="AO22" s="143"/>
      <c r="AP22" s="173"/>
    </row>
    <row r="23" spans="2:42" x14ac:dyDescent="0.2">
      <c r="B23" s="243" t="s">
        <v>26</v>
      </c>
      <c r="C23" s="240" t="str">
        <f t="shared" si="61"/>
        <v>Gnojila</v>
      </c>
      <c r="D23" s="198" t="s">
        <v>27</v>
      </c>
      <c r="E23" s="118" t="s">
        <v>25</v>
      </c>
      <c r="F23" s="119">
        <v>222.99292746138417</v>
      </c>
      <c r="G23" s="119">
        <v>297.34407251563425</v>
      </c>
      <c r="H23" s="119">
        <v>255.25497836781142</v>
      </c>
      <c r="I23" s="119">
        <v>255.25497836781324</v>
      </c>
      <c r="J23" s="119">
        <v>333.32207406060479</v>
      </c>
      <c r="K23" s="119">
        <v>332.3820740606061</v>
      </c>
      <c r="L23" s="119">
        <v>285.16611662635842</v>
      </c>
      <c r="M23" s="119">
        <v>284.22611662635791</v>
      </c>
      <c r="N23" s="119">
        <v>808.73888600991313</v>
      </c>
      <c r="O23" s="119">
        <v>575.34200473679562</v>
      </c>
      <c r="P23" s="119">
        <v>350.16657108046388</v>
      </c>
      <c r="Q23" s="119">
        <v>553.26005539237542</v>
      </c>
      <c r="R23" s="119">
        <v>250.16398365597161</v>
      </c>
      <c r="S23" s="119">
        <v>271.83833377679002</v>
      </c>
      <c r="T23" s="119">
        <v>271.83833377679002</v>
      </c>
      <c r="U23" s="119">
        <v>271.83833377679002</v>
      </c>
      <c r="V23" s="119">
        <v>701.96212981433018</v>
      </c>
      <c r="W23" s="119">
        <v>313.65975852686006</v>
      </c>
      <c r="X23" s="119">
        <v>490.1394093189225</v>
      </c>
      <c r="Y23" s="119">
        <v>310.8379662000707</v>
      </c>
      <c r="Z23" s="119">
        <v>454.12412578212025</v>
      </c>
      <c r="AA23" s="119">
        <v>437.82851131576399</v>
      </c>
      <c r="AB23" s="119">
        <v>481.19409142996108</v>
      </c>
      <c r="AC23" s="119">
        <v>481.1940914299629</v>
      </c>
      <c r="AD23" s="119">
        <v>481.19409142995926</v>
      </c>
      <c r="AE23" s="119">
        <v>481.19409142995926</v>
      </c>
      <c r="AF23" s="119">
        <v>583.34077871306113</v>
      </c>
      <c r="AG23" s="119">
        <v>583.34077871306113</v>
      </c>
      <c r="AH23" s="183">
        <v>838.58597261671571</v>
      </c>
      <c r="AI23" s="143"/>
      <c r="AJ23" s="143"/>
      <c r="AK23" s="257"/>
      <c r="AL23" s="143"/>
      <c r="AM23" s="143"/>
      <c r="AN23" s="143"/>
      <c r="AO23" s="143"/>
      <c r="AP23" s="173"/>
    </row>
    <row r="24" spans="2:42" x14ac:dyDescent="0.2">
      <c r="B24" s="243" t="s">
        <v>28</v>
      </c>
      <c r="C24" s="240" t="str">
        <f t="shared" si="61"/>
        <v>Sredstva za varstvo rastlin</v>
      </c>
      <c r="D24" s="198" t="s">
        <v>29</v>
      </c>
      <c r="E24" s="118" t="s">
        <v>25</v>
      </c>
      <c r="F24" s="119">
        <v>353.45550000000003</v>
      </c>
      <c r="G24" s="119">
        <v>352.25699999999961</v>
      </c>
      <c r="H24" s="119">
        <v>629.85714000000007</v>
      </c>
      <c r="I24" s="119">
        <v>791.12832000000344</v>
      </c>
      <c r="J24" s="119">
        <v>258.84324000000015</v>
      </c>
      <c r="K24" s="119">
        <v>178.23473999999987</v>
      </c>
      <c r="L24" s="119">
        <v>258.84324000000015</v>
      </c>
      <c r="M24" s="119">
        <v>178.23473999999987</v>
      </c>
      <c r="N24" s="119">
        <v>798.20355000000018</v>
      </c>
      <c r="O24" s="119">
        <v>461.61732000000029</v>
      </c>
      <c r="P24" s="119">
        <v>219.73452000000088</v>
      </c>
      <c r="Q24" s="119">
        <v>471.41595000000052</v>
      </c>
      <c r="R24" s="119">
        <v>707.47199999999884</v>
      </c>
      <c r="S24" s="119">
        <v>707.47199999999975</v>
      </c>
      <c r="T24" s="119">
        <v>707.47199999999975</v>
      </c>
      <c r="U24" s="119">
        <v>707.47199999999975</v>
      </c>
      <c r="V24" s="119">
        <v>279.03630000000021</v>
      </c>
      <c r="W24" s="119">
        <v>151.57199999999943</v>
      </c>
      <c r="X24" s="119">
        <v>651.17003999999997</v>
      </c>
      <c r="Y24" s="119">
        <v>199.90470000000005</v>
      </c>
      <c r="Z24" s="119">
        <v>287.57369999999901</v>
      </c>
      <c r="AA24" s="119">
        <v>524.90679000000091</v>
      </c>
      <c r="AB24" s="119">
        <v>744.56632479262771</v>
      </c>
      <c r="AC24" s="119">
        <v>744.56632479262862</v>
      </c>
      <c r="AD24" s="119">
        <v>744.56632479262771</v>
      </c>
      <c r="AE24" s="119">
        <v>744.56632479262771</v>
      </c>
      <c r="AF24" s="119">
        <v>1072.7344871889363</v>
      </c>
      <c r="AG24" s="119">
        <v>1072.73448718894</v>
      </c>
      <c r="AH24" s="183">
        <v>690.2467500000057</v>
      </c>
      <c r="AI24" s="143"/>
      <c r="AJ24" s="143"/>
      <c r="AK24" s="257"/>
      <c r="AL24" s="143"/>
      <c r="AM24" s="143"/>
      <c r="AN24" s="143"/>
      <c r="AO24" s="143"/>
      <c r="AP24" s="173"/>
    </row>
    <row r="25" spans="2:42" x14ac:dyDescent="0.2">
      <c r="B25" s="243" t="s">
        <v>30</v>
      </c>
      <c r="C25" s="240" t="str">
        <f t="shared" si="61"/>
        <v>Najeto delo</v>
      </c>
      <c r="D25" s="198" t="s">
        <v>281</v>
      </c>
      <c r="E25" s="118" t="s">
        <v>25</v>
      </c>
      <c r="F25" s="119">
        <v>3231.4331896551716</v>
      </c>
      <c r="G25" s="119">
        <v>3231.4331896551716</v>
      </c>
      <c r="H25" s="119">
        <v>3779.797609717868</v>
      </c>
      <c r="I25" s="119">
        <v>3496.5764257294422</v>
      </c>
      <c r="J25" s="119">
        <v>4093.1487068965507</v>
      </c>
      <c r="K25" s="119">
        <v>4093.1487068965507</v>
      </c>
      <c r="L25" s="119">
        <v>4093.141249743037</v>
      </c>
      <c r="M25" s="119">
        <v>4093.1487068965507</v>
      </c>
      <c r="N25" s="175">
        <v>2154.2887931034479</v>
      </c>
      <c r="O25" s="119">
        <v>2823.775464190981</v>
      </c>
      <c r="P25" s="119">
        <v>3328.807043103448</v>
      </c>
      <c r="Q25" s="119">
        <v>1895.7741379310341</v>
      </c>
      <c r="R25" s="119">
        <v>775.54396551724119</v>
      </c>
      <c r="S25" s="119">
        <v>2122.5413793103444</v>
      </c>
      <c r="T25" s="119">
        <v>775.54396551724119</v>
      </c>
      <c r="U25" s="119">
        <v>2122.5413793103444</v>
      </c>
      <c r="V25" s="119">
        <v>2283.5461206896548</v>
      </c>
      <c r="W25" s="119">
        <v>0</v>
      </c>
      <c r="X25" s="119">
        <v>1600</v>
      </c>
      <c r="Y25" s="119">
        <v>4567.0922413793087</v>
      </c>
      <c r="Z25" s="119">
        <v>8082.8685344827563</v>
      </c>
      <c r="AA25" s="119">
        <v>4713.2210517241365</v>
      </c>
      <c r="AB25" s="119">
        <v>4954.8642241379303</v>
      </c>
      <c r="AC25" s="119">
        <v>4954.8642241379303</v>
      </c>
      <c r="AD25" s="119">
        <v>4954.8642241379303</v>
      </c>
      <c r="AE25" s="119">
        <v>4954.8642241379303</v>
      </c>
      <c r="AF25" s="119">
        <v>9758.9282327586188</v>
      </c>
      <c r="AG25" s="119">
        <v>9758.9282327586188</v>
      </c>
      <c r="AH25" s="183">
        <v>14761.186810344825</v>
      </c>
      <c r="AI25" s="143"/>
      <c r="AJ25" s="143"/>
      <c r="AK25" s="257"/>
      <c r="AL25" s="143"/>
      <c r="AM25" s="143"/>
      <c r="AN25" s="143"/>
      <c r="AO25" s="143"/>
      <c r="AP25" s="173"/>
    </row>
    <row r="26" spans="2:42" x14ac:dyDescent="0.2">
      <c r="B26" s="243" t="s">
        <v>30</v>
      </c>
      <c r="C26" s="240" t="str">
        <f t="shared" si="61"/>
        <v>Drugi material</v>
      </c>
      <c r="D26" s="198" t="s">
        <v>282</v>
      </c>
      <c r="E26" s="118" t="s">
        <v>25</v>
      </c>
      <c r="F26" s="119">
        <v>3272.5599891063321</v>
      </c>
      <c r="G26" s="119">
        <v>3272.5599891063321</v>
      </c>
      <c r="H26" s="119">
        <v>2709.4705881846749</v>
      </c>
      <c r="I26" s="119">
        <v>2841.359989106335</v>
      </c>
      <c r="J26" s="119">
        <v>2709.4705881846749</v>
      </c>
      <c r="K26" s="119">
        <v>3272.5599891063339</v>
      </c>
      <c r="L26" s="119">
        <v>2330.3505881846741</v>
      </c>
      <c r="M26" s="119">
        <v>2462.2399891063324</v>
      </c>
      <c r="N26" s="175">
        <v>197.35799999999927</v>
      </c>
      <c r="O26" s="119">
        <v>1960</v>
      </c>
      <c r="P26" s="119">
        <v>1774.4444444444434</v>
      </c>
      <c r="Q26" s="119">
        <v>1400</v>
      </c>
      <c r="R26" s="119">
        <v>160.99999999999955</v>
      </c>
      <c r="S26" s="119">
        <v>161</v>
      </c>
      <c r="T26" s="119">
        <v>161.00000000000045</v>
      </c>
      <c r="U26" s="119">
        <v>161</v>
      </c>
      <c r="V26" s="119">
        <v>571.42857142857019</v>
      </c>
      <c r="W26" s="119">
        <v>537.47222222222149</v>
      </c>
      <c r="X26" s="119">
        <v>1792</v>
      </c>
      <c r="Y26" s="119">
        <v>851.49075627841557</v>
      </c>
      <c r="Z26" s="119">
        <v>1844.9727135653447</v>
      </c>
      <c r="AA26" s="119">
        <v>10811.567410448872</v>
      </c>
      <c r="AB26" s="119">
        <v>941.44713441762451</v>
      </c>
      <c r="AC26" s="119">
        <v>1023.6031344176254</v>
      </c>
      <c r="AD26" s="119">
        <v>859.29113441762365</v>
      </c>
      <c r="AE26" s="119">
        <v>2609.2911344176237</v>
      </c>
      <c r="AF26" s="119">
        <v>2017.590109921879</v>
      </c>
      <c r="AG26" s="119">
        <v>5189.0121099218813</v>
      </c>
      <c r="AH26" s="183">
        <v>10087.418305269901</v>
      </c>
      <c r="AI26" s="143"/>
      <c r="AJ26" s="143"/>
      <c r="AK26" s="257"/>
      <c r="AL26" s="143"/>
      <c r="AM26" s="143"/>
      <c r="AN26" s="143"/>
      <c r="AO26" s="143"/>
      <c r="AP26" s="173"/>
    </row>
    <row r="27" spans="2:42" x14ac:dyDescent="0.2">
      <c r="B27" s="243" t="s">
        <v>30</v>
      </c>
      <c r="C27" s="240" t="str">
        <f t="shared" si="61"/>
        <v xml:space="preserve">Druge storitve     </v>
      </c>
      <c r="D27" s="198" t="s">
        <v>283</v>
      </c>
      <c r="E27" s="118" t="s">
        <v>25</v>
      </c>
      <c r="F27" s="119">
        <v>2784.8399999999997</v>
      </c>
      <c r="G27" s="119">
        <v>2836.8399999999997</v>
      </c>
      <c r="H27" s="119">
        <v>2509.6400000000012</v>
      </c>
      <c r="I27" s="119">
        <v>2509.6400000000012</v>
      </c>
      <c r="J27" s="119">
        <v>2509.6400000000003</v>
      </c>
      <c r="K27" s="119">
        <v>3019.2400000000007</v>
      </c>
      <c r="L27" s="119">
        <v>1975.6399999999999</v>
      </c>
      <c r="M27" s="119">
        <v>1990.6399999999994</v>
      </c>
      <c r="N27" s="175">
        <v>2932.1999999999994</v>
      </c>
      <c r="O27" s="119">
        <v>2747.0000000000005</v>
      </c>
      <c r="P27" s="119">
        <v>1638.9999999999995</v>
      </c>
      <c r="Q27" s="119">
        <v>1542.6</v>
      </c>
      <c r="R27" s="119">
        <v>2785.7999999999997</v>
      </c>
      <c r="S27" s="119">
        <v>2785.8</v>
      </c>
      <c r="T27" s="119">
        <v>2735.8000000000006</v>
      </c>
      <c r="U27" s="119">
        <v>2735.8</v>
      </c>
      <c r="V27" s="119">
        <v>948.99999999999955</v>
      </c>
      <c r="W27" s="119">
        <v>862.19999999999982</v>
      </c>
      <c r="X27" s="119">
        <v>947</v>
      </c>
      <c r="Y27" s="119">
        <v>738.79999999999927</v>
      </c>
      <c r="Z27" s="119">
        <v>1103.9999999999991</v>
      </c>
      <c r="AA27" s="119">
        <v>6143.34</v>
      </c>
      <c r="AB27" s="119">
        <v>2073.7399999999989</v>
      </c>
      <c r="AC27" s="119">
        <v>2073.7400000000007</v>
      </c>
      <c r="AD27" s="119">
        <v>2073.7399999999989</v>
      </c>
      <c r="AE27" s="119">
        <v>2073.7399999999989</v>
      </c>
      <c r="AF27" s="119">
        <v>4211.6399999999976</v>
      </c>
      <c r="AG27" s="119">
        <v>4211.6399999999994</v>
      </c>
      <c r="AH27" s="183">
        <v>8015.4400000000023</v>
      </c>
      <c r="AI27" s="143"/>
      <c r="AJ27" s="143"/>
      <c r="AK27" s="257"/>
      <c r="AL27" s="143"/>
      <c r="AM27" s="143"/>
      <c r="AN27" s="143"/>
      <c r="AO27" s="143"/>
      <c r="AP27" s="173"/>
    </row>
    <row r="28" spans="2:42" x14ac:dyDescent="0.2">
      <c r="B28" s="243" t="s">
        <v>31</v>
      </c>
      <c r="C28" s="240" t="str">
        <f t="shared" si="61"/>
        <v>Zavarovanje</v>
      </c>
      <c r="D28" s="198" t="s">
        <v>284</v>
      </c>
      <c r="E28" s="118" t="s">
        <v>25</v>
      </c>
      <c r="F28" s="119">
        <v>704.63360501234558</v>
      </c>
      <c r="G28" s="119">
        <v>852.80989999999997</v>
      </c>
      <c r="H28" s="119">
        <v>682.6499</v>
      </c>
      <c r="I28" s="119">
        <v>682.6499</v>
      </c>
      <c r="J28" s="119">
        <v>682.6499</v>
      </c>
      <c r="K28" s="119">
        <v>852.80989999999997</v>
      </c>
      <c r="L28" s="119">
        <v>410.39390000000003</v>
      </c>
      <c r="M28" s="119">
        <v>410.39390000000003</v>
      </c>
      <c r="N28" s="119">
        <v>903.10843679999994</v>
      </c>
      <c r="O28" s="119">
        <v>837.9754367999999</v>
      </c>
      <c r="P28" s="119">
        <v>469.81950719999992</v>
      </c>
      <c r="Q28" s="119">
        <v>941.35350719999985</v>
      </c>
      <c r="R28" s="119">
        <v>614.95843679999996</v>
      </c>
      <c r="S28" s="119">
        <v>614.95843679999996</v>
      </c>
      <c r="T28" s="119">
        <v>614.95843679999996</v>
      </c>
      <c r="U28" s="119">
        <v>614.95843679999996</v>
      </c>
      <c r="V28" s="119">
        <v>597.4464367999999</v>
      </c>
      <c r="W28" s="119">
        <v>216.96600000000001</v>
      </c>
      <c r="X28" s="119">
        <v>358.20630476190473</v>
      </c>
      <c r="Y28" s="119">
        <v>879.09583999999995</v>
      </c>
      <c r="Z28" s="119">
        <v>879.09583999999984</v>
      </c>
      <c r="AA28" s="119">
        <v>1351.4536175432097</v>
      </c>
      <c r="AB28" s="119">
        <v>1460.1418599999997</v>
      </c>
      <c r="AC28" s="119">
        <v>1460.1418599999997</v>
      </c>
      <c r="AD28" s="119">
        <v>1460.1418599999997</v>
      </c>
      <c r="AE28" s="119">
        <v>1445.8138599999997</v>
      </c>
      <c r="AF28" s="119">
        <v>1879.2944200493826</v>
      </c>
      <c r="AG28" s="119">
        <v>1879.2944200493826</v>
      </c>
      <c r="AH28" s="183">
        <v>2337.8712225555555</v>
      </c>
      <c r="AI28" s="143"/>
      <c r="AJ28" s="143"/>
      <c r="AK28" s="257"/>
      <c r="AL28" s="143"/>
      <c r="AM28" s="143"/>
      <c r="AN28" s="143"/>
      <c r="AO28" s="143"/>
      <c r="AP28" s="173"/>
    </row>
    <row r="29" spans="2:42" x14ac:dyDescent="0.2">
      <c r="B29" s="243" t="s">
        <v>32</v>
      </c>
      <c r="C29" s="240" t="str">
        <f t="shared" si="61"/>
        <v>Spremenljivi stroški strojnih storitev</v>
      </c>
      <c r="D29" s="198" t="s">
        <v>33</v>
      </c>
      <c r="E29" s="118" t="s">
        <v>25</v>
      </c>
      <c r="F29" s="119">
        <v>1241.7789814551709</v>
      </c>
      <c r="G29" s="119">
        <v>1284.0862950971502</v>
      </c>
      <c r="H29" s="119">
        <v>1607.4147932451406</v>
      </c>
      <c r="I29" s="119">
        <v>1541.2127697803974</v>
      </c>
      <c r="J29" s="119">
        <v>1397.2691328167059</v>
      </c>
      <c r="K29" s="119">
        <v>1478.2134145383184</v>
      </c>
      <c r="L29" s="119">
        <v>1513.0268197421626</v>
      </c>
      <c r="M29" s="119">
        <v>1406.9911535745784</v>
      </c>
      <c r="N29" s="119">
        <v>1347.5444341311488</v>
      </c>
      <c r="O29" s="119">
        <v>1245.1429336166345</v>
      </c>
      <c r="P29" s="119">
        <v>1053.587217611582</v>
      </c>
      <c r="Q29" s="119">
        <v>1148.1159837900452</v>
      </c>
      <c r="R29" s="119">
        <v>1209.5451345795182</v>
      </c>
      <c r="S29" s="119">
        <v>1012.4998322387304</v>
      </c>
      <c r="T29" s="119">
        <v>1151.9689996918257</v>
      </c>
      <c r="U29" s="119">
        <v>954.54343736944486</v>
      </c>
      <c r="V29" s="119">
        <v>1090.3627034532801</v>
      </c>
      <c r="W29" s="119">
        <v>931.18016159745196</v>
      </c>
      <c r="X29" s="119">
        <v>1152.7819421292209</v>
      </c>
      <c r="Y29" s="119">
        <v>820.69199537370241</v>
      </c>
      <c r="Z29" s="119">
        <v>1062.7478701597042</v>
      </c>
      <c r="AA29" s="119">
        <v>2192.5193615463381</v>
      </c>
      <c r="AB29" s="119">
        <v>1648.0180354525551</v>
      </c>
      <c r="AC29" s="119">
        <v>1648.0180354525551</v>
      </c>
      <c r="AD29" s="119">
        <v>1648.0180354525551</v>
      </c>
      <c r="AE29" s="119">
        <v>1648.0180354525551</v>
      </c>
      <c r="AF29" s="119">
        <v>2338.3177342319423</v>
      </c>
      <c r="AG29" s="119">
        <v>2338.3177342319423</v>
      </c>
      <c r="AH29" s="183">
        <v>2446.2710506504654</v>
      </c>
      <c r="AI29" s="143"/>
      <c r="AJ29" s="143"/>
      <c r="AK29" s="257"/>
      <c r="AL29" s="143"/>
      <c r="AM29" s="143"/>
      <c r="AN29" s="143"/>
      <c r="AO29" s="143"/>
      <c r="AP29" s="173"/>
    </row>
    <row r="30" spans="2:42" x14ac:dyDescent="0.2">
      <c r="B30" s="243" t="s">
        <v>34</v>
      </c>
      <c r="C30" s="240" t="str">
        <f t="shared" si="61"/>
        <v>Drugo</v>
      </c>
      <c r="D30" s="198" t="s">
        <v>58</v>
      </c>
      <c r="E30" s="118" t="s">
        <v>25</v>
      </c>
      <c r="F30" s="119">
        <v>109.30513326802611</v>
      </c>
      <c r="G30" s="119">
        <v>108.12704764516639</v>
      </c>
      <c r="H30" s="119">
        <v>111.07569437155325</v>
      </c>
      <c r="I30" s="119">
        <v>105.94518672450067</v>
      </c>
      <c r="J30" s="119">
        <v>89.53568719249779</v>
      </c>
      <c r="K30" s="119">
        <v>95.713394641777995</v>
      </c>
      <c r="L30" s="119">
        <v>85.422618244951082</v>
      </c>
      <c r="M30" s="119">
        <v>81.742523811251885</v>
      </c>
      <c r="N30" s="119">
        <v>49.676991595197251</v>
      </c>
      <c r="O30" s="119">
        <v>69.067119163926691</v>
      </c>
      <c r="P30" s="119">
        <v>71.533894934809723</v>
      </c>
      <c r="Q30" s="119">
        <v>63.503188469656379</v>
      </c>
      <c r="R30" s="119">
        <v>40.592434388306174</v>
      </c>
      <c r="S30" s="119">
        <v>42.276383237145637</v>
      </c>
      <c r="T30" s="119">
        <v>42.90820129954227</v>
      </c>
      <c r="U30" s="119">
        <v>44.370879624666486</v>
      </c>
      <c r="V30" s="119">
        <v>234.38774264553285</v>
      </c>
      <c r="W30" s="119">
        <v>74.833663503849493</v>
      </c>
      <c r="X30" s="119">
        <v>86.036531515723254</v>
      </c>
      <c r="Y30" s="119">
        <v>46.936212828572025</v>
      </c>
      <c r="Z30" s="119">
        <v>85.413300525771774</v>
      </c>
      <c r="AA30" s="119">
        <v>180.89224491138157</v>
      </c>
      <c r="AB30" s="119">
        <v>133.71967949860118</v>
      </c>
      <c r="AC30" s="119">
        <v>134.54123949859786</v>
      </c>
      <c r="AD30" s="119">
        <v>132.89811949859723</v>
      </c>
      <c r="AE30" s="119">
        <v>150.39811949859723</v>
      </c>
      <c r="AF30" s="119">
        <v>154.48357652273626</v>
      </c>
      <c r="AG30" s="119">
        <v>186.19779652273792</v>
      </c>
      <c r="AH30" s="183">
        <v>242.74112812412932</v>
      </c>
      <c r="AI30" s="143"/>
      <c r="AJ30" s="143"/>
      <c r="AK30" s="257"/>
      <c r="AL30" s="143"/>
      <c r="AM30" s="143"/>
      <c r="AN30" s="143"/>
      <c r="AO30" s="143"/>
      <c r="AP30" s="173"/>
    </row>
    <row r="31" spans="2:42" x14ac:dyDescent="0.2">
      <c r="B31" s="243" t="s">
        <v>35</v>
      </c>
      <c r="C31" s="240" t="str">
        <f t="shared" si="61"/>
        <v>Amortizacija</v>
      </c>
      <c r="D31" s="114" t="s">
        <v>36</v>
      </c>
      <c r="E31" s="115" t="s">
        <v>25</v>
      </c>
      <c r="F31" s="116">
        <v>5188.6478983243842</v>
      </c>
      <c r="G31" s="116">
        <v>1184.1118143016965</v>
      </c>
      <c r="H31" s="116">
        <v>1337.7062232285075</v>
      </c>
      <c r="I31" s="116">
        <v>1315.2385184334737</v>
      </c>
      <c r="J31" s="116">
        <v>1148.3228751349463</v>
      </c>
      <c r="K31" s="116">
        <v>1220.5436504570075</v>
      </c>
      <c r="L31" s="116">
        <v>1135.8265701377011</v>
      </c>
      <c r="M31" s="116">
        <v>1061.4991904986234</v>
      </c>
      <c r="N31" s="116">
        <v>3708.2247612481669</v>
      </c>
      <c r="O31" s="116">
        <v>2674.4357940933028</v>
      </c>
      <c r="P31" s="116">
        <v>1942.5014164520039</v>
      </c>
      <c r="Q31" s="116">
        <v>1337.0291310799371</v>
      </c>
      <c r="R31" s="116">
        <v>2347.6751841347909</v>
      </c>
      <c r="S31" s="116">
        <v>2192.7873828612865</v>
      </c>
      <c r="T31" s="116">
        <v>2340.2892995279531</v>
      </c>
      <c r="U31" s="116">
        <v>2185.2159106390645</v>
      </c>
      <c r="V31" s="116">
        <v>1685.1690936994803</v>
      </c>
      <c r="W31" s="116">
        <v>1423.3268890523368</v>
      </c>
      <c r="X31" s="116">
        <v>1674.9393408237224</v>
      </c>
      <c r="Y31" s="116">
        <v>713.9789651228798</v>
      </c>
      <c r="Z31" s="116">
        <v>932.90034413324827</v>
      </c>
      <c r="AA31" s="116">
        <v>15839.249989171882</v>
      </c>
      <c r="AB31" s="116">
        <v>1897.6369202330484</v>
      </c>
      <c r="AC31" s="116">
        <v>1905.6869202330481</v>
      </c>
      <c r="AD31" s="116">
        <v>1905.6869202330481</v>
      </c>
      <c r="AE31" s="116">
        <v>1305.6869202330481</v>
      </c>
      <c r="AF31" s="116">
        <v>18073.594848523255</v>
      </c>
      <c r="AG31" s="116">
        <v>18073.594848523255</v>
      </c>
      <c r="AH31" s="182">
        <v>20725.538148322215</v>
      </c>
      <c r="AI31" s="143"/>
      <c r="AJ31" s="143"/>
      <c r="AK31" s="257"/>
      <c r="AL31" s="143"/>
      <c r="AM31" s="143"/>
      <c r="AN31" s="143"/>
      <c r="AO31" s="143"/>
      <c r="AP31" s="173"/>
    </row>
    <row r="32" spans="2:42" x14ac:dyDescent="0.2">
      <c r="B32" s="243" t="s">
        <v>37</v>
      </c>
      <c r="C32" s="240" t="str">
        <f t="shared" si="61"/>
        <v>Stroški kapitala</v>
      </c>
      <c r="D32" s="114" t="s">
        <v>38</v>
      </c>
      <c r="E32" s="115" t="s">
        <v>25</v>
      </c>
      <c r="F32" s="116">
        <v>1109.5119269527991</v>
      </c>
      <c r="G32" s="116">
        <v>310.16246896549927</v>
      </c>
      <c r="H32" s="116">
        <v>388.27692312210706</v>
      </c>
      <c r="I32" s="116">
        <v>383.17594647319902</v>
      </c>
      <c r="J32" s="116">
        <v>307.59019704133544</v>
      </c>
      <c r="K32" s="116">
        <v>383.56665370234947</v>
      </c>
      <c r="L32" s="116">
        <v>316.29896525323733</v>
      </c>
      <c r="M32" s="116">
        <v>322.62156384486849</v>
      </c>
      <c r="N32" s="116">
        <v>790.28321199570235</v>
      </c>
      <c r="O32" s="116">
        <v>624.79761808440276</v>
      </c>
      <c r="P32" s="116">
        <v>463.77155357208147</v>
      </c>
      <c r="Q32" s="116">
        <v>349.46990948088558</v>
      </c>
      <c r="R32" s="116">
        <v>513.98592234838441</v>
      </c>
      <c r="S32" s="116">
        <v>488.29751096585869</v>
      </c>
      <c r="T32" s="116">
        <v>516.60458876083396</v>
      </c>
      <c r="U32" s="116">
        <v>490.54060566282283</v>
      </c>
      <c r="V32" s="116">
        <v>562.137495262475</v>
      </c>
      <c r="W32" s="116">
        <v>349.57614023869382</v>
      </c>
      <c r="X32" s="116">
        <v>528.98328408026953</v>
      </c>
      <c r="Y32" s="116">
        <v>332.61129696120116</v>
      </c>
      <c r="Z32" s="116">
        <v>458.26185565015788</v>
      </c>
      <c r="AA32" s="116">
        <v>3442.0322781668383</v>
      </c>
      <c r="AB32" s="116">
        <v>573.58695735729134</v>
      </c>
      <c r="AC32" s="116">
        <v>573.89528151003094</v>
      </c>
      <c r="AD32" s="116">
        <v>573.27863320455151</v>
      </c>
      <c r="AE32" s="116">
        <v>476.07770204016799</v>
      </c>
      <c r="AF32" s="116">
        <v>3880.1422268160959</v>
      </c>
      <c r="AG32" s="116">
        <v>3891.2228461952059</v>
      </c>
      <c r="AH32" s="182">
        <v>4463.5662192292575</v>
      </c>
      <c r="AI32" s="143"/>
      <c r="AJ32" s="143"/>
      <c r="AK32" s="257"/>
      <c r="AL32" s="143"/>
      <c r="AM32" s="143"/>
      <c r="AN32" s="143"/>
      <c r="AO32" s="143"/>
      <c r="AP32" s="173"/>
    </row>
    <row r="33" spans="1:42" x14ac:dyDescent="0.2">
      <c r="B33" s="243" t="s">
        <v>39</v>
      </c>
      <c r="C33" s="240" t="str">
        <f t="shared" si="61"/>
        <v>Stroški domačega dela</v>
      </c>
      <c r="D33" s="123" t="s">
        <v>40</v>
      </c>
      <c r="E33" s="115" t="s">
        <v>25</v>
      </c>
      <c r="F33" s="116">
        <f>F34+F35</f>
        <v>3172.8344722232068</v>
      </c>
      <c r="G33" s="116">
        <f t="shared" ref="G33:AH33" si="64">G34+G35</f>
        <v>3286.2381178307078</v>
      </c>
      <c r="H33" s="116">
        <f t="shared" si="64"/>
        <v>3661.6947417389956</v>
      </c>
      <c r="I33" s="116">
        <f t="shared" si="64"/>
        <v>3422.6641374254132</v>
      </c>
      <c r="J33" s="116">
        <f t="shared" si="64"/>
        <v>3142.240841913484</v>
      </c>
      <c r="K33" s="116">
        <f t="shared" si="64"/>
        <v>3270.5306846835565</v>
      </c>
      <c r="L33" s="116">
        <f t="shared" si="64"/>
        <v>3147.083332020633</v>
      </c>
      <c r="M33" s="116">
        <f t="shared" si="64"/>
        <v>2984.5159246716621</v>
      </c>
      <c r="N33" s="116">
        <f t="shared" si="64"/>
        <v>2036.0801219453392</v>
      </c>
      <c r="O33" s="116">
        <f t="shared" si="64"/>
        <v>1991.5333921270314</v>
      </c>
      <c r="P33" s="116">
        <f t="shared" si="64"/>
        <v>2223.5641263907601</v>
      </c>
      <c r="Q33" s="116">
        <f>Q34+Q35</f>
        <v>1774.4852284237836</v>
      </c>
      <c r="R33" s="116">
        <f t="shared" si="64"/>
        <v>1878.4957389466681</v>
      </c>
      <c r="S33" s="116">
        <f t="shared" si="64"/>
        <v>1971.5006929147366</v>
      </c>
      <c r="T33" s="116">
        <f t="shared" si="64"/>
        <v>1926.3675669269037</v>
      </c>
      <c r="U33" s="116">
        <f t="shared" si="64"/>
        <v>2018.9291086831679</v>
      </c>
      <c r="V33" s="116">
        <f>V34+V35</f>
        <v>12197.190700976169</v>
      </c>
      <c r="W33" s="116">
        <f>W34+W35</f>
        <v>2782.7198443377019</v>
      </c>
      <c r="X33" s="116">
        <f t="shared" si="64"/>
        <v>3940.0886661212917</v>
      </c>
      <c r="Y33" s="116">
        <f t="shared" si="64"/>
        <v>1317.153714828182</v>
      </c>
      <c r="Z33" s="116">
        <f t="shared" si="64"/>
        <v>4093.6630279976835</v>
      </c>
      <c r="AA33" s="116">
        <f t="shared" si="64"/>
        <v>3554.1739303908844</v>
      </c>
      <c r="AB33" s="116">
        <f t="shared" si="64"/>
        <v>4150.3641922075703</v>
      </c>
      <c r="AC33" s="116">
        <f>AC34+AC35</f>
        <v>4150.3641922075703</v>
      </c>
      <c r="AD33" s="116">
        <f>AD34+AD35</f>
        <v>4150.3641922075703</v>
      </c>
      <c r="AE33" s="116">
        <f>AE34+AE35</f>
        <v>4150.3641922075703</v>
      </c>
      <c r="AF33" s="116">
        <f t="shared" si="64"/>
        <v>5595.8302771656563</v>
      </c>
      <c r="AG33" s="116">
        <f>AG34+AG35</f>
        <v>5595.8302771656563</v>
      </c>
      <c r="AH33" s="182">
        <f t="shared" si="64"/>
        <v>6220.4282271627726</v>
      </c>
      <c r="AI33" s="143"/>
      <c r="AJ33" s="143"/>
      <c r="AK33" s="257"/>
      <c r="AL33" s="143"/>
      <c r="AM33" s="143"/>
      <c r="AN33" s="143"/>
      <c r="AO33" s="143"/>
      <c r="AP33" s="173"/>
    </row>
    <row r="34" spans="1:42" x14ac:dyDescent="0.2">
      <c r="B34" s="243" t="s">
        <v>41</v>
      </c>
      <c r="C34" s="240" t="str">
        <f t="shared" si="61"/>
        <v>Osnovni pridelek</v>
      </c>
      <c r="D34" s="120" t="s">
        <v>42</v>
      </c>
      <c r="E34" s="121" t="s">
        <v>25</v>
      </c>
      <c r="F34" s="122">
        <v>3172.8344722232068</v>
      </c>
      <c r="G34" s="122">
        <v>3286.2381178307078</v>
      </c>
      <c r="H34" s="122">
        <v>3661.6947417389956</v>
      </c>
      <c r="I34" s="122">
        <v>3422.6641374254132</v>
      </c>
      <c r="J34" s="122">
        <v>3142.240841913484</v>
      </c>
      <c r="K34" s="122">
        <v>3270.5306846835565</v>
      </c>
      <c r="L34" s="122">
        <v>3147.083332020633</v>
      </c>
      <c r="M34" s="122">
        <v>2984.5159246716621</v>
      </c>
      <c r="N34" s="122">
        <v>2036.0801219453392</v>
      </c>
      <c r="O34" s="122">
        <v>1991.5333921270314</v>
      </c>
      <c r="P34" s="122">
        <v>2223.5641263907601</v>
      </c>
      <c r="Q34" s="122">
        <v>1774.4852284237836</v>
      </c>
      <c r="R34" s="122">
        <v>1878.4957389466681</v>
      </c>
      <c r="S34" s="122">
        <v>1971.5006929147366</v>
      </c>
      <c r="T34" s="122">
        <v>1926.3675669269037</v>
      </c>
      <c r="U34" s="122">
        <v>2018.9291086831679</v>
      </c>
      <c r="V34" s="122">
        <v>12197.190700976169</v>
      </c>
      <c r="W34" s="122">
        <v>2782.7198443377019</v>
      </c>
      <c r="X34" s="122">
        <v>3940.0886661212917</v>
      </c>
      <c r="Y34" s="122">
        <v>1317.153714828182</v>
      </c>
      <c r="Z34" s="122">
        <v>4093.6630279976835</v>
      </c>
      <c r="AA34" s="122">
        <v>3554.1739303908844</v>
      </c>
      <c r="AB34" s="122">
        <v>4150.3641922075703</v>
      </c>
      <c r="AC34" s="122">
        <v>4150.3641922075703</v>
      </c>
      <c r="AD34" s="122">
        <v>4150.3641922075703</v>
      </c>
      <c r="AE34" s="122">
        <v>4150.3641922075703</v>
      </c>
      <c r="AF34" s="122">
        <v>5595.8302771656563</v>
      </c>
      <c r="AG34" s="122">
        <v>5595.8302771656563</v>
      </c>
      <c r="AH34" s="184">
        <v>6220.4282271627726</v>
      </c>
      <c r="AI34" s="143"/>
      <c r="AJ34" s="143"/>
      <c r="AK34" s="257"/>
      <c r="AL34" s="143"/>
      <c r="AM34" s="143"/>
      <c r="AN34" s="143"/>
      <c r="AO34" s="143"/>
      <c r="AP34" s="173"/>
    </row>
    <row r="35" spans="1:42" hidden="1" x14ac:dyDescent="0.2">
      <c r="C35" s="240">
        <f t="shared" si="61"/>
        <v>0</v>
      </c>
      <c r="D35" s="120"/>
      <c r="E35" s="121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84"/>
      <c r="AI35" s="143"/>
      <c r="AJ35" s="143"/>
      <c r="AK35" s="257"/>
      <c r="AL35" s="143"/>
      <c r="AM35" s="143"/>
      <c r="AN35" s="143"/>
      <c r="AO35" s="143"/>
      <c r="AP35" s="173"/>
    </row>
    <row r="36" spans="1:42" x14ac:dyDescent="0.2">
      <c r="B36" s="243" t="s">
        <v>43</v>
      </c>
      <c r="C36" s="240" t="str">
        <f t="shared" si="61"/>
        <v>Domače delo</v>
      </c>
      <c r="D36" s="124" t="s">
        <v>44</v>
      </c>
      <c r="E36" s="125" t="s">
        <v>45</v>
      </c>
      <c r="F36" s="126">
        <v>328.03282592624731</v>
      </c>
      <c r="G36" s="126">
        <v>339.86781285001325</v>
      </c>
      <c r="H36" s="126">
        <v>379.05107023642279</v>
      </c>
      <c r="I36" s="126">
        <v>354.10545176642898</v>
      </c>
      <c r="J36" s="126">
        <v>324.84002544151446</v>
      </c>
      <c r="K36" s="126">
        <v>338.2285598532809</v>
      </c>
      <c r="L36" s="126">
        <v>325.34539550073578</v>
      </c>
      <c r="M36" s="126">
        <v>308.37959929639987</v>
      </c>
      <c r="N36" s="126">
        <v>209.39931287644524</v>
      </c>
      <c r="O36" s="126">
        <v>204.75034447625006</v>
      </c>
      <c r="P36" s="126">
        <v>228.96544524494527</v>
      </c>
      <c r="Q36" s="126">
        <v>182.09884887842748</v>
      </c>
      <c r="R36" s="126">
        <v>192.95355311106752</v>
      </c>
      <c r="S36" s="126">
        <v>202.65969975354139</v>
      </c>
      <c r="T36" s="126">
        <v>197.94953410557432</v>
      </c>
      <c r="U36" s="126">
        <v>207.6094055361674</v>
      </c>
      <c r="V36" s="126">
        <v>1269.829162283467</v>
      </c>
      <c r="W36" s="126">
        <v>287.31983565982705</v>
      </c>
      <c r="X36" s="126">
        <v>408.10470812496015</v>
      </c>
      <c r="Y36" s="126">
        <v>134.37099626632394</v>
      </c>
      <c r="Z36" s="126">
        <v>424.13197563383267</v>
      </c>
      <c r="AA36" s="126">
        <v>367.83002536153543</v>
      </c>
      <c r="AB36" s="126">
        <v>430.04940036380037</v>
      </c>
      <c r="AC36" s="126">
        <v>430.04940036380037</v>
      </c>
      <c r="AD36" s="126">
        <v>430.04940036380037</v>
      </c>
      <c r="AE36" s="126">
        <v>430.04940036380037</v>
      </c>
      <c r="AF36" s="126">
        <v>580.90056676664256</v>
      </c>
      <c r="AG36" s="126">
        <v>580.90056676664256</v>
      </c>
      <c r="AH36" s="185">
        <v>646.08461381581378</v>
      </c>
      <c r="AI36" s="143"/>
      <c r="AJ36" s="143"/>
      <c r="AK36" s="257"/>
      <c r="AL36" s="143"/>
      <c r="AM36" s="143"/>
      <c r="AN36" s="143"/>
      <c r="AO36" s="143"/>
      <c r="AP36" s="173"/>
    </row>
    <row r="37" spans="1:42" s="127" customFormat="1" x14ac:dyDescent="0.2">
      <c r="A37" s="243"/>
      <c r="B37" s="243"/>
      <c r="C37" s="240" t="str">
        <f t="shared" si="61"/>
        <v>domače delo neposredno</v>
      </c>
      <c r="D37" s="128" t="s">
        <v>46</v>
      </c>
      <c r="E37" s="129" t="s">
        <v>45</v>
      </c>
      <c r="F37" s="130">
        <v>303.44662022852231</v>
      </c>
      <c r="G37" s="130">
        <v>314.18616147061061</v>
      </c>
      <c r="H37" s="130">
        <v>348.02641849225182</v>
      </c>
      <c r="I37" s="130">
        <v>324.43929470865351</v>
      </c>
      <c r="J37" s="130">
        <v>297.70917087106915</v>
      </c>
      <c r="K37" s="130">
        <v>309.58417087106909</v>
      </c>
      <c r="L37" s="130">
        <v>296.4073359622339</v>
      </c>
      <c r="M37" s="130">
        <v>281.31554355102452</v>
      </c>
      <c r="N37" s="130">
        <v>185.0882718101243</v>
      </c>
      <c r="O37" s="130">
        <v>182.27306294444878</v>
      </c>
      <c r="P37" s="130">
        <v>208.76695395307684</v>
      </c>
      <c r="Q37" s="130">
        <v>161.55413619426153</v>
      </c>
      <c r="R37" s="130">
        <v>170.54433466795859</v>
      </c>
      <c r="S37" s="130">
        <v>183.33379620642012</v>
      </c>
      <c r="T37" s="130">
        <v>176.33379620642012</v>
      </c>
      <c r="U37" s="130">
        <v>189.08379620642012</v>
      </c>
      <c r="V37" s="130">
        <v>1224.2801647064207</v>
      </c>
      <c r="W37" s="130">
        <v>266.11185004301683</v>
      </c>
      <c r="X37" s="130">
        <v>381.47095930911792</v>
      </c>
      <c r="Y37" s="130">
        <v>119.31616523765882</v>
      </c>
      <c r="Z37" s="130">
        <v>398.60693832928797</v>
      </c>
      <c r="AA37" s="130">
        <v>327.6737078515838</v>
      </c>
      <c r="AB37" s="130">
        <v>396.47912892896341</v>
      </c>
      <c r="AC37" s="130">
        <v>396.47912892896341</v>
      </c>
      <c r="AD37" s="130">
        <v>396.47912892896341</v>
      </c>
      <c r="AE37" s="130">
        <v>396.47912892896341</v>
      </c>
      <c r="AF37" s="130">
        <v>533.96630896945237</v>
      </c>
      <c r="AG37" s="130">
        <v>533.96630896945237</v>
      </c>
      <c r="AH37" s="186">
        <v>595.97434790182103</v>
      </c>
      <c r="AI37" s="143"/>
      <c r="AJ37" s="143"/>
      <c r="AK37" s="257"/>
      <c r="AL37" s="143"/>
      <c r="AM37" s="143"/>
      <c r="AN37" s="143"/>
      <c r="AO37" s="143"/>
      <c r="AP37" s="173"/>
    </row>
    <row r="38" spans="1:42" s="127" customFormat="1" x14ac:dyDescent="0.2">
      <c r="A38" s="243"/>
      <c r="B38" s="243"/>
      <c r="C38" s="240" t="str">
        <f t="shared" si="61"/>
        <v>strojno delo neposredno</v>
      </c>
      <c r="D38" s="131" t="s">
        <v>47</v>
      </c>
      <c r="E38" s="129" t="s">
        <v>45</v>
      </c>
      <c r="F38" s="130">
        <v>91.918773478284308</v>
      </c>
      <c r="G38" s="130">
        <v>99.152264270207795</v>
      </c>
      <c r="H38" s="130">
        <v>128.25098162622257</v>
      </c>
      <c r="I38" s="130">
        <v>124.82675827349837</v>
      </c>
      <c r="J38" s="130">
        <v>115.05108093590378</v>
      </c>
      <c r="K38" s="130">
        <v>121.79274760257044</v>
      </c>
      <c r="L38" s="130">
        <v>125.42671251958933</v>
      </c>
      <c r="M38" s="130">
        <v>117.4988801906443</v>
      </c>
      <c r="N38" s="130">
        <v>114.78869388556878</v>
      </c>
      <c r="O38" s="130">
        <v>104.54418555187389</v>
      </c>
      <c r="P38" s="130">
        <v>86.934512834546922</v>
      </c>
      <c r="Q38" s="130">
        <v>97.146187476079504</v>
      </c>
      <c r="R38" s="130">
        <v>101.05156246656433</v>
      </c>
      <c r="S38" s="130">
        <v>90.841024005025872</v>
      </c>
      <c r="T38" s="130">
        <v>93.841024005025872</v>
      </c>
      <c r="U38" s="130">
        <v>83.591024005025872</v>
      </c>
      <c r="V38" s="130">
        <v>93.875016232932936</v>
      </c>
      <c r="W38" s="130">
        <v>89.342535933728584</v>
      </c>
      <c r="X38" s="130">
        <v>94.055737772487163</v>
      </c>
      <c r="Y38" s="130">
        <v>72.875665249857775</v>
      </c>
      <c r="Z38" s="130">
        <v>93.19491549577306</v>
      </c>
      <c r="AA38" s="130">
        <v>187.14217746682516</v>
      </c>
      <c r="AB38" s="130">
        <v>134.36439552411727</v>
      </c>
      <c r="AC38" s="130">
        <v>134.36439552411727</v>
      </c>
      <c r="AD38" s="130">
        <v>134.36439552411727</v>
      </c>
      <c r="AE38" s="130">
        <v>134.36439552411727</v>
      </c>
      <c r="AF38" s="130">
        <v>194.34630993548592</v>
      </c>
      <c r="AG38" s="130">
        <v>194.34630993548592</v>
      </c>
      <c r="AH38" s="186">
        <v>203.80706484567924</v>
      </c>
      <c r="AI38" s="143"/>
      <c r="AJ38" s="143"/>
      <c r="AK38" s="257"/>
      <c r="AL38" s="143"/>
      <c r="AM38" s="143"/>
      <c r="AN38" s="143"/>
      <c r="AO38" s="143"/>
      <c r="AP38" s="173"/>
    </row>
    <row r="39" spans="1:42" x14ac:dyDescent="0.2">
      <c r="B39" s="243" t="s">
        <v>48</v>
      </c>
      <c r="C39" s="240" t="str">
        <f t="shared" si="61"/>
        <v>STROŠKI SKUPAJ</v>
      </c>
      <c r="D39" s="132" t="s">
        <v>4</v>
      </c>
      <c r="E39" s="133" t="s">
        <v>25</v>
      </c>
      <c r="F39" s="134">
        <f t="shared" ref="F39:AH39" si="65">F21+F33+F31+F32</f>
        <v>24975.071104777504</v>
      </c>
      <c r="G39" s="134">
        <f t="shared" si="65"/>
        <v>20250.300837974504</v>
      </c>
      <c r="H39" s="134">
        <f t="shared" si="65"/>
        <v>21154.369706262372</v>
      </c>
      <c r="I39" s="134">
        <f t="shared" si="65"/>
        <v>20290.757114897722</v>
      </c>
      <c r="J39" s="134">
        <f t="shared" si="65"/>
        <v>18830.783243240799</v>
      </c>
      <c r="K39" s="134">
        <f t="shared" si="65"/>
        <v>20355.693208086501</v>
      </c>
      <c r="L39" s="134">
        <f t="shared" si="65"/>
        <v>17758.150899952754</v>
      </c>
      <c r="M39" s="134">
        <f t="shared" si="65"/>
        <v>17237.993809030224</v>
      </c>
      <c r="N39" s="134">
        <f t="shared" si="65"/>
        <v>16910.333686828912</v>
      </c>
      <c r="O39" s="134">
        <f t="shared" si="65"/>
        <v>17906.089482813077</v>
      </c>
      <c r="P39" s="134">
        <f t="shared" si="65"/>
        <v>16119.622876929594</v>
      </c>
      <c r="Q39" s="134">
        <f t="shared" si="65"/>
        <v>13545.633564267717</v>
      </c>
      <c r="R39" s="134">
        <f t="shared" si="65"/>
        <v>12233.747086085163</v>
      </c>
      <c r="S39" s="134">
        <f t="shared" si="65"/>
        <v>13319.486237819177</v>
      </c>
      <c r="T39" s="134">
        <f t="shared" si="65"/>
        <v>12336.75139230109</v>
      </c>
      <c r="U39" s="134">
        <f t="shared" si="65"/>
        <v>13399.2100918663</v>
      </c>
      <c r="V39" s="134">
        <f t="shared" si="65"/>
        <v>28961.667294769493</v>
      </c>
      <c r="W39" s="134">
        <f t="shared" si="65"/>
        <v>10636.006679479115</v>
      </c>
      <c r="X39" s="134">
        <f t="shared" si="65"/>
        <v>14589.412185417723</v>
      </c>
      <c r="Y39" s="134">
        <f t="shared" si="65"/>
        <v>12737.69681397233</v>
      </c>
      <c r="Z39" s="134">
        <f t="shared" si="65"/>
        <v>20656.993499796787</v>
      </c>
      <c r="AA39" s="134">
        <f t="shared" si="65"/>
        <v>51957.696925219308</v>
      </c>
      <c r="AB39" s="134">
        <f t="shared" si="65"/>
        <v>25800.285514765303</v>
      </c>
      <c r="AC39" s="134">
        <f t="shared" si="65"/>
        <v>25891.621398918047</v>
      </c>
      <c r="AD39" s="134">
        <f t="shared" si="65"/>
        <v>25725.049630612557</v>
      </c>
      <c r="AE39" s="134">
        <f t="shared" si="65"/>
        <v>26781.020699448174</v>
      </c>
      <c r="AF39" s="134">
        <f t="shared" si="65"/>
        <v>55280.695091891568</v>
      </c>
      <c r="AG39" s="134">
        <f t="shared" si="65"/>
        <v>58494.911931270675</v>
      </c>
      <c r="AH39" s="187">
        <f t="shared" si="65"/>
        <v>76715.906334275845</v>
      </c>
      <c r="AI39" s="143"/>
      <c r="AJ39" s="143"/>
      <c r="AK39" s="257"/>
      <c r="AL39" s="143"/>
      <c r="AM39" s="143"/>
      <c r="AN39" s="143"/>
      <c r="AO39" s="143"/>
      <c r="AP39" s="173"/>
    </row>
    <row r="40" spans="1:42" x14ac:dyDescent="0.2">
      <c r="C40" s="240" t="str">
        <f t="shared" si="61"/>
        <v>-VREDNOST STRAN. PRIDELKOV</v>
      </c>
      <c r="D40" s="114" t="s">
        <v>49</v>
      </c>
      <c r="E40" s="135" t="s">
        <v>25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136">
        <v>0</v>
      </c>
      <c r="Q40" s="136">
        <v>0</v>
      </c>
      <c r="R40" s="136">
        <v>0</v>
      </c>
      <c r="S40" s="136">
        <v>0</v>
      </c>
      <c r="T40" s="136">
        <v>0</v>
      </c>
      <c r="U40" s="136">
        <v>0</v>
      </c>
      <c r="V40" s="136">
        <v>0</v>
      </c>
      <c r="W40" s="136">
        <v>0</v>
      </c>
      <c r="X40" s="136">
        <v>154.00000000000003</v>
      </c>
      <c r="Y40" s="136">
        <v>0</v>
      </c>
      <c r="Z40" s="136">
        <v>0</v>
      </c>
      <c r="AA40" s="136">
        <v>0</v>
      </c>
      <c r="AB40" s="136">
        <v>0</v>
      </c>
      <c r="AC40" s="136">
        <v>0</v>
      </c>
      <c r="AD40" s="136">
        <v>0</v>
      </c>
      <c r="AE40" s="136">
        <v>0</v>
      </c>
      <c r="AF40" s="136">
        <v>0</v>
      </c>
      <c r="AG40" s="136">
        <v>0</v>
      </c>
      <c r="AH40" s="188">
        <v>0</v>
      </c>
      <c r="AI40" s="143"/>
      <c r="AJ40" s="143"/>
      <c r="AK40" s="257"/>
      <c r="AL40" s="143"/>
      <c r="AM40" s="143"/>
      <c r="AN40" s="143"/>
      <c r="AO40" s="143"/>
      <c r="AP40" s="173"/>
    </row>
    <row r="41" spans="1:42" x14ac:dyDescent="0.2">
      <c r="C41" s="240" t="str">
        <f t="shared" si="61"/>
        <v>STROŠKI GLAVNEGA PRIDELKA</v>
      </c>
      <c r="D41" s="137" t="s">
        <v>5</v>
      </c>
      <c r="E41" s="138" t="s">
        <v>25</v>
      </c>
      <c r="F41" s="139">
        <f>F39-F40</f>
        <v>24975.071104777504</v>
      </c>
      <c r="G41" s="139">
        <f t="shared" ref="G41:AH41" si="66">G39-G40</f>
        <v>20250.300837974504</v>
      </c>
      <c r="H41" s="139">
        <f t="shared" si="66"/>
        <v>21154.369706262372</v>
      </c>
      <c r="I41" s="139">
        <f t="shared" si="66"/>
        <v>20290.757114897722</v>
      </c>
      <c r="J41" s="139">
        <f t="shared" si="66"/>
        <v>18830.783243240799</v>
      </c>
      <c r="K41" s="139">
        <f t="shared" si="66"/>
        <v>20355.693208086501</v>
      </c>
      <c r="L41" s="139">
        <f t="shared" si="66"/>
        <v>17758.150899952754</v>
      </c>
      <c r="M41" s="139">
        <f t="shared" si="66"/>
        <v>17237.993809030224</v>
      </c>
      <c r="N41" s="139">
        <f t="shared" si="66"/>
        <v>16910.333686828912</v>
      </c>
      <c r="O41" s="139">
        <f t="shared" si="66"/>
        <v>17906.089482813077</v>
      </c>
      <c r="P41" s="139">
        <f t="shared" si="66"/>
        <v>16119.622876929594</v>
      </c>
      <c r="Q41" s="139">
        <f>Q39-Q40</f>
        <v>13545.633564267717</v>
      </c>
      <c r="R41" s="139">
        <f t="shared" si="66"/>
        <v>12233.747086085163</v>
      </c>
      <c r="S41" s="139">
        <f t="shared" si="66"/>
        <v>13319.486237819177</v>
      </c>
      <c r="T41" s="139">
        <f t="shared" si="66"/>
        <v>12336.75139230109</v>
      </c>
      <c r="U41" s="139">
        <f t="shared" si="66"/>
        <v>13399.2100918663</v>
      </c>
      <c r="V41" s="139">
        <f>V39-V40</f>
        <v>28961.667294769493</v>
      </c>
      <c r="W41" s="139">
        <f>W39-W40</f>
        <v>10636.006679479115</v>
      </c>
      <c r="X41" s="139">
        <f t="shared" si="66"/>
        <v>14435.412185417723</v>
      </c>
      <c r="Y41" s="139">
        <f t="shared" si="66"/>
        <v>12737.69681397233</v>
      </c>
      <c r="Z41" s="139">
        <f t="shared" si="66"/>
        <v>20656.993499796787</v>
      </c>
      <c r="AA41" s="139">
        <f t="shared" si="66"/>
        <v>51957.696925219308</v>
      </c>
      <c r="AB41" s="139">
        <f t="shared" si="66"/>
        <v>25800.285514765303</v>
      </c>
      <c r="AC41" s="139">
        <f>AC39-AC40</f>
        <v>25891.621398918047</v>
      </c>
      <c r="AD41" s="139">
        <f>AD39-AD40</f>
        <v>25725.049630612557</v>
      </c>
      <c r="AE41" s="139">
        <f>AE39-AE40</f>
        <v>26781.020699448174</v>
      </c>
      <c r="AF41" s="139">
        <f t="shared" si="66"/>
        <v>55280.695091891568</v>
      </c>
      <c r="AG41" s="139">
        <f>AG39-AG40</f>
        <v>58494.911931270675</v>
      </c>
      <c r="AH41" s="189">
        <f t="shared" si="66"/>
        <v>76715.906334275845</v>
      </c>
      <c r="AI41" s="143"/>
      <c r="AJ41" s="143"/>
      <c r="AK41" s="257"/>
      <c r="AL41" s="143"/>
      <c r="AM41" s="143"/>
      <c r="AN41" s="143"/>
      <c r="AO41" s="143"/>
      <c r="AP41" s="173"/>
    </row>
    <row r="42" spans="1:42" s="127" customFormat="1" x14ac:dyDescent="0.2">
      <c r="A42" s="243"/>
      <c r="B42" s="243"/>
      <c r="C42" s="240" t="str">
        <f t="shared" si="61"/>
        <v>PRORAČUNSKI DODATKI</v>
      </c>
      <c r="D42" s="222" t="s">
        <v>6</v>
      </c>
      <c r="E42" s="135" t="s">
        <v>25</v>
      </c>
      <c r="F42" s="140">
        <v>389.67766857142851</v>
      </c>
      <c r="G42" s="140">
        <v>389.67766857142851</v>
      </c>
      <c r="H42" s="140">
        <v>389.67766857142851</v>
      </c>
      <c r="I42" s="140">
        <v>389.67766857142851</v>
      </c>
      <c r="J42" s="140">
        <v>389.67766857142851</v>
      </c>
      <c r="K42" s="140">
        <v>389.67766857142851</v>
      </c>
      <c r="L42" s="140">
        <v>389.67766857142851</v>
      </c>
      <c r="M42" s="140">
        <v>389.67766857142851</v>
      </c>
      <c r="N42" s="140">
        <v>389.67766857142851</v>
      </c>
      <c r="O42" s="140">
        <v>389.67766857142851</v>
      </c>
      <c r="P42" s="140">
        <v>389.67766857142851</v>
      </c>
      <c r="Q42" s="140">
        <v>389.67766857142851</v>
      </c>
      <c r="R42" s="140">
        <v>389.67766857142851</v>
      </c>
      <c r="S42" s="140">
        <v>389.67766857142851</v>
      </c>
      <c r="T42" s="140">
        <v>389.67766857142851</v>
      </c>
      <c r="U42" s="140">
        <v>389.67766857142851</v>
      </c>
      <c r="V42" s="140">
        <v>389.67766857142851</v>
      </c>
      <c r="W42" s="140">
        <v>357.7653458845827</v>
      </c>
      <c r="X42" s="140">
        <v>389.67766857142851</v>
      </c>
      <c r="Y42" s="140">
        <v>389.67766857142851</v>
      </c>
      <c r="Z42" s="140">
        <v>389.67766857142851</v>
      </c>
      <c r="AA42" s="140">
        <v>389.67766857142851</v>
      </c>
      <c r="AB42" s="140">
        <v>389.67766857142851</v>
      </c>
      <c r="AC42" s="140">
        <v>389.67766857142851</v>
      </c>
      <c r="AD42" s="140">
        <v>389.67766857142851</v>
      </c>
      <c r="AE42" s="140">
        <v>389.67766857142851</v>
      </c>
      <c r="AF42" s="140">
        <v>389.67766857142851</v>
      </c>
      <c r="AG42" s="140">
        <v>389.67766857142851</v>
      </c>
      <c r="AH42" s="190">
        <v>389.67766857142851</v>
      </c>
      <c r="AI42" s="143"/>
      <c r="AJ42" s="143"/>
      <c r="AK42" s="257"/>
      <c r="AL42" s="143"/>
      <c r="AM42" s="143"/>
      <c r="AN42" s="143"/>
      <c r="AO42" s="143"/>
      <c r="AP42" s="173"/>
    </row>
    <row r="43" spans="1:42" x14ac:dyDescent="0.2">
      <c r="A43" s="243" t="str">
        <f>+$A$9&amp;"/"&amp;B43</f>
        <v>solata spomladanska/</v>
      </c>
      <c r="C43" s="240" t="str">
        <f t="shared" si="61"/>
        <v>STROŠKI ZMANJŠANI ZA SUBVENCIJE</v>
      </c>
      <c r="D43" s="212" t="s">
        <v>7</v>
      </c>
      <c r="E43" s="133" t="s">
        <v>25</v>
      </c>
      <c r="F43" s="134">
        <f>F41-F42</f>
        <v>24585.393436206075</v>
      </c>
      <c r="G43" s="134">
        <f t="shared" ref="G43:AH43" si="67">G41-G42</f>
        <v>19860.623169403076</v>
      </c>
      <c r="H43" s="134">
        <f t="shared" si="67"/>
        <v>20764.692037690944</v>
      </c>
      <c r="I43" s="134">
        <f t="shared" si="67"/>
        <v>19901.079446326294</v>
      </c>
      <c r="J43" s="134">
        <f t="shared" si="67"/>
        <v>18441.105574669371</v>
      </c>
      <c r="K43" s="134">
        <f t="shared" si="67"/>
        <v>19966.015539515072</v>
      </c>
      <c r="L43" s="134">
        <f t="shared" si="67"/>
        <v>17368.473231381326</v>
      </c>
      <c r="M43" s="134">
        <f t="shared" si="67"/>
        <v>16848.316140458795</v>
      </c>
      <c r="N43" s="134">
        <f t="shared" si="67"/>
        <v>16520.656018257483</v>
      </c>
      <c r="O43" s="134">
        <f t="shared" si="67"/>
        <v>17516.411814241648</v>
      </c>
      <c r="P43" s="134">
        <f t="shared" si="67"/>
        <v>15729.945208358165</v>
      </c>
      <c r="Q43" s="134">
        <f>Q41-Q42</f>
        <v>13155.955895696288</v>
      </c>
      <c r="R43" s="134">
        <f t="shared" si="67"/>
        <v>11844.069417513734</v>
      </c>
      <c r="S43" s="134">
        <f t="shared" si="67"/>
        <v>12929.808569247749</v>
      </c>
      <c r="T43" s="134">
        <f t="shared" si="67"/>
        <v>11947.073723729662</v>
      </c>
      <c r="U43" s="134">
        <f t="shared" si="67"/>
        <v>13009.532423294871</v>
      </c>
      <c r="V43" s="134">
        <f>V41-V42</f>
        <v>28571.989626198065</v>
      </c>
      <c r="W43" s="134">
        <f>W41-W42</f>
        <v>10278.241333594531</v>
      </c>
      <c r="X43" s="134">
        <f t="shared" si="67"/>
        <v>14045.734516846294</v>
      </c>
      <c r="Y43" s="134">
        <f t="shared" si="67"/>
        <v>12348.019145400902</v>
      </c>
      <c r="Z43" s="134">
        <f t="shared" si="67"/>
        <v>20267.315831225358</v>
      </c>
      <c r="AA43" s="134">
        <f t="shared" si="67"/>
        <v>51568.01925664788</v>
      </c>
      <c r="AB43" s="134">
        <f t="shared" si="67"/>
        <v>25410.607846193874</v>
      </c>
      <c r="AC43" s="134">
        <f>AC41-AC42</f>
        <v>25501.943730346618</v>
      </c>
      <c r="AD43" s="134">
        <f>AD41-AD42</f>
        <v>25335.371962041128</v>
      </c>
      <c r="AE43" s="134">
        <f>AE41-AE42</f>
        <v>26391.343030876746</v>
      </c>
      <c r="AF43" s="134">
        <f t="shared" si="67"/>
        <v>54891.01742332014</v>
      </c>
      <c r="AG43" s="134">
        <f>AG41-AG42</f>
        <v>58105.234262699247</v>
      </c>
      <c r="AH43" s="187">
        <f t="shared" si="67"/>
        <v>76326.228665704417</v>
      </c>
      <c r="AI43" s="143"/>
      <c r="AJ43" s="143"/>
      <c r="AK43" s="257"/>
      <c r="AL43" s="143"/>
      <c r="AM43" s="143"/>
      <c r="AN43" s="143"/>
      <c r="AO43" s="143"/>
      <c r="AP43" s="173"/>
    </row>
    <row r="44" spans="1:42" ht="15.75" customHeight="1" thickBot="1" x14ac:dyDescent="0.25">
      <c r="A44" s="243" t="str">
        <f>+$A$9&amp;"/"&amp;B44</f>
        <v>solata spomladanska/LC</v>
      </c>
      <c r="B44" s="243" t="s">
        <v>50</v>
      </c>
      <c r="C44" s="240" t="str">
        <f t="shared" si="61"/>
        <v>STROŠKI ZMANJŠANI ZA SUBVENCIJE EUR/kg</v>
      </c>
      <c r="D44" s="223" t="s">
        <v>8</v>
      </c>
      <c r="E44" s="213" t="s">
        <v>51</v>
      </c>
      <c r="F44" s="214">
        <f t="shared" ref="F44:AH44" si="68">F43/F11/$B$9</f>
        <v>0.98341573744824307</v>
      </c>
      <c r="G44" s="214">
        <f t="shared" si="68"/>
        <v>0.79442492677612297</v>
      </c>
      <c r="H44" s="214">
        <f t="shared" si="68"/>
        <v>1.0382346018845472</v>
      </c>
      <c r="I44" s="214">
        <f t="shared" si="68"/>
        <v>0.99505397231631465</v>
      </c>
      <c r="J44" s="214">
        <f t="shared" si="68"/>
        <v>0.92205527873346849</v>
      </c>
      <c r="K44" s="214">
        <f t="shared" si="68"/>
        <v>0.79864062158060289</v>
      </c>
      <c r="L44" s="214">
        <f t="shared" si="68"/>
        <v>1.4473727692817773</v>
      </c>
      <c r="M44" s="214">
        <f t="shared" si="68"/>
        <v>1.4040263450382329</v>
      </c>
      <c r="N44" s="214">
        <f t="shared" si="68"/>
        <v>0.20650820022821853</v>
      </c>
      <c r="O44" s="214">
        <f t="shared" si="68"/>
        <v>0.38925359587203662</v>
      </c>
      <c r="P44" s="214">
        <f t="shared" si="68"/>
        <v>0.62919780833432659</v>
      </c>
      <c r="Q44" s="214">
        <f t="shared" si="68"/>
        <v>0.65779779478481437</v>
      </c>
      <c r="R44" s="214">
        <f t="shared" si="68"/>
        <v>0.33840198335753524</v>
      </c>
      <c r="S44" s="214">
        <f t="shared" si="68"/>
        <v>0.36942310197850714</v>
      </c>
      <c r="T44" s="214">
        <f t="shared" si="68"/>
        <v>0.34134496353513322</v>
      </c>
      <c r="U44" s="214">
        <f t="shared" si="68"/>
        <v>0.37170092637985347</v>
      </c>
      <c r="V44" s="214">
        <f t="shared" si="68"/>
        <v>2.8571989626198064</v>
      </c>
      <c r="W44" s="214">
        <f t="shared" si="68"/>
        <v>0.41112965334378121</v>
      </c>
      <c r="X44" s="214">
        <f t="shared" si="68"/>
        <v>0.43892920365144672</v>
      </c>
      <c r="Y44" s="214">
        <f t="shared" si="68"/>
        <v>1.5435023931751126</v>
      </c>
      <c r="Z44" s="214">
        <f t="shared" si="68"/>
        <v>1.3511543887483572</v>
      </c>
      <c r="AA44" s="214">
        <f t="shared" si="68"/>
        <v>0.6446002407080984</v>
      </c>
      <c r="AB44" s="214">
        <f t="shared" si="68"/>
        <v>1.0164243138477551</v>
      </c>
      <c r="AC44" s="214">
        <f t="shared" si="68"/>
        <v>1.0200777492138648</v>
      </c>
      <c r="AD44" s="214">
        <f t="shared" si="68"/>
        <v>1.0134148784816452</v>
      </c>
      <c r="AE44" s="214">
        <f t="shared" si="68"/>
        <v>1.0556537212350696</v>
      </c>
      <c r="AF44" s="214">
        <f t="shared" si="68"/>
        <v>1.0978203484664026</v>
      </c>
      <c r="AG44" s="214">
        <f t="shared" si="68"/>
        <v>1.1621046852539849</v>
      </c>
      <c r="AH44" s="215">
        <f t="shared" si="68"/>
        <v>0.63605190554753677</v>
      </c>
      <c r="AI44" s="141"/>
      <c r="AJ44" s="201"/>
      <c r="AK44" s="141"/>
      <c r="AL44" s="201"/>
      <c r="AM44" s="141"/>
      <c r="AN44" s="141"/>
      <c r="AO44" s="201"/>
      <c r="AP44" s="200"/>
    </row>
    <row r="45" spans="1:42" ht="18.75" customHeight="1" thickBot="1" x14ac:dyDescent="0.25">
      <c r="D45" s="269" t="s">
        <v>109</v>
      </c>
      <c r="E45" s="270"/>
      <c r="F45" s="271">
        <v>98.831625057593115</v>
      </c>
      <c r="G45" s="271">
        <v>99.345580202691494</v>
      </c>
      <c r="H45" s="271">
        <v>98.756506940009956</v>
      </c>
      <c r="I45" s="271">
        <v>99.394452849755936</v>
      </c>
      <c r="J45" s="271">
        <v>98.657528631146306</v>
      </c>
      <c r="K45" s="271">
        <v>98.87328128719146</v>
      </c>
      <c r="L45" s="271">
        <v>98.708380960752024</v>
      </c>
      <c r="M45" s="271">
        <v>98.878212440332021</v>
      </c>
      <c r="N45" s="271">
        <v>100.06589930734326</v>
      </c>
      <c r="O45" s="271">
        <v>99.448257431019741</v>
      </c>
      <c r="P45" s="271">
        <v>99.056923282552006</v>
      </c>
      <c r="Q45" s="271">
        <v>99.310682715289587</v>
      </c>
      <c r="R45" s="271">
        <v>101.39515078132158</v>
      </c>
      <c r="S45" s="271">
        <v>101.1134588337039</v>
      </c>
      <c r="T45" s="271">
        <v>96.971636585241328</v>
      </c>
      <c r="U45" s="271">
        <v>97.047533802193115</v>
      </c>
      <c r="V45" s="271">
        <v>98.178118292734169</v>
      </c>
      <c r="W45" s="271">
        <v>101.56415126399561</v>
      </c>
      <c r="X45" s="271">
        <v>100.4448141462275</v>
      </c>
      <c r="Y45" s="271">
        <v>102.24787031451361</v>
      </c>
      <c r="Z45" s="271">
        <v>100.70755398751436</v>
      </c>
      <c r="AA45" s="271">
        <v>100.95822826563983</v>
      </c>
      <c r="AB45" s="271">
        <v>101.35688165579381</v>
      </c>
      <c r="AC45" s="271">
        <v>101.38439213839874</v>
      </c>
      <c r="AD45" s="271">
        <v>101.39362090937148</v>
      </c>
      <c r="AE45" s="271">
        <v>101.33711371921702</v>
      </c>
      <c r="AF45" s="271">
        <v>100.61485113538895</v>
      </c>
      <c r="AG45" s="271">
        <v>100.58064182673098</v>
      </c>
      <c r="AH45" s="272">
        <v>100.3339671515194</v>
      </c>
      <c r="AI45" s="143"/>
      <c r="AJ45" s="143"/>
      <c r="AK45" s="257"/>
      <c r="AL45" s="143"/>
      <c r="AM45" s="143"/>
      <c r="AN45" s="143"/>
      <c r="AO45" s="143"/>
      <c r="AP45" s="173"/>
    </row>
    <row r="46" spans="1:42" ht="53.25" customHeight="1" x14ac:dyDescent="0.2">
      <c r="D46" s="277" t="s">
        <v>57</v>
      </c>
      <c r="E46" s="278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</row>
    <row r="47" spans="1:42" s="192" customFormat="1" ht="15" customHeight="1" x14ac:dyDescent="0.2">
      <c r="A47" s="255"/>
      <c r="B47" s="255"/>
      <c r="C47" s="240"/>
      <c r="D47" s="194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09"/>
      <c r="U47" s="109"/>
      <c r="V47" s="193"/>
      <c r="W47" s="193"/>
      <c r="X47" s="193"/>
      <c r="Y47" s="193"/>
      <c r="Z47" s="193"/>
      <c r="AA47" s="109"/>
      <c r="AB47" s="193"/>
      <c r="AC47" s="193"/>
      <c r="AD47" s="193"/>
      <c r="AE47" s="193"/>
      <c r="AF47" s="193"/>
      <c r="AG47" s="193"/>
      <c r="AH47" s="193"/>
    </row>
    <row r="48" spans="1:42" x14ac:dyDescent="0.2">
      <c r="D48" s="109" t="s">
        <v>52</v>
      </c>
      <c r="T48" s="109"/>
      <c r="U48" s="109"/>
      <c r="AA48" s="109"/>
    </row>
    <row r="49" spans="1:34" s="109" customFormat="1" x14ac:dyDescent="0.2">
      <c r="A49" s="255"/>
      <c r="B49" s="255"/>
      <c r="C49" s="240"/>
      <c r="D49" s="109" t="s">
        <v>53</v>
      </c>
      <c r="E49" s="109" t="s">
        <v>1</v>
      </c>
      <c r="F49" s="195">
        <v>59.986111111111107</v>
      </c>
      <c r="G49" s="195">
        <v>99.955882352941174</v>
      </c>
      <c r="H49" s="195">
        <v>84.962500000000006</v>
      </c>
      <c r="I49" s="195">
        <v>84.962500000000006</v>
      </c>
      <c r="J49" s="195">
        <v>140</v>
      </c>
      <c r="K49" s="195">
        <v>140</v>
      </c>
      <c r="L49" s="195">
        <v>120</v>
      </c>
      <c r="M49" s="195">
        <v>120</v>
      </c>
      <c r="N49" s="195">
        <v>210</v>
      </c>
      <c r="O49" s="195">
        <v>210</v>
      </c>
      <c r="P49" s="195">
        <v>122.22222222222223</v>
      </c>
      <c r="Q49" s="195">
        <v>185.11111111111111</v>
      </c>
      <c r="R49" s="195">
        <v>84</v>
      </c>
      <c r="S49" s="195">
        <v>84</v>
      </c>
      <c r="T49" s="195">
        <v>84</v>
      </c>
      <c r="U49" s="195">
        <v>84</v>
      </c>
      <c r="V49" s="195">
        <v>80</v>
      </c>
      <c r="W49" s="195">
        <v>90.042105263157893</v>
      </c>
      <c r="X49" s="195">
        <v>119</v>
      </c>
      <c r="Y49" s="195">
        <v>53.333333333333343</v>
      </c>
      <c r="Z49" s="195">
        <v>60</v>
      </c>
      <c r="AA49" s="195">
        <v>134.02666666666667</v>
      </c>
      <c r="AB49" s="195">
        <v>166.66666666666666</v>
      </c>
      <c r="AC49" s="195">
        <v>166.66666666666666</v>
      </c>
      <c r="AD49" s="195">
        <v>166.66666666666666</v>
      </c>
      <c r="AE49" s="195">
        <v>166.66666666666666</v>
      </c>
      <c r="AF49" s="195">
        <v>249.99999999999997</v>
      </c>
      <c r="AG49" s="195">
        <v>249.99999999999997</v>
      </c>
      <c r="AH49" s="195">
        <v>250</v>
      </c>
    </row>
    <row r="50" spans="1:34" s="109" customFormat="1" x14ac:dyDescent="0.2">
      <c r="A50" s="255"/>
      <c r="B50" s="255"/>
      <c r="C50" s="240"/>
      <c r="D50" s="109" t="s">
        <v>12</v>
      </c>
      <c r="E50" s="109" t="s">
        <v>1</v>
      </c>
      <c r="F50" s="195">
        <v>29.964166666666667</v>
      </c>
      <c r="G50" s="195">
        <v>39.975000000000001</v>
      </c>
      <c r="H50" s="195">
        <v>33.978749999999998</v>
      </c>
      <c r="I50" s="195">
        <v>33.978749999999998</v>
      </c>
      <c r="J50" s="195">
        <v>40</v>
      </c>
      <c r="K50" s="195">
        <v>40</v>
      </c>
      <c r="L50" s="195">
        <v>30</v>
      </c>
      <c r="M50" s="195">
        <v>30</v>
      </c>
      <c r="N50" s="195">
        <v>105.03999999999999</v>
      </c>
      <c r="O50" s="195">
        <v>58.5</v>
      </c>
      <c r="P50" s="195">
        <v>32.5</v>
      </c>
      <c r="Q50" s="195">
        <v>62.000000000000007</v>
      </c>
      <c r="R50" s="195">
        <v>52.500000000000007</v>
      </c>
      <c r="S50" s="195">
        <v>52.500000000000007</v>
      </c>
      <c r="T50" s="195">
        <v>52.500000000000007</v>
      </c>
      <c r="U50" s="195">
        <v>52.500000000000007</v>
      </c>
      <c r="V50" s="195">
        <v>200</v>
      </c>
      <c r="W50" s="195">
        <v>50.009473684210519</v>
      </c>
      <c r="X50" s="195">
        <v>64</v>
      </c>
      <c r="Y50" s="195">
        <v>28.44444444444445</v>
      </c>
      <c r="Z50" s="195">
        <v>50.000000000000007</v>
      </c>
      <c r="AA50" s="195">
        <v>73.777777777777786</v>
      </c>
      <c r="AB50" s="195">
        <v>50</v>
      </c>
      <c r="AC50" s="195">
        <v>50</v>
      </c>
      <c r="AD50" s="195">
        <v>50</v>
      </c>
      <c r="AE50" s="195">
        <v>50</v>
      </c>
      <c r="AF50" s="195">
        <v>61.111111111111114</v>
      </c>
      <c r="AG50" s="195">
        <v>61.111111111111114</v>
      </c>
      <c r="AH50" s="195">
        <v>53.333333333333343</v>
      </c>
    </row>
    <row r="51" spans="1:34" s="109" customFormat="1" ht="12.75" customHeight="1" x14ac:dyDescent="0.2">
      <c r="A51" s="255"/>
      <c r="B51" s="255"/>
      <c r="C51" s="240"/>
      <c r="D51" s="109" t="s">
        <v>54</v>
      </c>
      <c r="E51" s="109" t="s">
        <v>1</v>
      </c>
      <c r="F51" s="195">
        <v>129.97</v>
      </c>
      <c r="G51" s="195">
        <v>160.04470588235296</v>
      </c>
      <c r="H51" s="195">
        <v>136.03800000000001</v>
      </c>
      <c r="I51" s="195">
        <v>136.03800000000001</v>
      </c>
      <c r="J51" s="195">
        <v>150</v>
      </c>
      <c r="K51" s="195">
        <v>150</v>
      </c>
      <c r="L51" s="195">
        <v>130</v>
      </c>
      <c r="M51" s="195">
        <v>130</v>
      </c>
      <c r="N51" s="195">
        <v>448</v>
      </c>
      <c r="O51" s="195">
        <v>252</v>
      </c>
      <c r="P51" s="195">
        <v>140</v>
      </c>
      <c r="Q51" s="195">
        <v>273.33333333333331</v>
      </c>
      <c r="R51" s="195">
        <v>126</v>
      </c>
      <c r="S51" s="195">
        <v>126</v>
      </c>
      <c r="T51" s="195">
        <v>126</v>
      </c>
      <c r="U51" s="195">
        <v>126</v>
      </c>
      <c r="V51" s="195">
        <v>330</v>
      </c>
      <c r="W51" s="195">
        <v>179.97473684210524</v>
      </c>
      <c r="X51" s="195">
        <v>285</v>
      </c>
      <c r="Y51" s="195">
        <v>106.66666666666669</v>
      </c>
      <c r="Z51" s="195">
        <v>166.66666666666669</v>
      </c>
      <c r="AA51" s="195">
        <v>243.04488888888889</v>
      </c>
      <c r="AB51" s="195">
        <v>200</v>
      </c>
      <c r="AC51" s="195">
        <v>200</v>
      </c>
      <c r="AD51" s="195">
        <v>200</v>
      </c>
      <c r="AE51" s="195">
        <v>200</v>
      </c>
      <c r="AF51" s="195">
        <v>249.99999999999997</v>
      </c>
      <c r="AG51" s="195">
        <v>249.99999999999997</v>
      </c>
      <c r="AH51" s="195">
        <v>560</v>
      </c>
    </row>
    <row r="52" spans="1:34" ht="12.75" customHeight="1" x14ac:dyDescent="0.2"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</row>
    <row r="53" spans="1:34" s="109" customFormat="1" ht="12.75" customHeight="1" x14ac:dyDescent="0.2">
      <c r="A53" s="255"/>
      <c r="B53" s="255"/>
      <c r="C53" s="240"/>
      <c r="D53" s="109" t="s">
        <v>55</v>
      </c>
      <c r="E53" s="109" t="s">
        <v>1</v>
      </c>
      <c r="F53" s="196">
        <v>0</v>
      </c>
      <c r="G53" s="196">
        <v>0</v>
      </c>
      <c r="H53" s="196">
        <v>0</v>
      </c>
      <c r="I53" s="196">
        <v>0</v>
      </c>
      <c r="J53" s="196">
        <v>0</v>
      </c>
      <c r="K53" s="196">
        <v>0</v>
      </c>
      <c r="L53" s="196">
        <v>0</v>
      </c>
      <c r="M53" s="196">
        <v>0</v>
      </c>
      <c r="N53" s="196">
        <v>25000</v>
      </c>
      <c r="O53" s="196">
        <v>20000</v>
      </c>
      <c r="P53" s="196">
        <v>20000</v>
      </c>
      <c r="Q53" s="196">
        <v>10000</v>
      </c>
      <c r="R53" s="196">
        <v>0</v>
      </c>
      <c r="S53" s="196">
        <v>0</v>
      </c>
      <c r="T53" s="196">
        <v>0</v>
      </c>
      <c r="U53" s="196">
        <v>0</v>
      </c>
      <c r="V53" s="196">
        <v>0</v>
      </c>
      <c r="W53" s="196">
        <v>25000</v>
      </c>
      <c r="X53" s="196">
        <v>10000</v>
      </c>
      <c r="Y53" s="196">
        <v>0</v>
      </c>
      <c r="Z53" s="196">
        <v>0</v>
      </c>
      <c r="AA53" s="196">
        <v>25000</v>
      </c>
      <c r="AB53" s="196">
        <v>15000</v>
      </c>
      <c r="AC53" s="196">
        <v>15000</v>
      </c>
      <c r="AD53" s="196">
        <v>15000</v>
      </c>
      <c r="AE53" s="196">
        <v>15000</v>
      </c>
      <c r="AF53" s="196">
        <v>20000</v>
      </c>
      <c r="AG53" s="196">
        <v>20000</v>
      </c>
      <c r="AH53" s="196">
        <v>20000</v>
      </c>
    </row>
    <row r="54" spans="1:34" ht="12.75" customHeight="1" x14ac:dyDescent="0.2"/>
    <row r="55" spans="1:34" s="142" customFormat="1" ht="12.75" customHeight="1" x14ac:dyDescent="0.2">
      <c r="A55" s="243"/>
      <c r="B55" s="244" t="s">
        <v>23</v>
      </c>
      <c r="C55" s="240"/>
      <c r="D55" s="142" t="s">
        <v>59</v>
      </c>
      <c r="F55" s="225">
        <v>0.2</v>
      </c>
      <c r="G55" s="225">
        <v>0.5</v>
      </c>
      <c r="H55" s="225">
        <v>0.5</v>
      </c>
      <c r="I55" s="225">
        <v>0.5</v>
      </c>
      <c r="J55" s="225">
        <v>0.5</v>
      </c>
      <c r="K55" s="225">
        <v>0.5</v>
      </c>
      <c r="L55" s="225">
        <v>0.5</v>
      </c>
      <c r="M55" s="225">
        <v>0.5</v>
      </c>
      <c r="N55" s="225">
        <v>0.8</v>
      </c>
      <c r="O55" s="225">
        <v>0.8</v>
      </c>
      <c r="P55" s="225">
        <v>0.7</v>
      </c>
      <c r="Q55" s="225">
        <v>0.7</v>
      </c>
      <c r="R55" s="225">
        <v>0.8</v>
      </c>
      <c r="S55" s="225">
        <v>0.8</v>
      </c>
      <c r="T55" s="225">
        <v>0.8</v>
      </c>
      <c r="U55" s="225">
        <v>0.8</v>
      </c>
      <c r="V55" s="225">
        <v>0.8</v>
      </c>
      <c r="W55" s="225">
        <v>0.5</v>
      </c>
      <c r="X55" s="225">
        <v>0.8</v>
      </c>
      <c r="Y55" s="225">
        <v>0.8</v>
      </c>
      <c r="Z55" s="225">
        <v>0.8</v>
      </c>
      <c r="AA55" s="225">
        <v>0.7</v>
      </c>
      <c r="AB55" s="225">
        <v>0.7</v>
      </c>
      <c r="AC55" s="225">
        <v>0.7</v>
      </c>
      <c r="AD55" s="225">
        <v>0.7</v>
      </c>
      <c r="AE55" s="225">
        <v>0.7</v>
      </c>
      <c r="AF55" s="225">
        <v>0.8</v>
      </c>
      <c r="AG55" s="225">
        <v>0.8</v>
      </c>
      <c r="AH55" s="225">
        <v>0.9</v>
      </c>
    </row>
    <row r="56" spans="1:34" ht="12.75" customHeight="1" x14ac:dyDescent="0.2"/>
    <row r="57" spans="1:34" s="142" customFormat="1" ht="12.75" customHeight="1" x14ac:dyDescent="0.2">
      <c r="A57" s="243"/>
      <c r="B57" s="244"/>
      <c r="C57" s="240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</row>
    <row r="60" spans="1:34" x14ac:dyDescent="0.2">
      <c r="C60" s="258"/>
      <c r="D60" s="173"/>
      <c r="E60" s="173"/>
    </row>
    <row r="61" spans="1:34" x14ac:dyDescent="0.2">
      <c r="C61" s="258"/>
      <c r="D61" s="173"/>
      <c r="E61" s="173"/>
    </row>
    <row r="65" spans="5:39" x14ac:dyDescent="0.2">
      <c r="E65" s="173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91"/>
      <c r="AI65" s="143"/>
      <c r="AJ65" s="143"/>
      <c r="AL65" s="173"/>
      <c r="AM65" s="173"/>
    </row>
  </sheetData>
  <mergeCells count="1">
    <mergeCell ref="D46:E46"/>
  </mergeCells>
  <phoneticPr fontId="36" type="noConversion"/>
  <pageMargins left="0.86614173228346458" right="0.74803149606299213" top="0.39370078740157483" bottom="0" header="0.31496062992125984" footer="0.31496062992125984"/>
  <pageSetup paperSize="9" scale="29" fitToHeight="0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2" width="9.140625" style="10" hidden="1" customWidth="1"/>
    <col min="13" max="14" width="0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/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/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/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/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75</v>
      </c>
      <c r="C7" s="24" t="s">
        <v>121</v>
      </c>
      <c r="D7" s="62" t="s">
        <v>121</v>
      </c>
      <c r="E7" s="63"/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/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/>
      <c r="F9" s="103" t="s">
        <v>121</v>
      </c>
      <c r="G9" s="145">
        <v>12000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/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/>
      <c r="F11" s="63" t="s">
        <v>121</v>
      </c>
      <c r="G11" s="97">
        <v>15000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/>
      <c r="F12" s="63" t="s">
        <v>121</v>
      </c>
      <c r="G12" s="40">
        <v>20</v>
      </c>
      <c r="H12" s="74" t="s">
        <v>2</v>
      </c>
      <c r="I12" s="62" t="s">
        <v>121</v>
      </c>
    </row>
    <row r="13" spans="1:9" hidden="1" x14ac:dyDescent="0.2">
      <c r="A13" s="10">
        <v>0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63" t="s">
        <v>121</v>
      </c>
      <c r="H13" s="63" t="s">
        <v>121</v>
      </c>
      <c r="I13" s="62" t="s">
        <v>121</v>
      </c>
    </row>
    <row r="14" spans="1:9" x14ac:dyDescent="0.2">
      <c r="A14" s="10">
        <v>1</v>
      </c>
      <c r="B14" s="24" t="s">
        <v>121</v>
      </c>
      <c r="C14" s="24" t="s">
        <v>121</v>
      </c>
      <c r="D14" s="62" t="s">
        <v>121</v>
      </c>
      <c r="E14" s="63"/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/>
      <c r="F15" s="63" t="s">
        <v>121</v>
      </c>
      <c r="G15" s="251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/>
      <c r="F16" s="63" t="s">
        <v>121</v>
      </c>
      <c r="G16" s="40">
        <v>1</v>
      </c>
      <c r="H16" s="74" t="s">
        <v>129</v>
      </c>
      <c r="I16" s="62" t="s">
        <v>121</v>
      </c>
    </row>
    <row r="17" spans="1:12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/>
      <c r="F17" s="63" t="s">
        <v>121</v>
      </c>
      <c r="G17" s="40" t="s">
        <v>121</v>
      </c>
      <c r="H17" s="74" t="s">
        <v>121</v>
      </c>
      <c r="I17" s="62" t="s">
        <v>121</v>
      </c>
    </row>
    <row r="18" spans="1:12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40">
        <v>8.5079999999999991</v>
      </c>
      <c r="H18" s="74" t="s">
        <v>2</v>
      </c>
      <c r="I18" s="25" t="s">
        <v>121</v>
      </c>
    </row>
    <row r="19" spans="1:12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</row>
    <row r="20" spans="1:12" hidden="1" x14ac:dyDescent="0.2">
      <c r="A20" s="10">
        <v>0</v>
      </c>
      <c r="B20" s="24" t="s">
        <v>121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2" x14ac:dyDescent="0.2">
      <c r="A21" s="10">
        <v>1</v>
      </c>
      <c r="B21" s="24" t="s">
        <v>132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02">
        <v>40000</v>
      </c>
      <c r="H21" s="24" t="s">
        <v>133</v>
      </c>
      <c r="I21" s="24" t="s">
        <v>121</v>
      </c>
    </row>
    <row r="22" spans="1:12" hidden="1" x14ac:dyDescent="0.2">
      <c r="A22" s="10">
        <v>0</v>
      </c>
      <c r="B22" s="24" t="s">
        <v>121</v>
      </c>
      <c r="C22" s="27" t="s">
        <v>121</v>
      </c>
      <c r="D22" s="29" t="s">
        <v>121</v>
      </c>
      <c r="E22" s="24" t="s">
        <v>121</v>
      </c>
      <c r="F22" s="28" t="s">
        <v>121</v>
      </c>
      <c r="G22" s="27" t="s">
        <v>121</v>
      </c>
      <c r="H22" s="24" t="s">
        <v>121</v>
      </c>
      <c r="I22" s="24" t="s">
        <v>121</v>
      </c>
    </row>
    <row r="23" spans="1:12" hidden="1" x14ac:dyDescent="0.2">
      <c r="A23" s="10">
        <v>0</v>
      </c>
      <c r="B23" s="24" t="s">
        <v>121</v>
      </c>
      <c r="C23" s="27" t="s">
        <v>121</v>
      </c>
      <c r="D23" s="29" t="s">
        <v>121</v>
      </c>
      <c r="E23" s="24" t="s">
        <v>121</v>
      </c>
      <c r="F23" s="28" t="s">
        <v>121</v>
      </c>
      <c r="G23" s="27" t="s">
        <v>121</v>
      </c>
      <c r="H23" s="24" t="s">
        <v>121</v>
      </c>
      <c r="I23" s="24" t="s">
        <v>121</v>
      </c>
    </row>
    <row r="24" spans="1:12" ht="13.5" hidden="1" x14ac:dyDescent="0.2">
      <c r="A24" s="10">
        <v>0</v>
      </c>
      <c r="B24" s="24" t="s">
        <v>121</v>
      </c>
      <c r="C24" s="27" t="s">
        <v>121</v>
      </c>
      <c r="D24" s="29" t="s">
        <v>121</v>
      </c>
      <c r="E24" s="58" t="s">
        <v>121</v>
      </c>
      <c r="F24" s="28" t="s">
        <v>121</v>
      </c>
      <c r="G24" s="27" t="s">
        <v>121</v>
      </c>
      <c r="H24" s="24" t="s">
        <v>121</v>
      </c>
      <c r="I24" s="24" t="s">
        <v>121</v>
      </c>
    </row>
    <row r="25" spans="1:12" hidden="1" x14ac:dyDescent="0.2">
      <c r="A25" s="10">
        <v>0</v>
      </c>
      <c r="B25" s="24" t="s">
        <v>121</v>
      </c>
      <c r="C25" s="27" t="s">
        <v>121</v>
      </c>
      <c r="D25" s="27" t="s">
        <v>121</v>
      </c>
      <c r="E25" s="24" t="s">
        <v>121</v>
      </c>
      <c r="F25" s="28" t="s">
        <v>121</v>
      </c>
      <c r="G25" s="27" t="s">
        <v>121</v>
      </c>
      <c r="H25" s="24" t="s">
        <v>121</v>
      </c>
      <c r="I25" s="24" t="s">
        <v>121</v>
      </c>
    </row>
    <row r="26" spans="1:12" hidden="1" x14ac:dyDescent="0.2">
      <c r="A26" s="10">
        <v>0</v>
      </c>
      <c r="B26" s="24" t="s">
        <v>121</v>
      </c>
      <c r="C26" s="27" t="s">
        <v>121</v>
      </c>
      <c r="D26" s="29" t="s">
        <v>121</v>
      </c>
      <c r="E26" s="24" t="s">
        <v>121</v>
      </c>
      <c r="F26" s="28" t="s">
        <v>121</v>
      </c>
      <c r="G26" s="27" t="s">
        <v>121</v>
      </c>
      <c r="H26" s="24" t="s">
        <v>121</v>
      </c>
      <c r="I26" s="24" t="s">
        <v>121</v>
      </c>
    </row>
    <row r="27" spans="1:12" hidden="1" x14ac:dyDescent="0.2">
      <c r="A27" s="10">
        <v>0</v>
      </c>
      <c r="B27" s="24" t="s">
        <v>121</v>
      </c>
      <c r="C27" s="27" t="s">
        <v>121</v>
      </c>
      <c r="D27" s="27" t="s">
        <v>121</v>
      </c>
      <c r="E27" s="24" t="s">
        <v>121</v>
      </c>
      <c r="F27" s="28" t="s">
        <v>121</v>
      </c>
      <c r="G27" s="27" t="s">
        <v>121</v>
      </c>
      <c r="H27" s="24" t="s">
        <v>121</v>
      </c>
      <c r="I27" s="24" t="s">
        <v>121</v>
      </c>
    </row>
    <row r="28" spans="1:12" x14ac:dyDescent="0.2">
      <c r="A28" s="10">
        <v>1</v>
      </c>
      <c r="B28" s="24"/>
      <c r="C28" s="27" t="s">
        <v>121</v>
      </c>
      <c r="D28" s="62" t="s">
        <v>121</v>
      </c>
      <c r="E28" s="63"/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121</v>
      </c>
      <c r="D29" s="162" t="s">
        <v>134</v>
      </c>
      <c r="E29" s="163"/>
      <c r="F29" s="163" t="s">
        <v>135</v>
      </c>
      <c r="G29" s="163" t="s">
        <v>136</v>
      </c>
      <c r="H29" s="163" t="s">
        <v>121</v>
      </c>
      <c r="I29" s="162" t="s">
        <v>137</v>
      </c>
    </row>
    <row r="30" spans="1:12" x14ac:dyDescent="0.2">
      <c r="A30" s="10">
        <v>1</v>
      </c>
      <c r="B30" s="164" t="s">
        <v>138</v>
      </c>
      <c r="C30" s="165" t="s">
        <v>121</v>
      </c>
      <c r="D30" s="166" t="s">
        <v>3</v>
      </c>
      <c r="E30" s="166"/>
      <c r="F30" s="166" t="s">
        <v>139</v>
      </c>
      <c r="G30" s="166" t="s">
        <v>108</v>
      </c>
      <c r="H30" s="166" t="s">
        <v>121</v>
      </c>
      <c r="I30" s="167" t="s">
        <v>140</v>
      </c>
    </row>
    <row r="31" spans="1:12" hidden="1" x14ac:dyDescent="0.2">
      <c r="A31" s="10">
        <v>0</v>
      </c>
      <c r="B31" s="32" t="s">
        <v>141</v>
      </c>
      <c r="C31" s="27" t="s">
        <v>121</v>
      </c>
      <c r="D31" s="27" t="s">
        <v>121</v>
      </c>
      <c r="E31" s="27"/>
      <c r="F31" s="27" t="s">
        <v>121</v>
      </c>
      <c r="G31" s="27" t="s">
        <v>121</v>
      </c>
      <c r="H31" s="27" t="s">
        <v>121</v>
      </c>
      <c r="I31" s="27" t="s">
        <v>121</v>
      </c>
      <c r="L31" s="64" t="str">
        <f>+H31</f>
        <v/>
      </c>
    </row>
    <row r="32" spans="1:12" hidden="1" x14ac:dyDescent="0.2">
      <c r="A32" s="10">
        <v>0</v>
      </c>
      <c r="B32" s="11" t="s">
        <v>221</v>
      </c>
      <c r="C32" s="76" t="s">
        <v>121</v>
      </c>
      <c r="D32" s="7" t="s">
        <v>121</v>
      </c>
      <c r="E32" s="9" t="s">
        <v>121</v>
      </c>
      <c r="F32" s="82" t="s">
        <v>121</v>
      </c>
      <c r="G32" s="24" t="s">
        <v>121</v>
      </c>
      <c r="H32" s="24" t="s">
        <v>121</v>
      </c>
      <c r="I32" s="24" t="s">
        <v>121</v>
      </c>
    </row>
    <row r="33" spans="1:14" x14ac:dyDescent="0.2">
      <c r="A33" s="10">
        <v>1</v>
      </c>
      <c r="B33" s="43" t="s">
        <v>144</v>
      </c>
      <c r="C33" s="92" t="s">
        <v>121</v>
      </c>
      <c r="D33" s="93" t="s">
        <v>121</v>
      </c>
      <c r="E33" s="92"/>
      <c r="F33" s="92" t="s">
        <v>121</v>
      </c>
      <c r="G33" s="92" t="s">
        <v>121</v>
      </c>
      <c r="H33" s="92">
        <v>4886.4408457326908</v>
      </c>
      <c r="I33" s="92" t="s">
        <v>121</v>
      </c>
      <c r="L33" s="10">
        <f>SUBTOTAL(9,G34:G48)</f>
        <v>4274.3102575480198</v>
      </c>
      <c r="M33" s="64"/>
      <c r="N33" s="220">
        <v>91.724967064166421</v>
      </c>
    </row>
    <row r="34" spans="1:14" x14ac:dyDescent="0.2">
      <c r="A34" s="10">
        <v>1</v>
      </c>
      <c r="B34" s="26" t="s">
        <v>145</v>
      </c>
      <c r="C34" s="27" t="s">
        <v>121</v>
      </c>
      <c r="D34" s="27">
        <v>40000</v>
      </c>
      <c r="E34" s="27"/>
      <c r="F34" s="72">
        <v>1.9206000000000001E-2</v>
      </c>
      <c r="G34" s="27">
        <v>768.24</v>
      </c>
      <c r="H34" s="27" t="s">
        <v>121</v>
      </c>
      <c r="I34" s="27">
        <v>4.456667107036278</v>
      </c>
      <c r="K34" s="178"/>
      <c r="M34" s="220">
        <v>102.85714285714285</v>
      </c>
    </row>
    <row r="35" spans="1:14" x14ac:dyDescent="0.2">
      <c r="A35" s="10">
        <v>1</v>
      </c>
      <c r="B35" s="26" t="s">
        <v>146</v>
      </c>
      <c r="C35" s="27" t="s">
        <v>121</v>
      </c>
      <c r="D35" s="27">
        <v>40000</v>
      </c>
      <c r="E35" s="27"/>
      <c r="F35" s="72">
        <v>2.9837499999999999E-2</v>
      </c>
      <c r="G35" s="27">
        <v>1193.5</v>
      </c>
      <c r="H35" s="27" t="s">
        <v>121</v>
      </c>
      <c r="I35" s="27">
        <v>6.9236595233882623</v>
      </c>
      <c r="M35" s="220">
        <v>73.634029547579388</v>
      </c>
    </row>
    <row r="36" spans="1:14" x14ac:dyDescent="0.2">
      <c r="A36" s="10">
        <v>1</v>
      </c>
      <c r="B36" s="26" t="s">
        <v>147</v>
      </c>
      <c r="C36" s="27" t="s">
        <v>121</v>
      </c>
      <c r="D36" s="27">
        <v>2</v>
      </c>
      <c r="E36" s="27"/>
      <c r="F36" s="72">
        <v>0.94000000000000006</v>
      </c>
      <c r="G36" s="27">
        <v>1.8800000000000001</v>
      </c>
      <c r="H36" s="27" t="s">
        <v>121</v>
      </c>
      <c r="I36" s="27">
        <v>1.0906141519874263E-2</v>
      </c>
    </row>
    <row r="37" spans="1:14" x14ac:dyDescent="0.2">
      <c r="A37" s="10">
        <v>1</v>
      </c>
      <c r="B37" s="26" t="s">
        <v>148</v>
      </c>
      <c r="C37" s="27" t="s">
        <v>121</v>
      </c>
      <c r="D37" s="27">
        <v>2.6</v>
      </c>
      <c r="E37" s="27"/>
      <c r="F37" s="72">
        <v>5.66</v>
      </c>
      <c r="G37" s="27">
        <v>14.716000000000001</v>
      </c>
      <c r="H37" s="27" t="s">
        <v>121</v>
      </c>
      <c r="I37" s="27">
        <v>8.5369563088547679E-2</v>
      </c>
    </row>
    <row r="38" spans="1:14" x14ac:dyDescent="0.2">
      <c r="A38" s="10">
        <v>1</v>
      </c>
      <c r="B38" s="11" t="s">
        <v>150</v>
      </c>
      <c r="C38" s="76" t="s">
        <v>121</v>
      </c>
      <c r="D38" s="27">
        <v>719.41038027994546</v>
      </c>
      <c r="E38" s="9" t="s">
        <v>121</v>
      </c>
      <c r="F38" s="28">
        <v>0.37201314293271076</v>
      </c>
      <c r="G38" s="27">
        <v>267.63011662635915</v>
      </c>
      <c r="H38" s="24" t="s">
        <v>121</v>
      </c>
      <c r="I38" s="24">
        <v>1.55255953558911</v>
      </c>
    </row>
    <row r="39" spans="1:14" hidden="1" x14ac:dyDescent="0.2">
      <c r="A39" s="10">
        <v>0</v>
      </c>
      <c r="B39" s="11" t="s">
        <v>53</v>
      </c>
      <c r="C39" s="76" t="s">
        <v>121</v>
      </c>
      <c r="D39" s="83">
        <v>120</v>
      </c>
      <c r="E39" s="9" t="s">
        <v>121</v>
      </c>
      <c r="F39" s="13" t="s">
        <v>121</v>
      </c>
      <c r="G39" s="27" t="s">
        <v>121</v>
      </c>
      <c r="H39" s="24" t="s">
        <v>121</v>
      </c>
      <c r="I39" s="24" t="s">
        <v>121</v>
      </c>
    </row>
    <row r="40" spans="1:14" hidden="1" x14ac:dyDescent="0.2">
      <c r="A40" s="10">
        <v>0</v>
      </c>
      <c r="B40" s="11" t="s">
        <v>12</v>
      </c>
      <c r="C40" s="76" t="s">
        <v>121</v>
      </c>
      <c r="D40" s="83">
        <v>30</v>
      </c>
      <c r="E40" s="9" t="s">
        <v>121</v>
      </c>
      <c r="F40" s="13" t="s">
        <v>121</v>
      </c>
      <c r="G40" s="27" t="s">
        <v>121</v>
      </c>
      <c r="H40" s="24" t="s">
        <v>121</v>
      </c>
      <c r="I40" s="24" t="s">
        <v>121</v>
      </c>
    </row>
    <row r="41" spans="1:14" hidden="1" x14ac:dyDescent="0.2">
      <c r="A41" s="10">
        <v>0</v>
      </c>
      <c r="B41" s="26" t="s">
        <v>54</v>
      </c>
      <c r="C41" s="27" t="s">
        <v>121</v>
      </c>
      <c r="D41" s="27">
        <v>130</v>
      </c>
      <c r="E41" s="27" t="s">
        <v>121</v>
      </c>
      <c r="F41" s="71" t="s">
        <v>121</v>
      </c>
      <c r="G41" s="27" t="s">
        <v>121</v>
      </c>
      <c r="H41" s="27" t="s">
        <v>121</v>
      </c>
      <c r="I41" s="27" t="s">
        <v>121</v>
      </c>
    </row>
    <row r="42" spans="1:14" x14ac:dyDescent="0.2">
      <c r="A42" s="10">
        <v>1</v>
      </c>
      <c r="B42" s="26" t="s">
        <v>151</v>
      </c>
      <c r="C42" s="27" t="s">
        <v>121</v>
      </c>
      <c r="D42" s="27" t="s">
        <v>121</v>
      </c>
      <c r="E42" s="27" t="s">
        <v>121</v>
      </c>
      <c r="F42" s="72" t="s">
        <v>121</v>
      </c>
      <c r="G42" s="27">
        <v>178.23474000000169</v>
      </c>
      <c r="H42" s="27" t="s">
        <v>121</v>
      </c>
      <c r="I42" s="27">
        <v>1.0339645203180916</v>
      </c>
    </row>
    <row r="43" spans="1:14" hidden="1" x14ac:dyDescent="0.2">
      <c r="A43" s="10">
        <v>0</v>
      </c>
      <c r="B43" s="26" t="s">
        <v>222</v>
      </c>
      <c r="C43" s="27" t="s">
        <v>121</v>
      </c>
      <c r="D43" s="27">
        <v>2.4</v>
      </c>
      <c r="E43" s="27"/>
      <c r="F43" s="72">
        <v>8.363999999999999</v>
      </c>
      <c r="G43" s="27">
        <v>20.073599999999995</v>
      </c>
      <c r="H43" s="27" t="s">
        <v>121</v>
      </c>
      <c r="I43" s="27">
        <v>0.11644974596454677</v>
      </c>
    </row>
    <row r="44" spans="1:14" hidden="1" x14ac:dyDescent="0.2">
      <c r="A44" s="10">
        <v>0</v>
      </c>
      <c r="B44" s="26" t="s">
        <v>223</v>
      </c>
      <c r="C44" s="27" t="s">
        <v>121</v>
      </c>
      <c r="D44" s="27">
        <v>0.4</v>
      </c>
      <c r="E44" s="27"/>
      <c r="F44" s="72">
        <v>193.88160000000002</v>
      </c>
      <c r="G44" s="27">
        <v>77.552640000000011</v>
      </c>
      <c r="H44" s="27" t="s">
        <v>121</v>
      </c>
      <c r="I44" s="27">
        <v>0.44989365270205406</v>
      </c>
    </row>
    <row r="45" spans="1:14" hidden="1" x14ac:dyDescent="0.2">
      <c r="A45" s="10">
        <v>0</v>
      </c>
      <c r="B45" s="26" t="s">
        <v>224</v>
      </c>
      <c r="C45" s="27" t="s">
        <v>121</v>
      </c>
      <c r="D45" s="27">
        <v>15</v>
      </c>
      <c r="E45" s="27"/>
      <c r="F45" s="72">
        <v>5.3738999999999999</v>
      </c>
      <c r="G45" s="27">
        <v>80.608499999999992</v>
      </c>
      <c r="H45" s="27" t="s">
        <v>121</v>
      </c>
      <c r="I45" s="27">
        <v>0.46762112165148101</v>
      </c>
    </row>
    <row r="46" spans="1:14" x14ac:dyDescent="0.2">
      <c r="A46" s="10">
        <v>1</v>
      </c>
      <c r="B46" s="26" t="s">
        <v>225</v>
      </c>
      <c r="C46" s="27" t="s">
        <v>121</v>
      </c>
      <c r="D46" s="27">
        <v>6300</v>
      </c>
      <c r="E46" s="27"/>
      <c r="F46" s="72">
        <v>5.9400000000000001E-2</v>
      </c>
      <c r="G46" s="27">
        <v>374.22</v>
      </c>
      <c r="H46" s="27" t="s">
        <v>121</v>
      </c>
      <c r="I46" s="27">
        <v>2.1709022763656098</v>
      </c>
    </row>
    <row r="47" spans="1:14" x14ac:dyDescent="0.2">
      <c r="A47" s="10">
        <v>1</v>
      </c>
      <c r="B47" s="26" t="s">
        <v>229</v>
      </c>
      <c r="C47" s="27" t="s">
        <v>121</v>
      </c>
      <c r="D47" s="27">
        <v>1.8</v>
      </c>
      <c r="E47" s="27"/>
      <c r="F47" s="72">
        <v>73.271889400921665</v>
      </c>
      <c r="G47" s="27">
        <v>131.88940092165899</v>
      </c>
      <c r="H47" s="27" t="s">
        <v>121</v>
      </c>
      <c r="I47" s="27">
        <v>0.7651087613952382</v>
      </c>
    </row>
    <row r="48" spans="1:14" x14ac:dyDescent="0.2">
      <c r="A48" s="10">
        <v>1</v>
      </c>
      <c r="B48" s="26" t="s">
        <v>160</v>
      </c>
      <c r="C48" s="27" t="s">
        <v>121</v>
      </c>
      <c r="D48" s="27">
        <v>2400</v>
      </c>
      <c r="E48" s="27"/>
      <c r="F48" s="72">
        <v>0.56000000000000005</v>
      </c>
      <c r="G48" s="27">
        <v>1344.0000000000002</v>
      </c>
      <c r="H48" s="27" t="s">
        <v>121</v>
      </c>
      <c r="I48" s="27">
        <v>7.7967309588888352</v>
      </c>
    </row>
    <row r="49" spans="1:14" s="177" customFormat="1" x14ac:dyDescent="0.2">
      <c r="A49" s="10">
        <v>1</v>
      </c>
      <c r="B49" s="26" t="s">
        <v>226</v>
      </c>
      <c r="C49" s="27" t="s">
        <v>121</v>
      </c>
      <c r="D49" s="27">
        <v>12600</v>
      </c>
      <c r="E49" s="27"/>
      <c r="F49" s="72">
        <v>4.8581792713069338E-2</v>
      </c>
      <c r="G49" s="27">
        <v>612.13058818467368</v>
      </c>
      <c r="H49" s="27" t="s">
        <v>121</v>
      </c>
      <c r="I49" s="27">
        <v>3.5510546932903839</v>
      </c>
      <c r="L49" s="177">
        <f>SUBTOTAL(9,G50:G74)</f>
        <v>6494.1826068965502</v>
      </c>
      <c r="N49" s="220" t="e">
        <v>#VALUE!</v>
      </c>
    </row>
    <row r="50" spans="1:14" x14ac:dyDescent="0.2">
      <c r="A50" s="177">
        <v>1</v>
      </c>
      <c r="B50" s="43" t="s">
        <v>161</v>
      </c>
      <c r="C50" s="92" t="s">
        <v>121</v>
      </c>
      <c r="D50" s="92" t="s">
        <v>121</v>
      </c>
      <c r="E50" s="92"/>
      <c r="F50" s="172" t="s">
        <v>121</v>
      </c>
      <c r="G50" s="92" t="s">
        <v>121</v>
      </c>
      <c r="H50" s="92">
        <v>6494.1826068965502</v>
      </c>
      <c r="I50" s="92" t="s">
        <v>121</v>
      </c>
    </row>
    <row r="51" spans="1:14" x14ac:dyDescent="0.2">
      <c r="A51" s="10">
        <v>1</v>
      </c>
      <c r="B51" s="26" t="s">
        <v>162</v>
      </c>
      <c r="C51" s="27" t="s">
        <v>121</v>
      </c>
      <c r="D51" s="27">
        <v>1</v>
      </c>
      <c r="E51" s="27"/>
      <c r="F51" s="72">
        <v>45</v>
      </c>
      <c r="G51" s="27">
        <v>45</v>
      </c>
      <c r="H51" s="27" t="s">
        <v>121</v>
      </c>
      <c r="I51" s="27">
        <v>0.26105125978422433</v>
      </c>
      <c r="L51" s="64"/>
    </row>
    <row r="52" spans="1:14" x14ac:dyDescent="0.2">
      <c r="A52" s="10">
        <v>1</v>
      </c>
      <c r="B52" s="26" t="s">
        <v>227</v>
      </c>
      <c r="C52" s="27" t="s">
        <v>121</v>
      </c>
      <c r="D52" s="27">
        <v>900</v>
      </c>
      <c r="E52" s="27"/>
      <c r="F52" s="73">
        <v>0.1396</v>
      </c>
      <c r="G52" s="27">
        <v>125.64</v>
      </c>
      <c r="H52" s="27" t="s">
        <v>121</v>
      </c>
      <c r="I52" s="27">
        <v>0.72885511731755437</v>
      </c>
    </row>
    <row r="53" spans="1:14" x14ac:dyDescent="0.2">
      <c r="A53" s="10">
        <v>1</v>
      </c>
      <c r="B53" s="26" t="s">
        <v>163</v>
      </c>
      <c r="C53" s="27" t="s">
        <v>121</v>
      </c>
      <c r="D53" s="27">
        <v>1600</v>
      </c>
      <c r="E53" s="27"/>
      <c r="F53" s="72">
        <v>0.2</v>
      </c>
      <c r="G53" s="27">
        <v>320</v>
      </c>
      <c r="H53" s="27" t="s">
        <v>121</v>
      </c>
      <c r="I53" s="27">
        <v>1.8563645140211509</v>
      </c>
    </row>
    <row r="54" spans="1:14" x14ac:dyDescent="0.2">
      <c r="A54" s="10">
        <v>1</v>
      </c>
      <c r="B54" s="26" t="s">
        <v>164</v>
      </c>
      <c r="C54" s="27" t="s">
        <v>121</v>
      </c>
      <c r="D54" s="27">
        <v>1200000</v>
      </c>
      <c r="E54" s="27"/>
      <c r="F54" s="72">
        <v>2.5000000000000001E-4</v>
      </c>
      <c r="G54" s="27">
        <v>300</v>
      </c>
      <c r="H54" s="27" t="s">
        <v>121</v>
      </c>
      <c r="I54" s="27">
        <v>1.7403417318948289</v>
      </c>
    </row>
    <row r="55" spans="1:14" x14ac:dyDescent="0.2">
      <c r="A55" s="10">
        <v>1</v>
      </c>
      <c r="B55" s="11" t="s">
        <v>165</v>
      </c>
      <c r="C55" s="76" t="s">
        <v>121</v>
      </c>
      <c r="D55" s="7">
        <v>12000</v>
      </c>
      <c r="E55" s="9" t="s">
        <v>121</v>
      </c>
      <c r="F55" s="197">
        <v>0.1</v>
      </c>
      <c r="G55" s="7">
        <v>1200</v>
      </c>
      <c r="H55" s="9" t="s">
        <v>121</v>
      </c>
      <c r="I55" s="24">
        <v>6.9613669275793155</v>
      </c>
    </row>
    <row r="56" spans="1:14" x14ac:dyDescent="0.2">
      <c r="A56" s="10">
        <v>1</v>
      </c>
      <c r="B56" s="11" t="s">
        <v>166</v>
      </c>
      <c r="C56" s="76" t="s">
        <v>121</v>
      </c>
      <c r="D56" s="7">
        <v>902.5</v>
      </c>
      <c r="E56" s="9" t="s">
        <v>121</v>
      </c>
      <c r="F56" s="197">
        <v>4.5353448275862061</v>
      </c>
      <c r="G56" s="7">
        <v>4093.1487068965507</v>
      </c>
      <c r="H56" s="9" t="s">
        <v>121</v>
      </c>
      <c r="I56" s="24">
        <v>23.744925031544742</v>
      </c>
    </row>
    <row r="57" spans="1:14" hidden="1" x14ac:dyDescent="0.2">
      <c r="A57" s="10">
        <v>0</v>
      </c>
      <c r="B57" s="11">
        <v>0</v>
      </c>
      <c r="C57" s="76" t="s">
        <v>121</v>
      </c>
      <c r="D57" s="7" t="s">
        <v>121</v>
      </c>
      <c r="E57" s="9" t="s">
        <v>121</v>
      </c>
      <c r="F57" s="9" t="s">
        <v>121</v>
      </c>
      <c r="G57" s="7" t="s">
        <v>121</v>
      </c>
      <c r="H57" s="9" t="s">
        <v>121</v>
      </c>
      <c r="I57" s="24" t="s">
        <v>121</v>
      </c>
    </row>
    <row r="58" spans="1:14" hidden="1" x14ac:dyDescent="0.2">
      <c r="A58" s="10">
        <v>0</v>
      </c>
      <c r="B58" s="11">
        <v>0</v>
      </c>
      <c r="C58" s="76" t="s">
        <v>121</v>
      </c>
      <c r="D58" s="7" t="s">
        <v>121</v>
      </c>
      <c r="E58" s="9" t="s">
        <v>121</v>
      </c>
      <c r="F58" s="9" t="s">
        <v>121</v>
      </c>
      <c r="G58" s="7" t="s">
        <v>121</v>
      </c>
      <c r="H58" s="9" t="s">
        <v>121</v>
      </c>
      <c r="I58" s="24" t="s">
        <v>121</v>
      </c>
    </row>
    <row r="59" spans="1:14" hidden="1" x14ac:dyDescent="0.2">
      <c r="A59" s="10">
        <v>0</v>
      </c>
      <c r="B59" s="11">
        <v>0</v>
      </c>
      <c r="C59" s="76" t="s">
        <v>121</v>
      </c>
      <c r="D59" s="7" t="s">
        <v>121</v>
      </c>
      <c r="E59" s="9" t="s">
        <v>121</v>
      </c>
      <c r="F59" s="9" t="s">
        <v>121</v>
      </c>
      <c r="G59" s="7" t="s">
        <v>121</v>
      </c>
      <c r="H59" s="9" t="s">
        <v>121</v>
      </c>
      <c r="I59" s="24" t="s">
        <v>121</v>
      </c>
    </row>
    <row r="60" spans="1:14" hidden="1" x14ac:dyDescent="0.2">
      <c r="A60" s="10">
        <v>0</v>
      </c>
      <c r="B60" s="11">
        <v>0</v>
      </c>
      <c r="C60" s="76" t="s">
        <v>121</v>
      </c>
      <c r="D60" s="7" t="s">
        <v>121</v>
      </c>
      <c r="E60" s="9" t="s">
        <v>121</v>
      </c>
      <c r="F60" s="9" t="s">
        <v>121</v>
      </c>
      <c r="G60" s="7" t="s">
        <v>121</v>
      </c>
      <c r="H60" s="9" t="s">
        <v>121</v>
      </c>
      <c r="I60" s="24" t="s">
        <v>121</v>
      </c>
    </row>
    <row r="61" spans="1:14" hidden="1" x14ac:dyDescent="0.2">
      <c r="A61" s="10">
        <v>0</v>
      </c>
      <c r="B61" s="11">
        <v>0</v>
      </c>
      <c r="C61" s="76" t="s">
        <v>121</v>
      </c>
      <c r="D61" s="7" t="s">
        <v>121</v>
      </c>
      <c r="E61" s="9" t="s">
        <v>121</v>
      </c>
      <c r="F61" s="9" t="s">
        <v>121</v>
      </c>
      <c r="G61" s="7" t="s">
        <v>121</v>
      </c>
      <c r="H61" s="9" t="s">
        <v>121</v>
      </c>
      <c r="I61" s="24" t="s">
        <v>121</v>
      </c>
    </row>
    <row r="62" spans="1:14" hidden="1" x14ac:dyDescent="0.2">
      <c r="A62" s="10">
        <v>0</v>
      </c>
      <c r="B62" s="11">
        <v>0</v>
      </c>
      <c r="C62" s="76" t="s">
        <v>121</v>
      </c>
      <c r="D62" s="7" t="s">
        <v>121</v>
      </c>
      <c r="E62" s="9" t="s">
        <v>121</v>
      </c>
      <c r="F62" s="9" t="s">
        <v>121</v>
      </c>
      <c r="G62" s="7" t="s">
        <v>121</v>
      </c>
      <c r="H62" s="9" t="s">
        <v>121</v>
      </c>
      <c r="I62" s="24" t="s">
        <v>121</v>
      </c>
    </row>
    <row r="63" spans="1:14" hidden="1" x14ac:dyDescent="0.2">
      <c r="A63" s="10">
        <v>0</v>
      </c>
      <c r="B63" s="11">
        <v>0</v>
      </c>
      <c r="C63" s="76" t="s">
        <v>121</v>
      </c>
      <c r="D63" s="7" t="s">
        <v>121</v>
      </c>
      <c r="E63" s="9" t="s">
        <v>121</v>
      </c>
      <c r="F63" s="9" t="s">
        <v>121</v>
      </c>
      <c r="G63" s="7" t="s">
        <v>121</v>
      </c>
      <c r="H63" s="9" t="s">
        <v>121</v>
      </c>
      <c r="I63" s="24" t="s">
        <v>121</v>
      </c>
    </row>
    <row r="64" spans="1:14" hidden="1" x14ac:dyDescent="0.2">
      <c r="A64" s="10">
        <v>0</v>
      </c>
      <c r="B64" s="11">
        <v>0</v>
      </c>
      <c r="C64" s="76" t="s">
        <v>121</v>
      </c>
      <c r="D64" s="7" t="s">
        <v>121</v>
      </c>
      <c r="E64" s="9" t="s">
        <v>121</v>
      </c>
      <c r="F64" s="9" t="s">
        <v>121</v>
      </c>
      <c r="G64" s="7" t="s">
        <v>121</v>
      </c>
      <c r="H64" s="9" t="s">
        <v>121</v>
      </c>
      <c r="I64" s="24" t="s">
        <v>121</v>
      </c>
    </row>
    <row r="65" spans="1:12" hidden="1" x14ac:dyDescent="0.2">
      <c r="A65" s="10">
        <v>0</v>
      </c>
      <c r="B65" s="11">
        <v>0</v>
      </c>
      <c r="C65" s="76" t="s">
        <v>121</v>
      </c>
      <c r="D65" s="7" t="s">
        <v>121</v>
      </c>
      <c r="E65" s="9" t="s">
        <v>121</v>
      </c>
      <c r="F65" s="9" t="s">
        <v>121</v>
      </c>
      <c r="G65" s="7" t="s">
        <v>121</v>
      </c>
      <c r="H65" s="9" t="s">
        <v>121</v>
      </c>
      <c r="I65" s="24" t="s">
        <v>121</v>
      </c>
    </row>
    <row r="66" spans="1:12" hidden="1" x14ac:dyDescent="0.2">
      <c r="A66" s="10">
        <v>0</v>
      </c>
      <c r="B66" s="11">
        <v>0</v>
      </c>
      <c r="C66" s="76" t="s">
        <v>121</v>
      </c>
      <c r="D66" s="7" t="s">
        <v>121</v>
      </c>
      <c r="E66" s="9" t="s">
        <v>121</v>
      </c>
      <c r="F66" s="9" t="s">
        <v>121</v>
      </c>
      <c r="G66" s="7" t="s">
        <v>121</v>
      </c>
      <c r="H66" s="9" t="s">
        <v>121</v>
      </c>
      <c r="I66" s="24" t="s">
        <v>121</v>
      </c>
    </row>
    <row r="67" spans="1:12" hidden="1" x14ac:dyDescent="0.2">
      <c r="A67" s="10">
        <v>0</v>
      </c>
      <c r="B67" s="11">
        <v>0</v>
      </c>
      <c r="C67" s="76" t="s">
        <v>121</v>
      </c>
      <c r="D67" s="7" t="s">
        <v>121</v>
      </c>
      <c r="E67" s="9" t="s">
        <v>121</v>
      </c>
      <c r="F67" s="9" t="s">
        <v>121</v>
      </c>
      <c r="G67" s="7" t="s">
        <v>121</v>
      </c>
      <c r="H67" s="9" t="s">
        <v>121</v>
      </c>
      <c r="I67" s="24" t="s">
        <v>121</v>
      </c>
    </row>
    <row r="68" spans="1:12" hidden="1" x14ac:dyDescent="0.2">
      <c r="A68" s="10">
        <v>0</v>
      </c>
      <c r="B68" s="11">
        <v>0</v>
      </c>
      <c r="C68" s="76" t="s">
        <v>121</v>
      </c>
      <c r="D68" s="7" t="s">
        <v>121</v>
      </c>
      <c r="E68" s="9" t="s">
        <v>121</v>
      </c>
      <c r="F68" s="9" t="s">
        <v>121</v>
      </c>
      <c r="G68" s="7" t="s">
        <v>121</v>
      </c>
      <c r="H68" s="9" t="s">
        <v>121</v>
      </c>
      <c r="I68" s="24" t="s">
        <v>121</v>
      </c>
    </row>
    <row r="69" spans="1:12" hidden="1" x14ac:dyDescent="0.2">
      <c r="A69" s="10">
        <v>0</v>
      </c>
      <c r="B69" s="11">
        <v>0</v>
      </c>
      <c r="C69" s="76" t="s">
        <v>121</v>
      </c>
      <c r="D69" s="7" t="s">
        <v>121</v>
      </c>
      <c r="E69" s="9" t="s">
        <v>121</v>
      </c>
      <c r="F69" s="9" t="s">
        <v>121</v>
      </c>
      <c r="G69" s="7" t="s">
        <v>121</v>
      </c>
      <c r="H69" s="9" t="s">
        <v>121</v>
      </c>
      <c r="I69" s="24" t="s">
        <v>121</v>
      </c>
    </row>
    <row r="70" spans="1:12" hidden="1" x14ac:dyDescent="0.2">
      <c r="A70" s="10">
        <v>0</v>
      </c>
      <c r="B70" s="11">
        <v>0</v>
      </c>
      <c r="C70" s="76" t="s">
        <v>121</v>
      </c>
      <c r="D70" s="7" t="s">
        <v>121</v>
      </c>
      <c r="E70" s="9" t="s">
        <v>121</v>
      </c>
      <c r="F70" s="9" t="s">
        <v>121</v>
      </c>
      <c r="G70" s="7" t="s">
        <v>121</v>
      </c>
      <c r="H70" s="9" t="s">
        <v>121</v>
      </c>
      <c r="I70" s="24" t="s">
        <v>121</v>
      </c>
    </row>
    <row r="71" spans="1:12" hidden="1" x14ac:dyDescent="0.2">
      <c r="A71" s="10">
        <v>0</v>
      </c>
      <c r="B71" s="11">
        <v>0</v>
      </c>
      <c r="C71" s="76" t="s">
        <v>121</v>
      </c>
      <c r="D71" s="7" t="s">
        <v>121</v>
      </c>
      <c r="E71" s="9" t="s">
        <v>121</v>
      </c>
      <c r="F71" s="9" t="s">
        <v>121</v>
      </c>
      <c r="G71" s="7" t="s">
        <v>121</v>
      </c>
      <c r="H71" s="9" t="s">
        <v>121</v>
      </c>
      <c r="I71" s="24" t="s">
        <v>121</v>
      </c>
    </row>
    <row r="72" spans="1:12" hidden="1" x14ac:dyDescent="0.2">
      <c r="A72" s="10">
        <v>0</v>
      </c>
      <c r="B72" s="11">
        <v>0</v>
      </c>
      <c r="C72" s="76" t="s">
        <v>121</v>
      </c>
      <c r="D72" s="7" t="s">
        <v>121</v>
      </c>
      <c r="E72" s="9" t="s">
        <v>121</v>
      </c>
      <c r="F72" s="9" t="s">
        <v>121</v>
      </c>
      <c r="G72" s="7" t="s">
        <v>121</v>
      </c>
      <c r="H72" s="9" t="s">
        <v>121</v>
      </c>
      <c r="I72" s="24" t="s">
        <v>121</v>
      </c>
    </row>
    <row r="73" spans="1:12" x14ac:dyDescent="0.2">
      <c r="A73" s="10">
        <v>1</v>
      </c>
      <c r="B73" s="11" t="s">
        <v>167</v>
      </c>
      <c r="C73" s="9" t="s">
        <v>121</v>
      </c>
      <c r="D73" s="26" t="s">
        <v>121</v>
      </c>
      <c r="E73" s="78" t="s">
        <v>121</v>
      </c>
      <c r="F73" s="72" t="s">
        <v>121</v>
      </c>
      <c r="G73" s="30">
        <v>408.38400000000001</v>
      </c>
      <c r="H73" s="24" t="s">
        <v>121</v>
      </c>
      <c r="I73" s="24">
        <v>2.3690923927937932</v>
      </c>
    </row>
    <row r="74" spans="1:12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/>
      <c r="F74" s="72" t="s">
        <v>121</v>
      </c>
      <c r="G74" s="27">
        <v>2.0099</v>
      </c>
      <c r="H74" s="27" t="s">
        <v>121</v>
      </c>
      <c r="I74" s="27">
        <v>1.1659709489784722E-2</v>
      </c>
    </row>
    <row r="75" spans="1:12" x14ac:dyDescent="0.2">
      <c r="A75" s="10">
        <v>1</v>
      </c>
      <c r="B75" s="95" t="s">
        <v>169</v>
      </c>
      <c r="C75" s="96" t="s">
        <v>121</v>
      </c>
      <c r="D75" s="92" t="s">
        <v>121</v>
      </c>
      <c r="E75" s="92"/>
      <c r="F75" s="94" t="s">
        <v>121</v>
      </c>
      <c r="G75" s="92" t="s">
        <v>121</v>
      </c>
      <c r="H75" s="92">
        <v>84.166666666666657</v>
      </c>
      <c r="I75" s="92" t="s">
        <v>121</v>
      </c>
      <c r="L75" s="64">
        <f>SUM(G76:G81)</f>
        <v>84.166666666666657</v>
      </c>
    </row>
    <row r="76" spans="1:12" x14ac:dyDescent="0.2">
      <c r="A76" s="10">
        <v>1</v>
      </c>
      <c r="B76" s="26" t="s">
        <v>228</v>
      </c>
      <c r="C76" s="24" t="s">
        <v>121</v>
      </c>
      <c r="D76" s="27">
        <v>0.5</v>
      </c>
      <c r="E76" s="27" t="s">
        <v>121</v>
      </c>
      <c r="F76" s="72" t="s">
        <v>121</v>
      </c>
      <c r="G76" s="27">
        <v>84.166666666666657</v>
      </c>
      <c r="H76" s="27" t="s">
        <v>121</v>
      </c>
      <c r="I76" s="27">
        <v>0.48826254144827147</v>
      </c>
    </row>
    <row r="77" spans="1:12" hidden="1" x14ac:dyDescent="0.2">
      <c r="A77" s="10">
        <v>0</v>
      </c>
      <c r="B77" s="26">
        <v>0</v>
      </c>
      <c r="C77" s="24" t="s">
        <v>121</v>
      </c>
      <c r="D77" s="27" t="s">
        <v>121</v>
      </c>
      <c r="E77" s="27"/>
      <c r="F77" s="27" t="s">
        <v>121</v>
      </c>
      <c r="G77" s="27" t="s">
        <v>121</v>
      </c>
      <c r="H77" s="27" t="s">
        <v>121</v>
      </c>
      <c r="I77" s="27" t="s">
        <v>121</v>
      </c>
    </row>
    <row r="78" spans="1:12" hidden="1" x14ac:dyDescent="0.2">
      <c r="A78" s="10">
        <v>0</v>
      </c>
      <c r="B78" s="26">
        <v>0</v>
      </c>
      <c r="C78" s="24" t="s">
        <v>121</v>
      </c>
      <c r="D78" s="27" t="s">
        <v>121</v>
      </c>
      <c r="E78" s="27"/>
      <c r="F78" s="27" t="s">
        <v>121</v>
      </c>
      <c r="G78" s="27" t="s">
        <v>121</v>
      </c>
      <c r="H78" s="27" t="s">
        <v>121</v>
      </c>
      <c r="I78" s="27" t="s">
        <v>121</v>
      </c>
    </row>
    <row r="79" spans="1:12" hidden="1" x14ac:dyDescent="0.2">
      <c r="A79" s="10">
        <v>0</v>
      </c>
      <c r="B79" s="26">
        <v>0</v>
      </c>
      <c r="C79" s="24" t="s">
        <v>121</v>
      </c>
      <c r="D79" s="27" t="s">
        <v>121</v>
      </c>
      <c r="E79" s="27" t="s">
        <v>121</v>
      </c>
      <c r="F79" s="27" t="s">
        <v>121</v>
      </c>
      <c r="G79" s="27" t="s">
        <v>121</v>
      </c>
      <c r="H79" s="27" t="s">
        <v>121</v>
      </c>
      <c r="I79" s="27" t="s">
        <v>121</v>
      </c>
    </row>
    <row r="80" spans="1:12" hidden="1" x14ac:dyDescent="0.2">
      <c r="A80" s="10">
        <v>0</v>
      </c>
      <c r="B80" s="26">
        <v>0</v>
      </c>
      <c r="C80" s="24" t="s">
        <v>121</v>
      </c>
      <c r="D80" s="27" t="s">
        <v>121</v>
      </c>
      <c r="E80" s="27" t="s">
        <v>121</v>
      </c>
      <c r="F80" s="27" t="s">
        <v>121</v>
      </c>
      <c r="G80" s="27" t="s">
        <v>121</v>
      </c>
      <c r="H80" s="27" t="s">
        <v>121</v>
      </c>
      <c r="I80" s="27" t="s">
        <v>121</v>
      </c>
    </row>
    <row r="81" spans="1:15" hidden="1" x14ac:dyDescent="0.2">
      <c r="A81" s="10">
        <v>0</v>
      </c>
      <c r="B81" s="11">
        <v>0</v>
      </c>
      <c r="C81" s="9" t="s">
        <v>121</v>
      </c>
      <c r="D81" s="26" t="s">
        <v>121</v>
      </c>
      <c r="E81" s="78" t="s">
        <v>121</v>
      </c>
      <c r="F81" s="76" t="s">
        <v>121</v>
      </c>
      <c r="G81" s="84" t="s">
        <v>121</v>
      </c>
      <c r="H81" s="9" t="s">
        <v>121</v>
      </c>
      <c r="I81" s="24" t="s">
        <v>121</v>
      </c>
    </row>
    <row r="82" spans="1:15" x14ac:dyDescent="0.2">
      <c r="A82" s="10">
        <v>1</v>
      </c>
      <c r="B82" s="95" t="s">
        <v>171</v>
      </c>
      <c r="C82" s="96" t="s">
        <v>121</v>
      </c>
      <c r="D82" s="92" t="s">
        <v>121</v>
      </c>
      <c r="E82" s="92"/>
      <c r="F82" s="94" t="s">
        <v>121</v>
      </c>
      <c r="G82" s="92" t="s">
        <v>121</v>
      </c>
      <c r="H82" s="92">
        <v>4134.5506498231825</v>
      </c>
      <c r="I82" s="92" t="s">
        <v>121</v>
      </c>
      <c r="L82" s="64">
        <f>SUM(G83:G84)</f>
        <v>4134.5506498231825</v>
      </c>
      <c r="N82" s="220">
        <v>108.01335739158733</v>
      </c>
      <c r="O82" s="220"/>
    </row>
    <row r="83" spans="1:15" x14ac:dyDescent="0.2">
      <c r="A83" s="10">
        <v>1</v>
      </c>
      <c r="B83" s="31" t="s">
        <v>172</v>
      </c>
      <c r="C83" s="24" t="s">
        <v>121</v>
      </c>
      <c r="D83" s="27">
        <v>117.4988801906443</v>
      </c>
      <c r="E83" s="27"/>
      <c r="F83" s="72">
        <v>21.454898426652161</v>
      </c>
      <c r="G83" s="27">
        <v>2520.9265397356453</v>
      </c>
      <c r="H83" s="27" t="s">
        <v>121</v>
      </c>
      <c r="I83" s="27">
        <v>14.624245533810571</v>
      </c>
    </row>
    <row r="84" spans="1:15" x14ac:dyDescent="0.2">
      <c r="A84" s="10">
        <v>1</v>
      </c>
      <c r="B84" s="31" t="s">
        <v>173</v>
      </c>
      <c r="C84" s="24" t="s">
        <v>121</v>
      </c>
      <c r="D84" s="27">
        <v>281.31554355102452</v>
      </c>
      <c r="E84" s="27"/>
      <c r="F84" s="72">
        <v>5.7359934318555013</v>
      </c>
      <c r="G84" s="27">
        <v>1613.6241100875368</v>
      </c>
      <c r="H84" s="27" t="s">
        <v>121</v>
      </c>
      <c r="I84" s="27">
        <v>9.3608579279233197</v>
      </c>
    </row>
    <row r="85" spans="1:15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/>
      <c r="F85" s="94" t="s">
        <v>121</v>
      </c>
      <c r="G85" s="92" t="s">
        <v>121</v>
      </c>
      <c r="H85" s="92">
        <v>1316.0314760662668</v>
      </c>
      <c r="I85" s="92" t="s">
        <v>121</v>
      </c>
      <c r="L85" s="64">
        <f>SUM(G86:G91)</f>
        <v>1316.0314760662668</v>
      </c>
      <c r="N85" s="220">
        <v>88.57503971075127</v>
      </c>
    </row>
    <row r="86" spans="1:15" hidden="1" x14ac:dyDescent="0.2">
      <c r="A86" s="10">
        <v>0</v>
      </c>
      <c r="B86" s="12" t="s">
        <v>175</v>
      </c>
      <c r="C86" s="9" t="s">
        <v>121</v>
      </c>
      <c r="D86" s="77" t="s">
        <v>121</v>
      </c>
      <c r="E86" s="78" t="s">
        <v>121</v>
      </c>
      <c r="F86" s="85" t="s">
        <v>121</v>
      </c>
      <c r="G86" s="8" t="s">
        <v>121</v>
      </c>
      <c r="H86" s="9" t="s">
        <v>121</v>
      </c>
      <c r="I86" s="24" t="s">
        <v>121</v>
      </c>
    </row>
    <row r="87" spans="1:15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/>
      <c r="F87" s="72" t="s">
        <v>121</v>
      </c>
      <c r="G87" s="27">
        <v>533.53261671438463</v>
      </c>
      <c r="H87" s="27" t="s">
        <v>121</v>
      </c>
      <c r="I87" s="27">
        <v>3.0950969273169737</v>
      </c>
    </row>
    <row r="88" spans="1:15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/>
      <c r="F88" s="72" t="s">
        <v>121</v>
      </c>
      <c r="G88" s="27">
        <v>578.02958422335928</v>
      </c>
      <c r="H88" s="27" t="s">
        <v>121</v>
      </c>
      <c r="I88" s="27">
        <v>3.3532300256457632</v>
      </c>
    </row>
    <row r="89" spans="1:15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/>
      <c r="F89" s="72" t="s">
        <v>121</v>
      </c>
      <c r="G89" s="27">
        <v>204.46927512852287</v>
      </c>
      <c r="H89" s="27" t="s">
        <v>121</v>
      </c>
      <c r="I89" s="27">
        <v>1.1861547079881791</v>
      </c>
    </row>
    <row r="90" spans="1:15" hidden="1" x14ac:dyDescent="0.2">
      <c r="A90" s="10">
        <v>0</v>
      </c>
      <c r="B90" s="11">
        <v>0</v>
      </c>
      <c r="C90" s="9" t="s">
        <v>121</v>
      </c>
      <c r="D90" s="9" t="s">
        <v>121</v>
      </c>
      <c r="E90" s="78" t="s">
        <v>121</v>
      </c>
      <c r="F90" s="76" t="s">
        <v>121</v>
      </c>
      <c r="G90" s="27" t="s">
        <v>121</v>
      </c>
      <c r="H90" s="26" t="s">
        <v>121</v>
      </c>
      <c r="I90" s="24" t="s">
        <v>121</v>
      </c>
    </row>
    <row r="91" spans="1:15" hidden="1" x14ac:dyDescent="0.2">
      <c r="A91" s="10">
        <v>0</v>
      </c>
      <c r="B91" s="12" t="s">
        <v>179</v>
      </c>
      <c r="C91" s="9" t="s">
        <v>121</v>
      </c>
      <c r="D91" s="86" t="s">
        <v>121</v>
      </c>
      <c r="E91" s="78" t="s">
        <v>121</v>
      </c>
      <c r="F91" s="76" t="s">
        <v>121</v>
      </c>
      <c r="G91" s="87" t="s">
        <v>121</v>
      </c>
      <c r="H91" s="9" t="s">
        <v>121</v>
      </c>
      <c r="I91" s="24" t="s">
        <v>121</v>
      </c>
    </row>
    <row r="92" spans="1:15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/>
      <c r="F92" s="72" t="s">
        <v>121</v>
      </c>
      <c r="G92" s="27">
        <v>322.62156384486849</v>
      </c>
      <c r="H92" s="27" t="s">
        <v>121</v>
      </c>
      <c r="I92" s="27">
        <v>1.871572570561322</v>
      </c>
      <c r="L92" s="64">
        <f>+G92</f>
        <v>322.62156384486849</v>
      </c>
    </row>
    <row r="93" spans="1:15" hidden="1" x14ac:dyDescent="0.2">
      <c r="A93" s="10">
        <v>0</v>
      </c>
      <c r="B93" s="9">
        <v>0</v>
      </c>
      <c r="C93" s="9" t="s">
        <v>121</v>
      </c>
      <c r="D93" s="9" t="s">
        <v>121</v>
      </c>
      <c r="E93" s="78" t="s">
        <v>121</v>
      </c>
      <c r="F93" s="76" t="s">
        <v>121</v>
      </c>
      <c r="G93" s="27" t="s">
        <v>121</v>
      </c>
      <c r="H93" s="24" t="s">
        <v>121</v>
      </c>
      <c r="I93" s="24" t="s">
        <v>121</v>
      </c>
    </row>
    <row r="94" spans="1:15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/>
      <c r="F94" s="156" t="s">
        <v>121</v>
      </c>
      <c r="G94" s="39">
        <v>17237.993809030224</v>
      </c>
      <c r="H94" s="38" t="s">
        <v>121</v>
      </c>
      <c r="I94" s="38">
        <v>100</v>
      </c>
      <c r="K94" s="64"/>
      <c r="L94" s="64">
        <f>SUM(L31:L92)</f>
        <v>16625.863220845556</v>
      </c>
    </row>
    <row r="95" spans="1:15" hidden="1" x14ac:dyDescent="0.2">
      <c r="A95" s="10">
        <v>0</v>
      </c>
      <c r="B95" s="12" t="s">
        <v>49</v>
      </c>
      <c r="C95" s="9" t="s">
        <v>121</v>
      </c>
      <c r="D95" s="9" t="s">
        <v>121</v>
      </c>
      <c r="E95" s="78" t="s">
        <v>121</v>
      </c>
      <c r="F95" s="76" t="s">
        <v>121</v>
      </c>
      <c r="G95" s="27" t="s">
        <v>121</v>
      </c>
      <c r="H95" s="24" t="s">
        <v>121</v>
      </c>
      <c r="I95" s="9" t="s">
        <v>121</v>
      </c>
    </row>
    <row r="96" spans="1:15" hidden="1" x14ac:dyDescent="0.2">
      <c r="A96" s="10">
        <v>0</v>
      </c>
      <c r="B96" s="77">
        <v>0</v>
      </c>
      <c r="C96" s="9" t="s">
        <v>121</v>
      </c>
      <c r="D96" s="77" t="s">
        <v>121</v>
      </c>
      <c r="E96" s="78" t="s">
        <v>121</v>
      </c>
      <c r="F96" s="78" t="s">
        <v>121</v>
      </c>
      <c r="G96" s="79" t="s">
        <v>121</v>
      </c>
      <c r="H96" s="24" t="s">
        <v>121</v>
      </c>
      <c r="I96" s="9" t="s">
        <v>121</v>
      </c>
    </row>
    <row r="97" spans="1:12" hidden="1" x14ac:dyDescent="0.2">
      <c r="A97" s="10">
        <v>0</v>
      </c>
      <c r="B97" s="77">
        <v>0</v>
      </c>
      <c r="C97" s="9" t="s">
        <v>121</v>
      </c>
      <c r="D97" s="77" t="s">
        <v>121</v>
      </c>
      <c r="E97" s="78" t="s">
        <v>121</v>
      </c>
      <c r="F97" s="78" t="s">
        <v>121</v>
      </c>
      <c r="G97" s="79" t="s">
        <v>121</v>
      </c>
      <c r="H97" s="9" t="s">
        <v>121</v>
      </c>
      <c r="I97" s="9" t="s">
        <v>121</v>
      </c>
    </row>
    <row r="98" spans="1:12" hidden="1" x14ac:dyDescent="0.2">
      <c r="A98" s="10">
        <v>0</v>
      </c>
      <c r="B98" s="77">
        <v>0</v>
      </c>
      <c r="C98" s="9" t="s">
        <v>121</v>
      </c>
      <c r="D98" s="77" t="s">
        <v>121</v>
      </c>
      <c r="E98" s="78" t="s">
        <v>121</v>
      </c>
      <c r="F98" s="78" t="s">
        <v>121</v>
      </c>
      <c r="G98" s="79" t="s">
        <v>121</v>
      </c>
      <c r="H98" s="9" t="s">
        <v>121</v>
      </c>
      <c r="I98" s="9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/>
      <c r="F99" s="157" t="s">
        <v>121</v>
      </c>
      <c r="G99" s="41">
        <v>17237.993809030224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/>
      <c r="F100" s="171">
        <v>1.436499484085852</v>
      </c>
      <c r="G100" s="35" t="s">
        <v>121</v>
      </c>
      <c r="H100" s="59" t="s">
        <v>121</v>
      </c>
      <c r="I100" s="59" t="s">
        <v>121</v>
      </c>
    </row>
    <row r="101" spans="1:12" hidden="1" x14ac:dyDescent="0.2">
      <c r="A101" s="10">
        <v>0</v>
      </c>
      <c r="B101" s="12">
        <v>0</v>
      </c>
      <c r="C101" s="9" t="s">
        <v>121</v>
      </c>
      <c r="D101" s="26" t="s">
        <v>121</v>
      </c>
      <c r="E101" s="26" t="s">
        <v>121</v>
      </c>
      <c r="F101" s="27" t="s">
        <v>121</v>
      </c>
      <c r="G101" s="30" t="s">
        <v>121</v>
      </c>
      <c r="H101" s="9" t="s">
        <v>121</v>
      </c>
      <c r="I101" s="9" t="s">
        <v>121</v>
      </c>
    </row>
    <row r="102" spans="1:12" hidden="1" x14ac:dyDescent="0.2">
      <c r="A102" s="10">
        <v>0</v>
      </c>
      <c r="B102" s="12">
        <v>0</v>
      </c>
      <c r="C102" s="88" t="s">
        <v>121</v>
      </c>
      <c r="D102" s="25" t="s">
        <v>121</v>
      </c>
      <c r="E102" s="25" t="s">
        <v>121</v>
      </c>
      <c r="F102" s="25" t="s">
        <v>121</v>
      </c>
      <c r="G102" s="40" t="s">
        <v>121</v>
      </c>
      <c r="H102" s="9" t="s">
        <v>121</v>
      </c>
      <c r="I102" s="9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/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/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704.99328114386583</v>
      </c>
      <c r="E105" s="26"/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/>
      <c r="F106" s="26">
        <v>332</v>
      </c>
      <c r="G106" s="26">
        <v>332</v>
      </c>
      <c r="H106" s="24" t="s">
        <v>121</v>
      </c>
      <c r="I106" s="24" t="s">
        <v>121</v>
      </c>
    </row>
    <row r="107" spans="1:12" hidden="1" x14ac:dyDescent="0.2">
      <c r="A107" s="10">
        <v>0</v>
      </c>
      <c r="B107" s="11">
        <v>0</v>
      </c>
      <c r="C107" s="9" t="s">
        <v>121</v>
      </c>
      <c r="D107" s="77" t="s">
        <v>121</v>
      </c>
      <c r="E107" s="78" t="s">
        <v>121</v>
      </c>
      <c r="F107" s="78" t="s">
        <v>121</v>
      </c>
      <c r="G107" s="79" t="s">
        <v>121</v>
      </c>
      <c r="H107" s="9" t="s">
        <v>121</v>
      </c>
      <c r="I107" s="9" t="s">
        <v>121</v>
      </c>
    </row>
    <row r="108" spans="1:12" hidden="1" x14ac:dyDescent="0.2">
      <c r="A108" s="10">
        <v>0</v>
      </c>
      <c r="B108" s="11">
        <v>0</v>
      </c>
      <c r="C108" s="9" t="s">
        <v>121</v>
      </c>
      <c r="D108" s="77" t="s">
        <v>121</v>
      </c>
      <c r="E108" s="78" t="s">
        <v>121</v>
      </c>
      <c r="F108" s="78" t="s">
        <v>121</v>
      </c>
      <c r="G108" s="79" t="s">
        <v>121</v>
      </c>
      <c r="H108" s="24" t="s">
        <v>121</v>
      </c>
      <c r="I108" s="9" t="s">
        <v>121</v>
      </c>
    </row>
    <row r="109" spans="1:12" hidden="1" x14ac:dyDescent="0.2">
      <c r="A109" s="10">
        <v>0</v>
      </c>
      <c r="B109" s="11">
        <v>0</v>
      </c>
      <c r="C109" s="9" t="s">
        <v>121</v>
      </c>
      <c r="D109" s="77" t="s">
        <v>121</v>
      </c>
      <c r="E109" s="78" t="s">
        <v>121</v>
      </c>
      <c r="F109" s="78" t="s">
        <v>121</v>
      </c>
      <c r="G109" s="79" t="s">
        <v>121</v>
      </c>
      <c r="H109" s="24" t="s">
        <v>121</v>
      </c>
      <c r="I109" s="9" t="s">
        <v>121</v>
      </c>
    </row>
    <row r="110" spans="1:12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2" hidden="1" x14ac:dyDescent="0.2">
      <c r="A111" s="10">
        <v>0</v>
      </c>
      <c r="B111" s="89" t="s">
        <v>186</v>
      </c>
      <c r="C111" s="9" t="s">
        <v>121</v>
      </c>
      <c r="D111" s="77" t="s">
        <v>121</v>
      </c>
      <c r="E111" s="78" t="s">
        <v>121</v>
      </c>
      <c r="F111" s="86" t="s">
        <v>121</v>
      </c>
      <c r="G111" s="90" t="s">
        <v>121</v>
      </c>
      <c r="H111" s="24" t="s">
        <v>121</v>
      </c>
      <c r="I111" s="9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/>
      <c r="F112" s="158" t="s">
        <v>121</v>
      </c>
      <c r="G112" s="36">
        <v>16848.316140458795</v>
      </c>
      <c r="H112" s="35" t="s">
        <v>121</v>
      </c>
      <c r="I112" s="34" t="s">
        <v>121</v>
      </c>
      <c r="L112" s="64">
        <f>+L94-G105-G106</f>
        <v>16236.185552274128</v>
      </c>
    </row>
    <row r="113" spans="1:14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/>
      <c r="F113" s="159">
        <v>1.4040263450382329</v>
      </c>
      <c r="G113" s="61" t="s">
        <v>121</v>
      </c>
      <c r="H113" s="42" t="s">
        <v>121</v>
      </c>
      <c r="I113" s="42" t="s">
        <v>121</v>
      </c>
      <c r="L113" s="10">
        <f>L112/G9-F113</f>
        <v>-5.1010882348722308E-2</v>
      </c>
      <c r="N113" s="10">
        <v>98.878212440332021</v>
      </c>
    </row>
    <row r="115" spans="1:14" x14ac:dyDescent="0.2">
      <c r="B115" s="177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D55:H72 I55:I73 D74:I80 I81 D82:I85 I86 D87:I89 I90:I91 I93 D92:I92 D31:I54 C3:I3">
    <cfRule type="cellIs" dxfId="22" priority="1" stopIfTrue="1" operator="equal">
      <formula>0</formula>
    </cfRule>
  </conditionalFormatting>
  <pageMargins left="0.75" right="0.75" top="1" bottom="1" header="0" footer="0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Q92" sqref="Q92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/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/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/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/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89</v>
      </c>
      <c r="C7" s="24" t="s">
        <v>121</v>
      </c>
      <c r="D7" s="62" t="s">
        <v>121</v>
      </c>
      <c r="E7" s="63"/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/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/>
      <c r="F9" s="103" t="s">
        <v>121</v>
      </c>
      <c r="G9" s="145">
        <v>80000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/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/>
      <c r="F11" s="63" t="s">
        <v>121</v>
      </c>
      <c r="G11" s="97">
        <v>88888.888888888891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/>
      <c r="F12" s="63" t="s">
        <v>121</v>
      </c>
      <c r="G12" s="40">
        <v>10</v>
      </c>
      <c r="H12" s="74" t="s">
        <v>2</v>
      </c>
      <c r="I12" s="62" t="s">
        <v>121</v>
      </c>
    </row>
    <row r="13" spans="1:9" hidden="1" x14ac:dyDescent="0.2">
      <c r="A13" s="10">
        <v>0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63" t="s">
        <v>121</v>
      </c>
      <c r="H13" s="63" t="s">
        <v>121</v>
      </c>
      <c r="I13" s="62" t="s">
        <v>121</v>
      </c>
    </row>
    <row r="14" spans="1:9" x14ac:dyDescent="0.2">
      <c r="A14" s="10">
        <v>1</v>
      </c>
      <c r="B14" s="24" t="s">
        <v>121</v>
      </c>
      <c r="C14" s="24" t="s">
        <v>121</v>
      </c>
      <c r="D14" s="62" t="s">
        <v>121</v>
      </c>
      <c r="E14" s="63"/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/>
      <c r="F15" s="63" t="s">
        <v>121</v>
      </c>
      <c r="G15" s="251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/>
      <c r="F16" s="63" t="s">
        <v>121</v>
      </c>
      <c r="G16" s="40">
        <v>1</v>
      </c>
      <c r="H16" s="74" t="s">
        <v>129</v>
      </c>
      <c r="I16" s="62" t="s">
        <v>121</v>
      </c>
    </row>
    <row r="17" spans="1:14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/>
      <c r="F17" s="63" t="s">
        <v>121</v>
      </c>
      <c r="G17" s="40" t="s">
        <v>121</v>
      </c>
      <c r="H17" s="74" t="s">
        <v>121</v>
      </c>
      <c r="I17" s="62" t="s">
        <v>121</v>
      </c>
    </row>
    <row r="18" spans="1:14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40">
        <v>9.2999999999999989</v>
      </c>
      <c r="H18" s="74" t="s">
        <v>2</v>
      </c>
      <c r="I18" s="25" t="s">
        <v>121</v>
      </c>
    </row>
    <row r="19" spans="1:14" customFormat="1" ht="12.75" x14ac:dyDescent="0.2">
      <c r="A19" s="10">
        <v>1</v>
      </c>
      <c r="B19" s="24" t="s">
        <v>121</v>
      </c>
      <c r="C19" s="21" t="s">
        <v>121</v>
      </c>
      <c r="D19" s="69" t="s">
        <v>121</v>
      </c>
      <c r="E19" s="70" t="s">
        <v>121</v>
      </c>
      <c r="F19" s="70" t="s">
        <v>121</v>
      </c>
      <c r="G19" s="70" t="s">
        <v>121</v>
      </c>
      <c r="H19" s="70" t="s">
        <v>121</v>
      </c>
      <c r="I19" s="69" t="s">
        <v>121</v>
      </c>
    </row>
    <row r="20" spans="1:14" customFormat="1" ht="12.75" hidden="1" x14ac:dyDescent="0.2">
      <c r="A20" s="10">
        <v>0</v>
      </c>
      <c r="B20" s="24" t="s">
        <v>121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4" customFormat="1" ht="12.75" x14ac:dyDescent="0.2">
      <c r="A21" s="10">
        <v>1</v>
      </c>
      <c r="B21" s="24" t="s">
        <v>132</v>
      </c>
      <c r="C21" s="15" t="s">
        <v>121</v>
      </c>
      <c r="D21" s="15" t="s">
        <v>121</v>
      </c>
      <c r="E21" s="14" t="s">
        <v>121</v>
      </c>
      <c r="F21" s="14" t="s">
        <v>121</v>
      </c>
      <c r="G21" s="218">
        <v>25000</v>
      </c>
      <c r="H21" s="14" t="s">
        <v>133</v>
      </c>
      <c r="I21" s="14" t="s">
        <v>121</v>
      </c>
    </row>
    <row r="22" spans="1:14" customFormat="1" ht="12.75" hidden="1" x14ac:dyDescent="0.2">
      <c r="A22" s="10">
        <v>0</v>
      </c>
      <c r="B22" s="24" t="s">
        <v>121</v>
      </c>
      <c r="C22" s="15" t="s">
        <v>121</v>
      </c>
      <c r="D22" s="17" t="s">
        <v>121</v>
      </c>
      <c r="E22" s="14" t="s">
        <v>121</v>
      </c>
      <c r="F22" s="18" t="s">
        <v>121</v>
      </c>
      <c r="G22" s="15" t="s">
        <v>121</v>
      </c>
      <c r="H22" s="14" t="s">
        <v>121</v>
      </c>
      <c r="I22" s="14" t="s">
        <v>121</v>
      </c>
    </row>
    <row r="23" spans="1:14" customFormat="1" ht="12.75" hidden="1" x14ac:dyDescent="0.2">
      <c r="A23" s="10">
        <v>0</v>
      </c>
      <c r="B23" s="24" t="s">
        <v>121</v>
      </c>
      <c r="C23" s="15" t="s">
        <v>121</v>
      </c>
      <c r="D23" s="17" t="s">
        <v>121</v>
      </c>
      <c r="E23" s="14" t="s">
        <v>121</v>
      </c>
      <c r="F23" s="18" t="s">
        <v>121</v>
      </c>
      <c r="G23" s="15" t="s">
        <v>121</v>
      </c>
      <c r="H23" s="14" t="s">
        <v>121</v>
      </c>
      <c r="I23" s="14" t="s">
        <v>121</v>
      </c>
    </row>
    <row r="24" spans="1:14" customFormat="1" ht="14.25" hidden="1" x14ac:dyDescent="0.2">
      <c r="A24" s="10">
        <v>0</v>
      </c>
      <c r="B24" s="24" t="s">
        <v>121</v>
      </c>
      <c r="C24" s="15" t="s">
        <v>121</v>
      </c>
      <c r="D24" s="17" t="s">
        <v>121</v>
      </c>
      <c r="E24" s="19" t="s">
        <v>121</v>
      </c>
      <c r="F24" s="18" t="s">
        <v>121</v>
      </c>
      <c r="G24" s="15" t="s">
        <v>121</v>
      </c>
      <c r="H24" s="14" t="s">
        <v>121</v>
      </c>
      <c r="I24" s="14" t="s">
        <v>121</v>
      </c>
    </row>
    <row r="25" spans="1:14" customFormat="1" ht="12.75" hidden="1" x14ac:dyDescent="0.2">
      <c r="A25" s="10">
        <v>0</v>
      </c>
      <c r="B25" s="24" t="s">
        <v>121</v>
      </c>
      <c r="C25" s="15" t="s">
        <v>121</v>
      </c>
      <c r="D25" s="15" t="s">
        <v>121</v>
      </c>
      <c r="E25" s="14" t="s">
        <v>121</v>
      </c>
      <c r="F25" s="18" t="s">
        <v>121</v>
      </c>
      <c r="G25" s="15" t="s">
        <v>121</v>
      </c>
      <c r="H25" s="14" t="s">
        <v>121</v>
      </c>
      <c r="I25" s="14" t="s">
        <v>121</v>
      </c>
    </row>
    <row r="26" spans="1:14" customFormat="1" ht="12.75" hidden="1" x14ac:dyDescent="0.2">
      <c r="A26" s="10">
        <v>0</v>
      </c>
      <c r="B26" s="24" t="s">
        <v>121</v>
      </c>
      <c r="C26" s="15" t="s">
        <v>121</v>
      </c>
      <c r="D26" s="17" t="s">
        <v>121</v>
      </c>
      <c r="E26" s="14" t="s">
        <v>121</v>
      </c>
      <c r="F26" s="18" t="s">
        <v>121</v>
      </c>
      <c r="G26" s="15" t="s">
        <v>121</v>
      </c>
      <c r="H26" s="14" t="s">
        <v>121</v>
      </c>
      <c r="I26" s="14" t="s">
        <v>121</v>
      </c>
    </row>
    <row r="27" spans="1:14" customFormat="1" ht="12.75" hidden="1" x14ac:dyDescent="0.2">
      <c r="A27" s="10">
        <v>0</v>
      </c>
      <c r="B27" s="24" t="s">
        <v>121</v>
      </c>
      <c r="C27" s="15" t="s">
        <v>121</v>
      </c>
      <c r="D27" s="15" t="s">
        <v>121</v>
      </c>
      <c r="E27" s="14" t="s">
        <v>121</v>
      </c>
      <c r="F27" s="18" t="s">
        <v>121</v>
      </c>
      <c r="G27" s="15" t="s">
        <v>121</v>
      </c>
      <c r="H27" s="14" t="s">
        <v>121</v>
      </c>
      <c r="I27" s="14" t="s">
        <v>121</v>
      </c>
    </row>
    <row r="28" spans="1:14" x14ac:dyDescent="0.2">
      <c r="A28" s="10">
        <v>1</v>
      </c>
      <c r="B28" s="24"/>
      <c r="C28" s="27" t="s">
        <v>121</v>
      </c>
      <c r="D28" s="62" t="s">
        <v>121</v>
      </c>
      <c r="E28" s="63"/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4" x14ac:dyDescent="0.2">
      <c r="A29" s="10">
        <v>1</v>
      </c>
      <c r="B29" s="147">
        <v>0</v>
      </c>
      <c r="C29" s="38" t="s">
        <v>121</v>
      </c>
      <c r="D29" s="148" t="s">
        <v>134</v>
      </c>
      <c r="E29" s="149"/>
      <c r="F29" s="149" t="s">
        <v>135</v>
      </c>
      <c r="G29" s="149" t="s">
        <v>136</v>
      </c>
      <c r="H29" s="149" t="s">
        <v>121</v>
      </c>
      <c r="I29" s="148" t="s">
        <v>137</v>
      </c>
    </row>
    <row r="30" spans="1:14" x14ac:dyDescent="0.2">
      <c r="A30" s="10">
        <v>1</v>
      </c>
      <c r="B30" s="150" t="s">
        <v>138</v>
      </c>
      <c r="C30" s="42" t="s">
        <v>121</v>
      </c>
      <c r="D30" s="151" t="s">
        <v>3</v>
      </c>
      <c r="E30" s="151"/>
      <c r="F30" s="151" t="s">
        <v>139</v>
      </c>
      <c r="G30" s="151" t="s">
        <v>108</v>
      </c>
      <c r="H30" s="151" t="s">
        <v>121</v>
      </c>
      <c r="I30" s="152" t="s">
        <v>140</v>
      </c>
    </row>
    <row r="31" spans="1:14" x14ac:dyDescent="0.2">
      <c r="A31" s="10">
        <v>1</v>
      </c>
      <c r="B31" s="91" t="s">
        <v>141</v>
      </c>
      <c r="C31" s="92" t="s">
        <v>121</v>
      </c>
      <c r="D31" s="92" t="s">
        <v>121</v>
      </c>
      <c r="E31" s="92"/>
      <c r="F31" s="92" t="s">
        <v>121</v>
      </c>
      <c r="G31" s="92" t="s">
        <v>121</v>
      </c>
      <c r="H31" s="92">
        <v>266.05367833539867</v>
      </c>
      <c r="I31" s="27" t="s">
        <v>121</v>
      </c>
      <c r="L31" s="64">
        <f>+H31</f>
        <v>266.05367833539867</v>
      </c>
      <c r="N31" s="220">
        <v>88.148772091055591</v>
      </c>
    </row>
    <row r="32" spans="1:14" customFormat="1" ht="12.75" hidden="1" x14ac:dyDescent="0.2">
      <c r="A32" s="10">
        <v>0</v>
      </c>
      <c r="B32" s="4" t="s">
        <v>187</v>
      </c>
      <c r="C32" s="44" t="s">
        <v>121</v>
      </c>
      <c r="D32" s="1" t="s">
        <v>121</v>
      </c>
      <c r="E32" s="3" t="s">
        <v>121</v>
      </c>
      <c r="F32" s="45" t="s">
        <v>121</v>
      </c>
      <c r="G32" s="14" t="s">
        <v>121</v>
      </c>
      <c r="H32" s="14" t="s">
        <v>121</v>
      </c>
      <c r="I32" s="14" t="s">
        <v>121</v>
      </c>
    </row>
    <row r="33" spans="1:14" x14ac:dyDescent="0.2">
      <c r="A33" s="10">
        <v>1</v>
      </c>
      <c r="B33" s="26" t="s">
        <v>143</v>
      </c>
      <c r="C33" s="27" t="s">
        <v>121</v>
      </c>
      <c r="D33" s="27">
        <v>25000</v>
      </c>
      <c r="E33" s="27"/>
      <c r="F33" s="72">
        <v>1.0642147133415946E-2</v>
      </c>
      <c r="G33" s="27">
        <v>266.05367833539867</v>
      </c>
      <c r="H33" s="27" t="s">
        <v>121</v>
      </c>
      <c r="I33" s="27">
        <v>1.5733200968270782</v>
      </c>
    </row>
    <row r="34" spans="1:14" x14ac:dyDescent="0.2">
      <c r="A34" s="10">
        <v>1</v>
      </c>
      <c r="B34" s="43" t="s">
        <v>144</v>
      </c>
      <c r="C34" s="92" t="s">
        <v>121</v>
      </c>
      <c r="D34" s="92" t="s">
        <v>121</v>
      </c>
      <c r="E34" s="92"/>
      <c r="F34" s="94" t="s">
        <v>121</v>
      </c>
      <c r="G34" s="92" t="s">
        <v>121</v>
      </c>
      <c r="H34" s="92">
        <v>2722.8732576745142</v>
      </c>
      <c r="I34" s="27" t="s">
        <v>121</v>
      </c>
      <c r="L34" s="10">
        <f>SUBTOTAL(9,G35:G56)</f>
        <v>2722.8732576745156</v>
      </c>
      <c r="N34" s="220">
        <v>90.968432675224392</v>
      </c>
    </row>
    <row r="35" spans="1:14" x14ac:dyDescent="0.2">
      <c r="A35" s="10">
        <v>1</v>
      </c>
      <c r="B35" s="26" t="s">
        <v>146</v>
      </c>
      <c r="C35" s="27" t="s">
        <v>121</v>
      </c>
      <c r="D35" s="27">
        <v>25000</v>
      </c>
      <c r="E35" s="27"/>
      <c r="F35" s="72">
        <v>3.2640000000000002E-2</v>
      </c>
      <c r="G35" s="27">
        <v>816.00000000000011</v>
      </c>
      <c r="H35" s="27" t="s">
        <v>121</v>
      </c>
      <c r="I35" s="27">
        <v>4.8254517924478613</v>
      </c>
      <c r="M35" s="220">
        <v>80.080775291819634</v>
      </c>
    </row>
    <row r="36" spans="1:14" x14ac:dyDescent="0.2">
      <c r="A36" s="10">
        <v>1</v>
      </c>
      <c r="B36" s="26" t="s">
        <v>145</v>
      </c>
      <c r="C36" s="27" t="s">
        <v>121</v>
      </c>
      <c r="D36" s="27">
        <v>25000</v>
      </c>
      <c r="E36" s="27"/>
      <c r="F36" s="72">
        <v>1.4745060000000003E-2</v>
      </c>
      <c r="G36" s="27">
        <v>368.62650000000008</v>
      </c>
      <c r="H36" s="27" t="s">
        <v>121</v>
      </c>
      <c r="I36" s="27">
        <v>2.179888976922526</v>
      </c>
      <c r="M36" s="220">
        <v>102.9829848286671</v>
      </c>
    </row>
    <row r="37" spans="1:14" x14ac:dyDescent="0.2">
      <c r="A37" s="10">
        <v>1</v>
      </c>
      <c r="B37" s="26" t="s">
        <v>147</v>
      </c>
      <c r="C37" s="27" t="s">
        <v>121</v>
      </c>
      <c r="D37" s="27">
        <v>2</v>
      </c>
      <c r="E37" s="27"/>
      <c r="F37" s="72">
        <v>0.94000000000000006</v>
      </c>
      <c r="G37" s="27">
        <v>1.8800000000000001</v>
      </c>
      <c r="H37" s="27" t="s">
        <v>121</v>
      </c>
      <c r="I37" s="27">
        <v>1.111746246299262E-2</v>
      </c>
    </row>
    <row r="38" spans="1:14" x14ac:dyDescent="0.2">
      <c r="A38" s="10">
        <v>1</v>
      </c>
      <c r="B38" s="11" t="s">
        <v>148</v>
      </c>
      <c r="C38" s="76" t="s">
        <v>121</v>
      </c>
      <c r="D38" s="27">
        <v>1.3</v>
      </c>
      <c r="E38" s="9" t="s">
        <v>121</v>
      </c>
      <c r="F38" s="28">
        <v>5.66</v>
      </c>
      <c r="G38" s="27">
        <v>7.3580000000000005</v>
      </c>
      <c r="H38" s="24" t="s">
        <v>121</v>
      </c>
      <c r="I38" s="24">
        <v>4.3511855746116858E-2</v>
      </c>
    </row>
    <row r="39" spans="1:14" x14ac:dyDescent="0.2">
      <c r="A39" s="10">
        <v>1</v>
      </c>
      <c r="B39" s="11" t="s">
        <v>188</v>
      </c>
      <c r="C39" s="76" t="s">
        <v>121</v>
      </c>
      <c r="D39" s="27">
        <v>4</v>
      </c>
      <c r="E39" s="9" t="s">
        <v>121</v>
      </c>
      <c r="F39" s="28">
        <v>12.7</v>
      </c>
      <c r="G39" s="27">
        <v>50.8</v>
      </c>
      <c r="H39" s="24" t="s">
        <v>121</v>
      </c>
      <c r="I39" s="24">
        <v>0.30040802825533247</v>
      </c>
    </row>
    <row r="40" spans="1:14" ht="12.75" x14ac:dyDescent="0.2">
      <c r="A40" s="10">
        <v>1</v>
      </c>
      <c r="B40" s="11" t="s">
        <v>150</v>
      </c>
      <c r="C40" s="76" t="s">
        <v>121</v>
      </c>
      <c r="D40" s="27">
        <v>1341.4928774928774</v>
      </c>
      <c r="E40" s="9" t="s">
        <v>121</v>
      </c>
      <c r="F40" s="28">
        <v>0.35978365280368579</v>
      </c>
      <c r="G40" s="27">
        <v>482.64720767451479</v>
      </c>
      <c r="H40" s="24" t="s">
        <v>121</v>
      </c>
      <c r="I40" s="24">
        <v>2.8541554330795855</v>
      </c>
      <c r="L40"/>
    </row>
    <row r="41" spans="1:14" hidden="1" x14ac:dyDescent="0.2">
      <c r="A41" s="10">
        <v>0</v>
      </c>
      <c r="B41" s="26" t="s">
        <v>53</v>
      </c>
      <c r="C41" s="27" t="s">
        <v>121</v>
      </c>
      <c r="D41" s="27">
        <v>140</v>
      </c>
      <c r="E41" s="27" t="s">
        <v>121</v>
      </c>
      <c r="F41" s="71" t="s">
        <v>121</v>
      </c>
      <c r="G41" s="27" t="s">
        <v>121</v>
      </c>
      <c r="H41" s="27" t="s">
        <v>121</v>
      </c>
      <c r="I41" s="27" t="s">
        <v>121</v>
      </c>
    </row>
    <row r="42" spans="1:14" hidden="1" x14ac:dyDescent="0.2">
      <c r="A42" s="10">
        <v>0</v>
      </c>
      <c r="B42" s="26" t="s">
        <v>12</v>
      </c>
      <c r="C42" s="27" t="s">
        <v>121</v>
      </c>
      <c r="D42" s="27">
        <v>55.039999999999992</v>
      </c>
      <c r="E42" s="27" t="s">
        <v>121</v>
      </c>
      <c r="F42" s="27" t="s">
        <v>121</v>
      </c>
      <c r="G42" s="27" t="s">
        <v>121</v>
      </c>
      <c r="H42" s="27" t="s">
        <v>121</v>
      </c>
      <c r="I42" s="27" t="s">
        <v>121</v>
      </c>
    </row>
    <row r="43" spans="1:14" hidden="1" x14ac:dyDescent="0.2">
      <c r="A43" s="10">
        <v>0</v>
      </c>
      <c r="B43" s="26" t="s">
        <v>54</v>
      </c>
      <c r="C43" s="27" t="s">
        <v>121</v>
      </c>
      <c r="D43" s="27">
        <v>298</v>
      </c>
      <c r="E43" s="27"/>
      <c r="F43" s="27" t="s">
        <v>121</v>
      </c>
      <c r="G43" s="27" t="s">
        <v>121</v>
      </c>
      <c r="H43" s="27" t="s">
        <v>121</v>
      </c>
      <c r="I43" s="27" t="s">
        <v>121</v>
      </c>
    </row>
    <row r="44" spans="1:14" x14ac:dyDescent="0.2">
      <c r="A44" s="10">
        <v>1</v>
      </c>
      <c r="B44" s="26" t="s">
        <v>151</v>
      </c>
      <c r="C44" s="27" t="s">
        <v>121</v>
      </c>
      <c r="D44" s="27" t="s">
        <v>121</v>
      </c>
      <c r="E44" s="27"/>
      <c r="F44" s="72" t="s">
        <v>121</v>
      </c>
      <c r="G44" s="27">
        <v>798.20355000000018</v>
      </c>
      <c r="H44" s="27" t="s">
        <v>121</v>
      </c>
      <c r="I44" s="27">
        <v>4.7202117047619438</v>
      </c>
    </row>
    <row r="45" spans="1:14" hidden="1" x14ac:dyDescent="0.2">
      <c r="A45" s="10">
        <v>0</v>
      </c>
      <c r="B45" s="26" t="s">
        <v>152</v>
      </c>
      <c r="C45" s="27" t="s">
        <v>121</v>
      </c>
      <c r="D45" s="27">
        <v>2</v>
      </c>
      <c r="E45" s="27"/>
      <c r="F45" s="72">
        <v>34.17</v>
      </c>
      <c r="G45" s="27">
        <v>68.34</v>
      </c>
      <c r="H45" s="27" t="s">
        <v>121</v>
      </c>
      <c r="I45" s="27">
        <v>0.40413158761750834</v>
      </c>
    </row>
    <row r="46" spans="1:14" hidden="1" x14ac:dyDescent="0.2">
      <c r="A46" s="10">
        <v>0</v>
      </c>
      <c r="B46" s="26" t="s">
        <v>189</v>
      </c>
      <c r="C46" s="27" t="s">
        <v>121</v>
      </c>
      <c r="D46" s="27">
        <v>8</v>
      </c>
      <c r="E46" s="27"/>
      <c r="F46" s="72">
        <v>14.586</v>
      </c>
      <c r="G46" s="27">
        <v>116.688</v>
      </c>
      <c r="H46" s="27" t="s">
        <v>121</v>
      </c>
      <c r="I46" s="27">
        <v>0.69003960632004402</v>
      </c>
    </row>
    <row r="47" spans="1:14" hidden="1" x14ac:dyDescent="0.2">
      <c r="A47" s="10">
        <v>0</v>
      </c>
      <c r="B47" s="26" t="s">
        <v>190</v>
      </c>
      <c r="C47" s="27" t="s">
        <v>121</v>
      </c>
      <c r="D47" s="27">
        <v>0.2</v>
      </c>
      <c r="E47" s="27"/>
      <c r="F47" s="72">
        <v>53.192999999999998</v>
      </c>
      <c r="G47" s="27">
        <v>10.6386</v>
      </c>
      <c r="H47" s="27" t="s">
        <v>121</v>
      </c>
      <c r="I47" s="27">
        <v>6.2911827744038973E-2</v>
      </c>
    </row>
    <row r="48" spans="1:14" hidden="1" x14ac:dyDescent="0.2">
      <c r="A48" s="10">
        <v>0</v>
      </c>
      <c r="B48" s="26" t="s">
        <v>156</v>
      </c>
      <c r="C48" s="27" t="s">
        <v>121</v>
      </c>
      <c r="D48" s="27">
        <v>0.75</v>
      </c>
      <c r="E48" s="27"/>
      <c r="F48" s="72">
        <v>41.401800000000001</v>
      </c>
      <c r="G48" s="27">
        <v>31.051349999999999</v>
      </c>
      <c r="H48" s="27" t="s">
        <v>121</v>
      </c>
      <c r="I48" s="27">
        <v>0.18362352023949247</v>
      </c>
    </row>
    <row r="49" spans="1:14" hidden="1" x14ac:dyDescent="0.2">
      <c r="A49" s="10">
        <v>0</v>
      </c>
      <c r="B49" s="26" t="s">
        <v>155</v>
      </c>
      <c r="C49" s="27" t="s">
        <v>121</v>
      </c>
      <c r="D49" s="27">
        <v>1.5</v>
      </c>
      <c r="E49" s="27"/>
      <c r="F49" s="72">
        <v>27.132000000000001</v>
      </c>
      <c r="G49" s="27">
        <v>40.698</v>
      </c>
      <c r="H49" s="27" t="s">
        <v>121</v>
      </c>
      <c r="I49" s="27">
        <v>0.24066940814833701</v>
      </c>
    </row>
    <row r="50" spans="1:14" hidden="1" x14ac:dyDescent="0.2">
      <c r="A50" s="10">
        <v>0</v>
      </c>
      <c r="B50" s="26" t="s">
        <v>191</v>
      </c>
      <c r="C50" s="27" t="s">
        <v>121</v>
      </c>
      <c r="D50" s="27">
        <v>0.4</v>
      </c>
      <c r="E50" s="27"/>
      <c r="F50" s="72">
        <v>21.93</v>
      </c>
      <c r="G50" s="27">
        <v>8.7720000000000002</v>
      </c>
      <c r="H50" s="27" t="s">
        <v>121</v>
      </c>
      <c r="I50" s="27">
        <v>5.1873606768814494E-2</v>
      </c>
    </row>
    <row r="51" spans="1:14" hidden="1" x14ac:dyDescent="0.2">
      <c r="A51" s="10">
        <v>0</v>
      </c>
      <c r="B51" s="26" t="s">
        <v>192</v>
      </c>
      <c r="C51" s="27" t="s">
        <v>121</v>
      </c>
      <c r="D51" s="27">
        <v>0.8</v>
      </c>
      <c r="E51" s="27"/>
      <c r="F51" s="72">
        <v>233.57999999999996</v>
      </c>
      <c r="G51" s="27">
        <v>186.86399999999998</v>
      </c>
      <c r="H51" s="27" t="s">
        <v>121</v>
      </c>
      <c r="I51" s="27">
        <v>1.1050284604705598</v>
      </c>
      <c r="L51" s="64"/>
    </row>
    <row r="52" spans="1:14" hidden="1" x14ac:dyDescent="0.2">
      <c r="A52" s="10">
        <v>0</v>
      </c>
      <c r="B52" s="26" t="s">
        <v>157</v>
      </c>
      <c r="C52" s="27" t="s">
        <v>121</v>
      </c>
      <c r="D52" s="27">
        <v>3</v>
      </c>
      <c r="E52" s="27"/>
      <c r="F52" s="72">
        <v>60.282000000000004</v>
      </c>
      <c r="G52" s="27">
        <v>180.846</v>
      </c>
      <c r="H52" s="27" t="s">
        <v>121</v>
      </c>
      <c r="I52" s="27">
        <v>1.0694407535012571</v>
      </c>
    </row>
    <row r="53" spans="1:14" hidden="1" x14ac:dyDescent="0.2">
      <c r="A53" s="10">
        <v>0</v>
      </c>
      <c r="B53" s="26" t="s">
        <v>158</v>
      </c>
      <c r="C53" s="27" t="s">
        <v>121</v>
      </c>
      <c r="D53" s="27">
        <v>1</v>
      </c>
      <c r="E53" s="27"/>
      <c r="F53" s="72">
        <v>43.655999999999999</v>
      </c>
      <c r="G53" s="27">
        <v>43.655999999999999</v>
      </c>
      <c r="H53" s="27" t="s">
        <v>121</v>
      </c>
      <c r="I53" s="27">
        <v>0.25816167089596054</v>
      </c>
    </row>
    <row r="54" spans="1:14" hidden="1" x14ac:dyDescent="0.2">
      <c r="A54" s="10">
        <v>0</v>
      </c>
      <c r="B54" s="26" t="s">
        <v>159</v>
      </c>
      <c r="C54" s="27" t="s">
        <v>121</v>
      </c>
      <c r="D54" s="71">
        <v>4</v>
      </c>
      <c r="E54" s="27"/>
      <c r="F54" s="72">
        <v>27.662400000000002</v>
      </c>
      <c r="G54" s="27">
        <v>110.64960000000001</v>
      </c>
      <c r="H54" s="27" t="s">
        <v>121</v>
      </c>
      <c r="I54" s="27">
        <v>0.65433126305592981</v>
      </c>
    </row>
    <row r="55" spans="1:14" x14ac:dyDescent="0.2">
      <c r="A55" s="10">
        <v>1</v>
      </c>
      <c r="B55" s="11" t="s">
        <v>193</v>
      </c>
      <c r="C55" s="76" t="s">
        <v>121</v>
      </c>
      <c r="D55" s="27">
        <v>2667</v>
      </c>
      <c r="E55" s="9" t="s">
        <v>121</v>
      </c>
      <c r="F55" s="28">
        <v>7.3999999999999996E-2</v>
      </c>
      <c r="G55" s="27">
        <v>197.358</v>
      </c>
      <c r="H55" s="96" t="s">
        <v>121</v>
      </c>
      <c r="I55" s="24">
        <v>1.1670851897719667</v>
      </c>
    </row>
    <row r="56" spans="1:14" x14ac:dyDescent="0.2">
      <c r="A56" s="10">
        <v>1</v>
      </c>
      <c r="B56" s="11" t="s">
        <v>161</v>
      </c>
      <c r="C56" s="76" t="s">
        <v>121</v>
      </c>
      <c r="D56" s="27" t="s">
        <v>121</v>
      </c>
      <c r="E56" s="9" t="s">
        <v>121</v>
      </c>
      <c r="F56" s="28" t="s">
        <v>121</v>
      </c>
      <c r="G56" s="27" t="s">
        <v>121</v>
      </c>
      <c r="H56" s="24">
        <v>5989.5972299034484</v>
      </c>
      <c r="I56" s="24" t="s">
        <v>121</v>
      </c>
      <c r="L56" s="10">
        <f>SUBTOTAL(9,G57:G74)</f>
        <v>5989.5972299034484</v>
      </c>
      <c r="N56" s="220" t="e">
        <v>#VALUE!</v>
      </c>
    </row>
    <row r="57" spans="1:14" x14ac:dyDescent="0.2">
      <c r="A57" s="10">
        <v>1</v>
      </c>
      <c r="B57" s="89" t="s">
        <v>162</v>
      </c>
      <c r="C57" s="168" t="s">
        <v>121</v>
      </c>
      <c r="D57" s="92">
        <v>1.6</v>
      </c>
      <c r="E57" s="169" t="s">
        <v>121</v>
      </c>
      <c r="F57" s="170">
        <v>45</v>
      </c>
      <c r="G57" s="92">
        <v>72</v>
      </c>
      <c r="H57" s="96" t="s">
        <v>121</v>
      </c>
      <c r="I57" s="24">
        <v>0.4257751581571641</v>
      </c>
    </row>
    <row r="58" spans="1:14" x14ac:dyDescent="0.2">
      <c r="A58" s="10">
        <v>1</v>
      </c>
      <c r="B58" s="11" t="s">
        <v>163</v>
      </c>
      <c r="C58" s="76" t="s">
        <v>121</v>
      </c>
      <c r="D58" s="27">
        <v>801</v>
      </c>
      <c r="E58" s="9" t="s">
        <v>121</v>
      </c>
      <c r="F58" s="28">
        <v>0.2</v>
      </c>
      <c r="G58" s="27">
        <v>160.20000000000002</v>
      </c>
      <c r="H58" s="24" t="s">
        <v>121</v>
      </c>
      <c r="I58" s="24">
        <v>0.94734972689969021</v>
      </c>
    </row>
    <row r="59" spans="1:14" customFormat="1" ht="12.75" x14ac:dyDescent="0.2">
      <c r="A59" s="10">
        <v>1</v>
      </c>
      <c r="B59" s="4" t="s">
        <v>164</v>
      </c>
      <c r="C59" s="44" t="s">
        <v>121</v>
      </c>
      <c r="D59" s="27">
        <v>1200000</v>
      </c>
      <c r="E59" s="9" t="s">
        <v>121</v>
      </c>
      <c r="F59" s="155">
        <v>2.5000000000000001E-4</v>
      </c>
      <c r="G59" s="27">
        <v>300</v>
      </c>
      <c r="H59" s="14" t="s">
        <v>121</v>
      </c>
      <c r="I59" s="14">
        <v>1.7740631589881837</v>
      </c>
      <c r="M59" s="220">
        <v>187.26591760299624</v>
      </c>
    </row>
    <row r="60" spans="1:14" customFormat="1" ht="12.75" x14ac:dyDescent="0.2">
      <c r="A60" s="10">
        <v>1</v>
      </c>
      <c r="B60" s="4" t="s">
        <v>165</v>
      </c>
      <c r="C60" s="44" t="s">
        <v>121</v>
      </c>
      <c r="D60" s="27">
        <v>80000</v>
      </c>
      <c r="E60" s="9" t="s">
        <v>121</v>
      </c>
      <c r="F60" s="28">
        <v>0.03</v>
      </c>
      <c r="G60" s="27">
        <v>2400</v>
      </c>
      <c r="H60" s="3" t="s">
        <v>121</v>
      </c>
      <c r="I60" s="14">
        <v>14.192505271905469</v>
      </c>
      <c r="M60" s="220">
        <v>800</v>
      </c>
    </row>
    <row r="61" spans="1:14" customFormat="1" ht="12.75" x14ac:dyDescent="0.2">
      <c r="A61" s="10">
        <v>1</v>
      </c>
      <c r="B61" s="4" t="s">
        <v>166</v>
      </c>
      <c r="C61" s="44" t="s">
        <v>121</v>
      </c>
      <c r="D61" s="27">
        <v>475</v>
      </c>
      <c r="E61" s="9" t="s">
        <v>121</v>
      </c>
      <c r="F61" s="28">
        <v>4.5353448275862061</v>
      </c>
      <c r="G61" s="27">
        <v>2154.2887931034479</v>
      </c>
      <c r="H61" s="3" t="s">
        <v>121</v>
      </c>
      <c r="I61" s="14">
        <v>12.739481272219816</v>
      </c>
      <c r="M61" s="220">
        <v>89.762033045976992</v>
      </c>
    </row>
    <row r="62" spans="1:14" customFormat="1" ht="12.75" hidden="1" x14ac:dyDescent="0.2">
      <c r="A62" s="10">
        <v>0</v>
      </c>
      <c r="B62" s="4">
        <v>0</v>
      </c>
      <c r="C62" s="44" t="s">
        <v>121</v>
      </c>
      <c r="D62" s="27" t="s">
        <v>121</v>
      </c>
      <c r="E62" s="9" t="s">
        <v>121</v>
      </c>
      <c r="F62" s="197" t="s">
        <v>121</v>
      </c>
      <c r="G62" s="27" t="s">
        <v>121</v>
      </c>
      <c r="H62" s="3" t="s">
        <v>121</v>
      </c>
      <c r="I62" s="14" t="s">
        <v>121</v>
      </c>
    </row>
    <row r="63" spans="1:14" customFormat="1" ht="12.75" hidden="1" x14ac:dyDescent="0.2">
      <c r="A63" s="10">
        <v>0</v>
      </c>
      <c r="B63" s="4">
        <v>0</v>
      </c>
      <c r="C63" s="44" t="s">
        <v>121</v>
      </c>
      <c r="D63" s="27" t="s">
        <v>121</v>
      </c>
      <c r="E63" s="9" t="s">
        <v>121</v>
      </c>
      <c r="F63" s="174" t="s">
        <v>121</v>
      </c>
      <c r="G63" s="27" t="s">
        <v>121</v>
      </c>
      <c r="H63" s="3" t="s">
        <v>121</v>
      </c>
      <c r="I63" s="14" t="s">
        <v>121</v>
      </c>
    </row>
    <row r="64" spans="1:14" customFormat="1" ht="12.75" hidden="1" x14ac:dyDescent="0.2">
      <c r="A64" s="10">
        <v>0</v>
      </c>
      <c r="B64" s="4">
        <v>0</v>
      </c>
      <c r="C64" s="44" t="s">
        <v>121</v>
      </c>
      <c r="D64" s="27" t="s">
        <v>121</v>
      </c>
      <c r="E64" s="9" t="s">
        <v>121</v>
      </c>
      <c r="F64" s="174" t="s">
        <v>121</v>
      </c>
      <c r="G64" s="27" t="s">
        <v>121</v>
      </c>
      <c r="H64" s="3" t="s">
        <v>121</v>
      </c>
      <c r="I64" s="14" t="s">
        <v>121</v>
      </c>
    </row>
    <row r="65" spans="1:14" customFormat="1" ht="12.75" hidden="1" x14ac:dyDescent="0.2">
      <c r="A65" s="10">
        <v>0</v>
      </c>
      <c r="B65" s="4">
        <v>0</v>
      </c>
      <c r="C65" s="44" t="s">
        <v>121</v>
      </c>
      <c r="D65" s="27" t="s">
        <v>121</v>
      </c>
      <c r="E65" s="9" t="s">
        <v>121</v>
      </c>
      <c r="F65" s="174" t="s">
        <v>121</v>
      </c>
      <c r="G65" s="27" t="s">
        <v>121</v>
      </c>
      <c r="H65" s="3" t="s">
        <v>121</v>
      </c>
      <c r="I65" s="14" t="s">
        <v>121</v>
      </c>
    </row>
    <row r="66" spans="1:14" customFormat="1" ht="12.75" hidden="1" x14ac:dyDescent="0.2">
      <c r="A66" s="10">
        <v>0</v>
      </c>
      <c r="B66" s="4">
        <v>0</v>
      </c>
      <c r="C66" s="44" t="s">
        <v>121</v>
      </c>
      <c r="D66" s="27" t="s">
        <v>121</v>
      </c>
      <c r="E66" s="9" t="s">
        <v>121</v>
      </c>
      <c r="F66" s="174" t="s">
        <v>121</v>
      </c>
      <c r="G66" s="27" t="s">
        <v>121</v>
      </c>
      <c r="H66" s="3" t="s">
        <v>121</v>
      </c>
      <c r="I66" s="14" t="s">
        <v>121</v>
      </c>
    </row>
    <row r="67" spans="1:14" customFormat="1" ht="12.75" hidden="1" x14ac:dyDescent="0.2">
      <c r="A67" s="10">
        <v>0</v>
      </c>
      <c r="B67" s="4">
        <v>0</v>
      </c>
      <c r="C67" s="44" t="s">
        <v>121</v>
      </c>
      <c r="D67" s="27" t="s">
        <v>121</v>
      </c>
      <c r="E67" s="9" t="s">
        <v>121</v>
      </c>
      <c r="F67" s="174" t="s">
        <v>121</v>
      </c>
      <c r="G67" s="27" t="s">
        <v>121</v>
      </c>
      <c r="H67" s="3" t="s">
        <v>121</v>
      </c>
      <c r="I67" s="14" t="s">
        <v>121</v>
      </c>
    </row>
    <row r="68" spans="1:14" customFormat="1" ht="12.75" hidden="1" x14ac:dyDescent="0.2">
      <c r="A68" s="10">
        <v>0</v>
      </c>
      <c r="B68" s="4">
        <v>0</v>
      </c>
      <c r="C68" s="44" t="s">
        <v>121</v>
      </c>
      <c r="D68" s="27" t="s">
        <v>121</v>
      </c>
      <c r="E68" s="9" t="s">
        <v>121</v>
      </c>
      <c r="F68" s="174" t="s">
        <v>121</v>
      </c>
      <c r="G68" s="27" t="s">
        <v>121</v>
      </c>
      <c r="H68" s="3" t="s">
        <v>121</v>
      </c>
      <c r="I68" s="14" t="s">
        <v>121</v>
      </c>
    </row>
    <row r="69" spans="1:14" customFormat="1" ht="12.75" hidden="1" x14ac:dyDescent="0.2">
      <c r="A69" s="10">
        <v>0</v>
      </c>
      <c r="B69" s="4">
        <v>0</v>
      </c>
      <c r="C69" s="44" t="s">
        <v>121</v>
      </c>
      <c r="D69" s="27" t="s">
        <v>121</v>
      </c>
      <c r="E69" s="9" t="s">
        <v>121</v>
      </c>
      <c r="F69" s="174" t="s">
        <v>121</v>
      </c>
      <c r="G69" s="27" t="s">
        <v>121</v>
      </c>
      <c r="H69" s="3" t="s">
        <v>121</v>
      </c>
      <c r="I69" s="14" t="s">
        <v>121</v>
      </c>
    </row>
    <row r="70" spans="1:14" customFormat="1" ht="12.75" hidden="1" x14ac:dyDescent="0.2">
      <c r="A70" s="10">
        <v>0</v>
      </c>
      <c r="B70" s="4">
        <v>0</v>
      </c>
      <c r="C70" s="44" t="s">
        <v>121</v>
      </c>
      <c r="D70" s="27" t="s">
        <v>121</v>
      </c>
      <c r="E70" s="9" t="s">
        <v>121</v>
      </c>
      <c r="F70" s="174" t="s">
        <v>121</v>
      </c>
      <c r="G70" s="27" t="s">
        <v>121</v>
      </c>
      <c r="H70" s="3" t="s">
        <v>121</v>
      </c>
      <c r="I70" s="14" t="s">
        <v>121</v>
      </c>
    </row>
    <row r="71" spans="1:14" customFormat="1" ht="12.75" hidden="1" x14ac:dyDescent="0.2">
      <c r="A71" s="10">
        <v>0</v>
      </c>
      <c r="B71" s="4">
        <v>0</v>
      </c>
      <c r="C71" s="44" t="s">
        <v>121</v>
      </c>
      <c r="D71" s="27" t="s">
        <v>121</v>
      </c>
      <c r="E71" s="9" t="s">
        <v>121</v>
      </c>
      <c r="F71" s="174" t="s">
        <v>121</v>
      </c>
      <c r="G71" s="27" t="s">
        <v>121</v>
      </c>
      <c r="H71" s="3" t="s">
        <v>121</v>
      </c>
      <c r="I71" s="14" t="s">
        <v>121</v>
      </c>
    </row>
    <row r="72" spans="1:14" customFormat="1" ht="12.75" hidden="1" x14ac:dyDescent="0.2">
      <c r="A72" s="10">
        <v>0</v>
      </c>
      <c r="B72" s="4">
        <v>0</v>
      </c>
      <c r="C72" s="44" t="s">
        <v>121</v>
      </c>
      <c r="D72" s="27" t="s">
        <v>121</v>
      </c>
      <c r="E72" s="9" t="s">
        <v>121</v>
      </c>
      <c r="F72" s="174" t="s">
        <v>121</v>
      </c>
      <c r="G72" s="27" t="s">
        <v>121</v>
      </c>
      <c r="H72" s="3" t="s">
        <v>121</v>
      </c>
      <c r="I72" s="14" t="s">
        <v>121</v>
      </c>
    </row>
    <row r="73" spans="1:14" x14ac:dyDescent="0.2">
      <c r="A73" s="10">
        <v>1</v>
      </c>
      <c r="B73" s="11" t="s">
        <v>167</v>
      </c>
      <c r="C73" s="9" t="s">
        <v>121</v>
      </c>
      <c r="D73" s="27" t="s">
        <v>121</v>
      </c>
      <c r="E73" s="9" t="s">
        <v>121</v>
      </c>
      <c r="F73" s="28" t="s">
        <v>121</v>
      </c>
      <c r="G73" s="27">
        <v>837</v>
      </c>
      <c r="H73" s="24" t="s">
        <v>121</v>
      </c>
      <c r="I73" s="24">
        <v>4.9496362135770324</v>
      </c>
      <c r="M73" s="220">
        <v>119.99999999999997</v>
      </c>
    </row>
    <row r="74" spans="1:14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9"/>
      <c r="F74" s="28" t="s">
        <v>121</v>
      </c>
      <c r="G74" s="27">
        <v>66.108436799999993</v>
      </c>
      <c r="H74" s="27" t="s">
        <v>121</v>
      </c>
      <c r="I74" s="27">
        <v>0.3909351407505956</v>
      </c>
    </row>
    <row r="75" spans="1:14" x14ac:dyDescent="0.2">
      <c r="A75" s="10">
        <v>1</v>
      </c>
      <c r="B75" s="104" t="s">
        <v>169</v>
      </c>
      <c r="C75" s="105" t="s">
        <v>121</v>
      </c>
      <c r="D75" s="92" t="s">
        <v>121</v>
      </c>
      <c r="E75" s="93"/>
      <c r="F75" s="94" t="s">
        <v>121</v>
      </c>
      <c r="G75" s="92" t="s">
        <v>121</v>
      </c>
      <c r="H75" s="92">
        <v>2768.3599999999997</v>
      </c>
      <c r="I75" s="27" t="s">
        <v>121</v>
      </c>
      <c r="L75" s="64">
        <f>SUM(G76:G80)</f>
        <v>2768.3599999999997</v>
      </c>
      <c r="N75" s="220">
        <v>100</v>
      </c>
    </row>
    <row r="76" spans="1:14" hidden="1" x14ac:dyDescent="0.2">
      <c r="A76" s="10">
        <v>0</v>
      </c>
      <c r="B76" s="26">
        <v>0</v>
      </c>
      <c r="C76" s="24" t="s">
        <v>121</v>
      </c>
      <c r="D76" s="27" t="s">
        <v>121</v>
      </c>
      <c r="E76" s="27" t="s">
        <v>121</v>
      </c>
      <c r="F76" s="27" t="s">
        <v>121</v>
      </c>
      <c r="G76" s="27" t="s">
        <v>121</v>
      </c>
      <c r="H76" s="27" t="s">
        <v>121</v>
      </c>
      <c r="I76" s="27" t="s">
        <v>121</v>
      </c>
    </row>
    <row r="77" spans="1:14" x14ac:dyDescent="0.2">
      <c r="A77" s="10">
        <v>1</v>
      </c>
      <c r="B77" s="26" t="s">
        <v>194</v>
      </c>
      <c r="C77" s="24" t="s">
        <v>121</v>
      </c>
      <c r="D77" s="27">
        <v>267</v>
      </c>
      <c r="E77" s="27"/>
      <c r="F77" s="72" t="s">
        <v>121</v>
      </c>
      <c r="G77" s="27">
        <v>2225</v>
      </c>
      <c r="H77" s="27" t="s">
        <v>121</v>
      </c>
      <c r="I77" s="27">
        <v>13.157635095829029</v>
      </c>
    </row>
    <row r="78" spans="1:14" x14ac:dyDescent="0.2">
      <c r="A78" s="10">
        <v>1</v>
      </c>
      <c r="B78" s="26" t="s">
        <v>170</v>
      </c>
      <c r="C78" s="24" t="s">
        <v>121</v>
      </c>
      <c r="D78" s="27">
        <v>0.8</v>
      </c>
      <c r="E78" s="27"/>
      <c r="F78" s="72" t="s">
        <v>121</v>
      </c>
      <c r="G78" s="27">
        <v>543.3599999999999</v>
      </c>
      <c r="H78" s="27" t="s">
        <v>121</v>
      </c>
      <c r="I78" s="27">
        <v>3.2131831935593977</v>
      </c>
    </row>
    <row r="79" spans="1:14" hidden="1" x14ac:dyDescent="0.2">
      <c r="A79" s="10">
        <v>0</v>
      </c>
      <c r="B79" s="26">
        <v>0</v>
      </c>
      <c r="C79" s="24" t="s">
        <v>121</v>
      </c>
      <c r="D79" s="27" t="s">
        <v>121</v>
      </c>
      <c r="E79" s="27" t="s">
        <v>121</v>
      </c>
      <c r="F79" s="27" t="s">
        <v>121</v>
      </c>
      <c r="G79" s="27" t="s">
        <v>121</v>
      </c>
      <c r="H79" s="27" t="s">
        <v>121</v>
      </c>
      <c r="I79" s="27" t="s">
        <v>121</v>
      </c>
    </row>
    <row r="80" spans="1:14" hidden="1" x14ac:dyDescent="0.2">
      <c r="A80" s="10">
        <v>0</v>
      </c>
      <c r="B80" s="26">
        <v>0</v>
      </c>
      <c r="C80" s="24" t="s">
        <v>121</v>
      </c>
      <c r="D80" s="27" t="s">
        <v>121</v>
      </c>
      <c r="E80" s="27" t="s">
        <v>121</v>
      </c>
      <c r="F80" s="27" t="s">
        <v>121</v>
      </c>
      <c r="G80" s="27" t="s">
        <v>121</v>
      </c>
      <c r="H80" s="27" t="s">
        <v>121</v>
      </c>
      <c r="I80" s="27" t="s">
        <v>121</v>
      </c>
    </row>
    <row r="81" spans="1:14" customFormat="1" ht="12.75" hidden="1" x14ac:dyDescent="0.2">
      <c r="A81" s="10">
        <v>0</v>
      </c>
      <c r="B81" s="4">
        <v>0</v>
      </c>
      <c r="C81" s="3" t="s">
        <v>121</v>
      </c>
      <c r="D81" s="16" t="s">
        <v>121</v>
      </c>
      <c r="E81" s="48" t="s">
        <v>121</v>
      </c>
      <c r="F81" s="44" t="s">
        <v>121</v>
      </c>
      <c r="G81" s="49" t="s">
        <v>121</v>
      </c>
      <c r="H81" s="3" t="s">
        <v>121</v>
      </c>
      <c r="I81" s="14" t="s">
        <v>121</v>
      </c>
    </row>
    <row r="82" spans="1:14" x14ac:dyDescent="0.2">
      <c r="A82" s="10">
        <v>1</v>
      </c>
      <c r="B82" s="95" t="s">
        <v>171</v>
      </c>
      <c r="C82" s="96" t="s">
        <v>121</v>
      </c>
      <c r="D82" s="92" t="s">
        <v>121</v>
      </c>
      <c r="E82" s="92"/>
      <c r="F82" s="94" t="s">
        <v>121</v>
      </c>
      <c r="G82" s="92" t="s">
        <v>121</v>
      </c>
      <c r="H82" s="92">
        <v>3429.1396671825746</v>
      </c>
      <c r="I82" s="27" t="s">
        <v>121</v>
      </c>
      <c r="L82" s="64">
        <f>SUM(G83:G84)</f>
        <v>3429.1396671825746</v>
      </c>
      <c r="N82" s="220">
        <v>108.97618540074521</v>
      </c>
    </row>
    <row r="83" spans="1:14" x14ac:dyDescent="0.2">
      <c r="A83" s="10">
        <v>1</v>
      </c>
      <c r="B83" s="31" t="s">
        <v>172</v>
      </c>
      <c r="C83" s="24" t="s">
        <v>121</v>
      </c>
      <c r="D83" s="27">
        <v>114.78869388556878</v>
      </c>
      <c r="E83" s="27"/>
      <c r="F83" s="72">
        <v>20.624631883400621</v>
      </c>
      <c r="G83" s="27">
        <v>2367.4745557662159</v>
      </c>
      <c r="H83" s="27" t="s">
        <v>121</v>
      </c>
      <c r="I83" s="27">
        <v>14.000164630755869</v>
      </c>
      <c r="M83" s="220">
        <v>113.08494593476632</v>
      </c>
    </row>
    <row r="84" spans="1:14" x14ac:dyDescent="0.2">
      <c r="A84" s="10">
        <v>1</v>
      </c>
      <c r="B84" s="31" t="s">
        <v>173</v>
      </c>
      <c r="C84" s="24" t="s">
        <v>121</v>
      </c>
      <c r="D84" s="27">
        <v>185.0882718101243</v>
      </c>
      <c r="E84" s="27"/>
      <c r="F84" s="72">
        <v>5.7359934318555013</v>
      </c>
      <c r="G84" s="27">
        <v>1061.6651114163587</v>
      </c>
      <c r="H84" s="27" t="s">
        <v>121</v>
      </c>
      <c r="I84" s="27">
        <v>6.2782032044894924</v>
      </c>
      <c r="K84" s="64"/>
      <c r="M84" s="220">
        <v>100.80846587719918</v>
      </c>
    </row>
    <row r="85" spans="1:14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/>
      <c r="F85" s="94" t="s">
        <v>121</v>
      </c>
      <c r="G85" s="92" t="s">
        <v>121</v>
      </c>
      <c r="H85" s="92">
        <v>944.02664173727669</v>
      </c>
      <c r="I85" s="27" t="s">
        <v>121</v>
      </c>
      <c r="L85" s="64">
        <f>SUM(G87:G91)</f>
        <v>944.02664173727669</v>
      </c>
      <c r="N85" s="220">
        <v>87.461206291913385</v>
      </c>
    </row>
    <row r="86" spans="1:14" customFormat="1" ht="12.75" hidden="1" x14ac:dyDescent="0.2">
      <c r="A86" s="10">
        <v>0</v>
      </c>
      <c r="B86" s="5" t="s">
        <v>175</v>
      </c>
      <c r="C86" s="3" t="s">
        <v>121</v>
      </c>
      <c r="D86" s="47" t="s">
        <v>121</v>
      </c>
      <c r="E86" s="48" t="s">
        <v>121</v>
      </c>
      <c r="F86" s="50" t="s">
        <v>121</v>
      </c>
      <c r="G86" s="2" t="s">
        <v>121</v>
      </c>
      <c r="H86" s="3" t="s">
        <v>121</v>
      </c>
      <c r="I86" s="14" t="s">
        <v>121</v>
      </c>
    </row>
    <row r="87" spans="1:14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/>
      <c r="F87" s="72" t="s">
        <v>121</v>
      </c>
      <c r="G87" s="27">
        <v>361.15716512968208</v>
      </c>
      <c r="H87" s="27" t="s">
        <v>121</v>
      </c>
      <c r="I87" s="27">
        <v>2.1357187375372697</v>
      </c>
      <c r="M87" s="220">
        <v>80.245127141874931</v>
      </c>
    </row>
    <row r="88" spans="1:14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/>
      <c r="F88" s="72" t="s">
        <v>121</v>
      </c>
      <c r="G88" s="27">
        <v>380.3078047111934</v>
      </c>
      <c r="H88" s="27" t="s">
        <v>121</v>
      </c>
      <c r="I88" s="27">
        <v>2.2489668847126705</v>
      </c>
      <c r="M88" s="220">
        <v>100.98212697578452</v>
      </c>
    </row>
    <row r="89" spans="1:14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/>
      <c r="F89" s="72" t="s">
        <v>121</v>
      </c>
      <c r="G89" s="27">
        <v>202.56167189640124</v>
      </c>
      <c r="H89" s="27" t="s">
        <v>121</v>
      </c>
      <c r="I89" s="27">
        <v>1.1978573317815253</v>
      </c>
      <c r="M89" s="220">
        <v>80.16221973791265</v>
      </c>
    </row>
    <row r="90" spans="1:14" customFormat="1" ht="12.75" hidden="1" x14ac:dyDescent="0.2">
      <c r="A90" s="10">
        <v>0</v>
      </c>
      <c r="B90" s="4">
        <v>0</v>
      </c>
      <c r="C90" s="3" t="s">
        <v>121</v>
      </c>
      <c r="D90" s="3" t="s">
        <v>121</v>
      </c>
      <c r="E90" s="48" t="s">
        <v>121</v>
      </c>
      <c r="F90" s="44" t="s">
        <v>121</v>
      </c>
      <c r="G90" s="15" t="s">
        <v>121</v>
      </c>
      <c r="H90" s="16" t="s">
        <v>121</v>
      </c>
      <c r="I90" s="14" t="s">
        <v>121</v>
      </c>
    </row>
    <row r="91" spans="1:14" customFormat="1" ht="12.75" hidden="1" x14ac:dyDescent="0.2">
      <c r="A91" s="10">
        <v>0</v>
      </c>
      <c r="B91" s="5" t="s">
        <v>179</v>
      </c>
      <c r="C91" s="3" t="s">
        <v>121</v>
      </c>
      <c r="D91" s="51" t="s">
        <v>121</v>
      </c>
      <c r="E91" s="48" t="s">
        <v>121</v>
      </c>
      <c r="F91" s="44" t="s">
        <v>121</v>
      </c>
      <c r="G91" s="52" t="s">
        <v>121</v>
      </c>
      <c r="H91" s="3" t="s">
        <v>121</v>
      </c>
      <c r="I91" s="14" t="s">
        <v>121</v>
      </c>
    </row>
    <row r="92" spans="1:14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/>
      <c r="F92" s="72" t="s">
        <v>121</v>
      </c>
      <c r="G92" s="27">
        <v>790.28321199570235</v>
      </c>
      <c r="H92" s="27" t="s">
        <v>121</v>
      </c>
      <c r="I92" s="27">
        <v>4.6733744385614147</v>
      </c>
      <c r="L92" s="64">
        <f>+G92</f>
        <v>790.28321199570235</v>
      </c>
      <c r="M92" s="220">
        <v>102.06071628467808</v>
      </c>
    </row>
    <row r="93" spans="1:14" customFormat="1" ht="12.75" hidden="1" x14ac:dyDescent="0.2">
      <c r="A93" s="10">
        <v>0</v>
      </c>
      <c r="B93" s="3">
        <v>0</v>
      </c>
      <c r="C93" s="3" t="s">
        <v>121</v>
      </c>
      <c r="D93" s="3" t="s">
        <v>121</v>
      </c>
      <c r="E93" s="48" t="s">
        <v>121</v>
      </c>
      <c r="F93" s="44" t="s">
        <v>121</v>
      </c>
      <c r="G93" s="15" t="s">
        <v>121</v>
      </c>
      <c r="H93" s="14" t="s">
        <v>121</v>
      </c>
      <c r="I93" s="14" t="s">
        <v>121</v>
      </c>
    </row>
    <row r="94" spans="1:14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/>
      <c r="F94" s="156" t="s">
        <v>121</v>
      </c>
      <c r="G94" s="39">
        <v>16910.333686828912</v>
      </c>
      <c r="H94" s="38" t="s">
        <v>121</v>
      </c>
      <c r="I94" s="38">
        <v>100.00000000000003</v>
      </c>
      <c r="K94" s="64"/>
      <c r="L94" s="64">
        <f>SUM(L31:L92)</f>
        <v>16910.333686828915</v>
      </c>
      <c r="M94" s="220"/>
    </row>
    <row r="95" spans="1:14" customFormat="1" ht="12.75" hidden="1" x14ac:dyDescent="0.2">
      <c r="A95" s="10">
        <v>0</v>
      </c>
      <c r="B95" s="5" t="s">
        <v>49</v>
      </c>
      <c r="C95" s="3" t="s">
        <v>121</v>
      </c>
      <c r="D95" s="3" t="s">
        <v>121</v>
      </c>
      <c r="E95" s="48" t="s">
        <v>121</v>
      </c>
      <c r="F95" s="44" t="s">
        <v>121</v>
      </c>
      <c r="G95" s="15" t="s">
        <v>121</v>
      </c>
      <c r="H95" s="14" t="s">
        <v>121</v>
      </c>
      <c r="I95" s="3" t="s">
        <v>121</v>
      </c>
    </row>
    <row r="96" spans="1:14" customFormat="1" ht="12.75" hidden="1" x14ac:dyDescent="0.2">
      <c r="A96" s="10">
        <v>0</v>
      </c>
      <c r="B96" s="47">
        <v>0</v>
      </c>
      <c r="C96" s="3" t="s">
        <v>121</v>
      </c>
      <c r="D96" s="47" t="s">
        <v>121</v>
      </c>
      <c r="E96" s="48" t="s">
        <v>121</v>
      </c>
      <c r="F96" s="48" t="s">
        <v>121</v>
      </c>
      <c r="G96" s="53" t="s">
        <v>121</v>
      </c>
      <c r="H96" s="14" t="s">
        <v>121</v>
      </c>
      <c r="I96" s="3" t="s">
        <v>121</v>
      </c>
    </row>
    <row r="97" spans="1:12" customFormat="1" ht="12.75" hidden="1" x14ac:dyDescent="0.2">
      <c r="A97" s="10">
        <v>0</v>
      </c>
      <c r="B97" s="47">
        <v>0</v>
      </c>
      <c r="C97" s="3" t="s">
        <v>121</v>
      </c>
      <c r="D97" s="47" t="s">
        <v>121</v>
      </c>
      <c r="E97" s="48" t="s">
        <v>121</v>
      </c>
      <c r="F97" s="48" t="s">
        <v>121</v>
      </c>
      <c r="G97" s="53" t="s">
        <v>121</v>
      </c>
      <c r="H97" s="3" t="s">
        <v>121</v>
      </c>
      <c r="I97" s="3" t="s">
        <v>121</v>
      </c>
    </row>
    <row r="98" spans="1:12" customFormat="1" ht="12.75" hidden="1" x14ac:dyDescent="0.2">
      <c r="A98" s="10">
        <v>0</v>
      </c>
      <c r="B98" s="47">
        <v>0</v>
      </c>
      <c r="C98" s="3" t="s">
        <v>121</v>
      </c>
      <c r="D98" s="47" t="s">
        <v>121</v>
      </c>
      <c r="E98" s="48" t="s">
        <v>121</v>
      </c>
      <c r="F98" s="48" t="s">
        <v>121</v>
      </c>
      <c r="G98" s="53" t="s">
        <v>121</v>
      </c>
      <c r="H98" s="3" t="s">
        <v>121</v>
      </c>
      <c r="I98" s="3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/>
      <c r="F99" s="157" t="s">
        <v>121</v>
      </c>
      <c r="G99" s="41">
        <v>16910.333686828912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/>
      <c r="F100" s="171">
        <v>0.21137917108536139</v>
      </c>
      <c r="G100" s="35" t="s">
        <v>121</v>
      </c>
      <c r="H100" s="59" t="s">
        <v>121</v>
      </c>
      <c r="I100" s="59" t="s">
        <v>121</v>
      </c>
    </row>
    <row r="101" spans="1:12" customFormat="1" ht="12.75" hidden="1" x14ac:dyDescent="0.2">
      <c r="A101" s="10">
        <v>0</v>
      </c>
      <c r="B101" s="5">
        <v>0</v>
      </c>
      <c r="C101" s="3" t="s">
        <v>121</v>
      </c>
      <c r="D101" s="16" t="s">
        <v>121</v>
      </c>
      <c r="E101" s="16" t="s">
        <v>121</v>
      </c>
      <c r="F101" s="15" t="s">
        <v>121</v>
      </c>
      <c r="G101" s="20" t="s">
        <v>121</v>
      </c>
      <c r="H101" s="3" t="s">
        <v>121</v>
      </c>
      <c r="I101" s="3" t="s">
        <v>121</v>
      </c>
    </row>
    <row r="102" spans="1:12" customFormat="1" ht="12.75" hidden="1" x14ac:dyDescent="0.2">
      <c r="A102" s="10">
        <v>0</v>
      </c>
      <c r="B102" s="5">
        <v>0</v>
      </c>
      <c r="C102" s="54" t="s">
        <v>121</v>
      </c>
      <c r="D102" s="21" t="s">
        <v>121</v>
      </c>
      <c r="E102" s="21" t="s">
        <v>121</v>
      </c>
      <c r="F102" s="21" t="s">
        <v>121</v>
      </c>
      <c r="G102" s="22" t="s">
        <v>121</v>
      </c>
      <c r="H102" s="3" t="s">
        <v>121</v>
      </c>
      <c r="I102" s="3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/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/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688.73216331341268</v>
      </c>
      <c r="E105" s="26"/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/>
      <c r="F106" s="26">
        <v>332</v>
      </c>
      <c r="G106" s="26">
        <v>332</v>
      </c>
      <c r="H106" s="24" t="s">
        <v>121</v>
      </c>
      <c r="I106" s="24" t="s">
        <v>121</v>
      </c>
    </row>
    <row r="107" spans="1:12" customFormat="1" ht="12.75" hidden="1" x14ac:dyDescent="0.2">
      <c r="A107" s="10">
        <v>0</v>
      </c>
      <c r="B107" s="4">
        <v>0</v>
      </c>
      <c r="C107" s="3" t="s">
        <v>121</v>
      </c>
      <c r="D107" s="47" t="s">
        <v>121</v>
      </c>
      <c r="E107" s="48" t="s">
        <v>121</v>
      </c>
      <c r="F107" s="48" t="s">
        <v>121</v>
      </c>
      <c r="G107" s="53" t="s">
        <v>121</v>
      </c>
      <c r="H107" s="3" t="s">
        <v>121</v>
      </c>
      <c r="I107" s="3" t="s">
        <v>121</v>
      </c>
    </row>
    <row r="108" spans="1:12" customFormat="1" ht="12.75" hidden="1" x14ac:dyDescent="0.2">
      <c r="A108" s="10">
        <v>0</v>
      </c>
      <c r="B108" s="4">
        <v>0</v>
      </c>
      <c r="C108" s="3" t="s">
        <v>121</v>
      </c>
      <c r="D108" s="47" t="s">
        <v>121</v>
      </c>
      <c r="E108" s="48" t="s">
        <v>121</v>
      </c>
      <c r="F108" s="48" t="s">
        <v>121</v>
      </c>
      <c r="G108" s="53" t="s">
        <v>121</v>
      </c>
      <c r="H108" s="14" t="s">
        <v>121</v>
      </c>
      <c r="I108" s="3" t="s">
        <v>121</v>
      </c>
    </row>
    <row r="109" spans="1:12" customFormat="1" ht="12.75" hidden="1" x14ac:dyDescent="0.2">
      <c r="A109" s="10">
        <v>0</v>
      </c>
      <c r="B109" s="4">
        <v>0</v>
      </c>
      <c r="C109" s="3" t="s">
        <v>121</v>
      </c>
      <c r="D109" s="47" t="s">
        <v>121</v>
      </c>
      <c r="E109" s="48" t="s">
        <v>121</v>
      </c>
      <c r="F109" s="48" t="s">
        <v>121</v>
      </c>
      <c r="G109" s="53" t="s">
        <v>121</v>
      </c>
      <c r="H109" s="14" t="s">
        <v>121</v>
      </c>
      <c r="I109" s="3" t="s">
        <v>121</v>
      </c>
    </row>
    <row r="110" spans="1:12" customFormat="1" ht="12.75" hidden="1" x14ac:dyDescent="0.2">
      <c r="A110" s="10">
        <v>0</v>
      </c>
      <c r="B110" s="4" t="s">
        <v>185</v>
      </c>
      <c r="C110" s="3" t="s">
        <v>121</v>
      </c>
      <c r="D110" s="47" t="s">
        <v>121</v>
      </c>
      <c r="E110" s="48" t="s">
        <v>121</v>
      </c>
      <c r="F110" s="48" t="s">
        <v>121</v>
      </c>
      <c r="G110" s="53" t="s">
        <v>121</v>
      </c>
      <c r="H110" s="3" t="s">
        <v>121</v>
      </c>
      <c r="I110" s="3" t="s">
        <v>121</v>
      </c>
    </row>
    <row r="111" spans="1:12" customFormat="1" ht="12.75" hidden="1" x14ac:dyDescent="0.2">
      <c r="A111" s="10">
        <v>0</v>
      </c>
      <c r="B111" s="55" t="s">
        <v>186</v>
      </c>
      <c r="C111" s="3" t="s">
        <v>121</v>
      </c>
      <c r="D111" s="47" t="s">
        <v>121</v>
      </c>
      <c r="E111" s="48" t="s">
        <v>121</v>
      </c>
      <c r="F111" s="51" t="s">
        <v>121</v>
      </c>
      <c r="G111" s="56" t="s">
        <v>121</v>
      </c>
      <c r="H111" s="14" t="s">
        <v>121</v>
      </c>
      <c r="I111" s="3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/>
      <c r="F112" s="158" t="s">
        <v>121</v>
      </c>
      <c r="G112" s="36">
        <v>16520.656018257483</v>
      </c>
      <c r="H112" s="35" t="s">
        <v>121</v>
      </c>
      <c r="I112" s="34" t="s">
        <v>121</v>
      </c>
      <c r="L112" s="64">
        <f>+L94-G105-G106</f>
        <v>16520.656018257487</v>
      </c>
    </row>
    <row r="113" spans="1:14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/>
      <c r="F113" s="159">
        <v>0.20650820022821853</v>
      </c>
      <c r="G113" s="61" t="s">
        <v>121</v>
      </c>
      <c r="H113" s="42" t="s">
        <v>121</v>
      </c>
      <c r="I113" s="42" t="s">
        <v>121</v>
      </c>
      <c r="L113" s="10">
        <f>L112/G9-F113</f>
        <v>0</v>
      </c>
      <c r="N113" s="10">
        <v>100.06589930734324</v>
      </c>
    </row>
    <row r="114" spans="1:14" hidden="1" x14ac:dyDescent="0.2"/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I55:I73 D74:I80 I81 D82:I85 I86 D87:I89 I90:I91 I93 D92:I92 D31:I54 C3:I3 D55:H72 D57:G74">
    <cfRule type="cellIs" dxfId="21" priority="1" stopIfTrue="1" operator="equal">
      <formula>0</formula>
    </cfRule>
  </conditionalFormatting>
  <pageMargins left="0.75" right="0.75" top="1" bottom="1" header="0" footer="0"/>
  <pageSetup paperSize="9" scale="86" orientation="portrait" r:id="rId1"/>
  <headerFooter alignWithMargins="0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Q92" sqref="Q92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/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/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/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/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88</v>
      </c>
      <c r="C7" s="24" t="s">
        <v>121</v>
      </c>
      <c r="D7" s="62" t="s">
        <v>121</v>
      </c>
      <c r="E7" s="63"/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/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/>
      <c r="F9" s="103" t="s">
        <v>121</v>
      </c>
      <c r="G9" s="145">
        <v>45000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/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/>
      <c r="F11" s="63" t="s">
        <v>121</v>
      </c>
      <c r="G11" s="97">
        <v>50000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/>
      <c r="F12" s="63" t="s">
        <v>121</v>
      </c>
      <c r="G12" s="40">
        <v>10</v>
      </c>
      <c r="H12" s="74" t="s">
        <v>2</v>
      </c>
      <c r="I12" s="62" t="s">
        <v>121</v>
      </c>
    </row>
    <row r="13" spans="1:9" hidden="1" x14ac:dyDescent="0.2">
      <c r="A13" s="10">
        <v>0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63" t="s">
        <v>121</v>
      </c>
      <c r="H13" s="63" t="s">
        <v>121</v>
      </c>
      <c r="I13" s="62" t="s">
        <v>121</v>
      </c>
    </row>
    <row r="14" spans="1:9" hidden="1" x14ac:dyDescent="0.2">
      <c r="A14" s="10">
        <v>0</v>
      </c>
      <c r="B14" s="24" t="s">
        <v>121</v>
      </c>
      <c r="C14" s="24" t="s">
        <v>121</v>
      </c>
      <c r="D14" s="62" t="s">
        <v>121</v>
      </c>
      <c r="E14" s="63"/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/>
      <c r="F15" s="63" t="s">
        <v>121</v>
      </c>
      <c r="G15" s="251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/>
      <c r="F16" s="63" t="s">
        <v>121</v>
      </c>
      <c r="G16" s="40">
        <v>1</v>
      </c>
      <c r="H16" s="74" t="s">
        <v>129</v>
      </c>
      <c r="I16" s="62" t="s">
        <v>121</v>
      </c>
    </row>
    <row r="17" spans="1:14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/>
      <c r="F17" s="63" t="s">
        <v>121</v>
      </c>
      <c r="G17" s="40" t="s">
        <v>121</v>
      </c>
      <c r="H17" s="74" t="s">
        <v>121</v>
      </c>
      <c r="I17" s="62" t="s">
        <v>121</v>
      </c>
    </row>
    <row r="18" spans="1:14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40">
        <v>9.2999999999999989</v>
      </c>
      <c r="H18" s="74" t="s">
        <v>2</v>
      </c>
      <c r="I18" s="25" t="s">
        <v>121</v>
      </c>
    </row>
    <row r="19" spans="1:14" customFormat="1" ht="12.75" x14ac:dyDescent="0.2">
      <c r="A19" s="10">
        <v>1</v>
      </c>
      <c r="B19" s="24" t="s">
        <v>121</v>
      </c>
      <c r="C19" s="21" t="s">
        <v>121</v>
      </c>
      <c r="D19" s="69" t="s">
        <v>121</v>
      </c>
      <c r="E19" s="70" t="s">
        <v>121</v>
      </c>
      <c r="F19" s="70" t="s">
        <v>121</v>
      </c>
      <c r="G19" s="70" t="s">
        <v>121</v>
      </c>
      <c r="H19" s="70" t="s">
        <v>121</v>
      </c>
      <c r="I19" s="69" t="s">
        <v>121</v>
      </c>
    </row>
    <row r="20" spans="1:14" customFormat="1" ht="12.75" hidden="1" x14ac:dyDescent="0.2">
      <c r="A20" s="10">
        <v>0</v>
      </c>
      <c r="B20" s="24" t="s">
        <v>131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4" customFormat="1" ht="12.75" x14ac:dyDescent="0.2">
      <c r="A21" s="10">
        <v>1</v>
      </c>
      <c r="B21" s="24" t="s">
        <v>132</v>
      </c>
      <c r="C21" s="15" t="s">
        <v>121</v>
      </c>
      <c r="D21" s="15" t="s">
        <v>121</v>
      </c>
      <c r="E21" s="14" t="s">
        <v>121</v>
      </c>
      <c r="F21" s="14" t="s">
        <v>121</v>
      </c>
      <c r="G21" s="218">
        <v>40000</v>
      </c>
      <c r="H21" s="14" t="s">
        <v>133</v>
      </c>
      <c r="I21" s="14" t="s">
        <v>121</v>
      </c>
    </row>
    <row r="22" spans="1:14" customFormat="1" ht="12.75" hidden="1" x14ac:dyDescent="0.2">
      <c r="A22" s="10">
        <v>0</v>
      </c>
      <c r="B22" s="24" t="s">
        <v>121</v>
      </c>
      <c r="C22" s="15" t="s">
        <v>121</v>
      </c>
      <c r="D22" s="17" t="s">
        <v>121</v>
      </c>
      <c r="E22" s="14" t="s">
        <v>121</v>
      </c>
      <c r="F22" s="18" t="s">
        <v>121</v>
      </c>
      <c r="G22" s="15" t="s">
        <v>121</v>
      </c>
      <c r="H22" s="14" t="s">
        <v>121</v>
      </c>
      <c r="I22" s="14" t="s">
        <v>121</v>
      </c>
    </row>
    <row r="23" spans="1:14" customFormat="1" ht="12.75" hidden="1" x14ac:dyDescent="0.2">
      <c r="A23" s="10">
        <v>0</v>
      </c>
      <c r="B23" s="24" t="s">
        <v>121</v>
      </c>
      <c r="C23" s="15" t="s">
        <v>121</v>
      </c>
      <c r="D23" s="17" t="s">
        <v>121</v>
      </c>
      <c r="E23" s="14" t="s">
        <v>121</v>
      </c>
      <c r="F23" s="18" t="s">
        <v>121</v>
      </c>
      <c r="G23" s="15" t="s">
        <v>121</v>
      </c>
      <c r="H23" s="14" t="s">
        <v>121</v>
      </c>
      <c r="I23" s="14" t="s">
        <v>121</v>
      </c>
    </row>
    <row r="24" spans="1:14" customFormat="1" ht="14.25" hidden="1" x14ac:dyDescent="0.2">
      <c r="A24" s="10">
        <v>0</v>
      </c>
      <c r="B24" s="24" t="s">
        <v>121</v>
      </c>
      <c r="C24" s="15" t="s">
        <v>121</v>
      </c>
      <c r="D24" s="17" t="s">
        <v>121</v>
      </c>
      <c r="E24" s="19" t="s">
        <v>121</v>
      </c>
      <c r="F24" s="18" t="s">
        <v>121</v>
      </c>
      <c r="G24" s="15" t="s">
        <v>121</v>
      </c>
      <c r="H24" s="14" t="s">
        <v>121</v>
      </c>
      <c r="I24" s="14" t="s">
        <v>121</v>
      </c>
    </row>
    <row r="25" spans="1:14" customFormat="1" ht="12.75" hidden="1" x14ac:dyDescent="0.2">
      <c r="A25" s="10">
        <v>0</v>
      </c>
      <c r="B25" s="24" t="s">
        <v>121</v>
      </c>
      <c r="C25" s="15" t="s">
        <v>121</v>
      </c>
      <c r="D25" s="15" t="s">
        <v>121</v>
      </c>
      <c r="E25" s="14" t="s">
        <v>121</v>
      </c>
      <c r="F25" s="18" t="s">
        <v>121</v>
      </c>
      <c r="G25" s="15" t="s">
        <v>121</v>
      </c>
      <c r="H25" s="14" t="s">
        <v>121</v>
      </c>
      <c r="I25" s="14" t="s">
        <v>121</v>
      </c>
    </row>
    <row r="26" spans="1:14" customFormat="1" ht="12.75" hidden="1" x14ac:dyDescent="0.2">
      <c r="A26" s="10">
        <v>0</v>
      </c>
      <c r="B26" s="24" t="s">
        <v>121</v>
      </c>
      <c r="C26" s="15" t="s">
        <v>121</v>
      </c>
      <c r="D26" s="17" t="s">
        <v>121</v>
      </c>
      <c r="E26" s="14" t="s">
        <v>121</v>
      </c>
      <c r="F26" s="18" t="s">
        <v>121</v>
      </c>
      <c r="G26" s="15" t="s">
        <v>121</v>
      </c>
      <c r="H26" s="14" t="s">
        <v>121</v>
      </c>
      <c r="I26" s="14" t="s">
        <v>121</v>
      </c>
    </row>
    <row r="27" spans="1:14" customFormat="1" ht="12.75" hidden="1" x14ac:dyDescent="0.2">
      <c r="A27" s="10">
        <v>0</v>
      </c>
      <c r="B27" s="24" t="s">
        <v>121</v>
      </c>
      <c r="C27" s="15" t="s">
        <v>121</v>
      </c>
      <c r="D27" s="15" t="s">
        <v>121</v>
      </c>
      <c r="E27" s="14" t="s">
        <v>121</v>
      </c>
      <c r="F27" s="18" t="s">
        <v>121</v>
      </c>
      <c r="G27" s="15" t="s">
        <v>121</v>
      </c>
      <c r="H27" s="14" t="s">
        <v>121</v>
      </c>
      <c r="I27" s="14" t="s">
        <v>121</v>
      </c>
    </row>
    <row r="28" spans="1:14" x14ac:dyDescent="0.2">
      <c r="A28" s="10">
        <v>1</v>
      </c>
      <c r="B28" s="24"/>
      <c r="C28" s="27" t="s">
        <v>121</v>
      </c>
      <c r="D28" s="62" t="s">
        <v>121</v>
      </c>
      <c r="E28" s="63"/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4" x14ac:dyDescent="0.2">
      <c r="A29" s="10">
        <v>1</v>
      </c>
      <c r="B29" s="147">
        <v>0</v>
      </c>
      <c r="C29" s="38" t="s">
        <v>121</v>
      </c>
      <c r="D29" s="148" t="s">
        <v>134</v>
      </c>
      <c r="E29" s="149"/>
      <c r="F29" s="149" t="s">
        <v>135</v>
      </c>
      <c r="G29" s="149" t="s">
        <v>136</v>
      </c>
      <c r="H29" s="149" t="s">
        <v>121</v>
      </c>
      <c r="I29" s="148" t="s">
        <v>137</v>
      </c>
    </row>
    <row r="30" spans="1:14" x14ac:dyDescent="0.2">
      <c r="A30" s="10">
        <v>1</v>
      </c>
      <c r="B30" s="150" t="s">
        <v>138</v>
      </c>
      <c r="C30" s="42" t="s">
        <v>121</v>
      </c>
      <c r="D30" s="151" t="s">
        <v>3</v>
      </c>
      <c r="E30" s="151"/>
      <c r="F30" s="151" t="s">
        <v>139</v>
      </c>
      <c r="G30" s="151" t="s">
        <v>108</v>
      </c>
      <c r="H30" s="151" t="s">
        <v>121</v>
      </c>
      <c r="I30" s="152" t="s">
        <v>140</v>
      </c>
    </row>
    <row r="31" spans="1:14" x14ac:dyDescent="0.2">
      <c r="A31" s="10">
        <v>1</v>
      </c>
      <c r="B31" s="91" t="s">
        <v>141</v>
      </c>
      <c r="C31" s="92" t="s">
        <v>121</v>
      </c>
      <c r="D31" s="92" t="s">
        <v>121</v>
      </c>
      <c r="E31" s="92"/>
      <c r="F31" s="92" t="s">
        <v>121</v>
      </c>
      <c r="G31" s="92" t="s">
        <v>121</v>
      </c>
      <c r="H31" s="92">
        <v>212.84294266831895</v>
      </c>
      <c r="I31" s="27" t="s">
        <v>121</v>
      </c>
      <c r="L31" s="64">
        <f>+H31</f>
        <v>212.84294266831895</v>
      </c>
      <c r="N31" s="220">
        <v>88.148772091055605</v>
      </c>
    </row>
    <row r="32" spans="1:14" customFormat="1" ht="12.75" hidden="1" x14ac:dyDescent="0.2">
      <c r="A32" s="10">
        <v>0</v>
      </c>
      <c r="B32" s="4" t="s">
        <v>187</v>
      </c>
      <c r="C32" s="44" t="s">
        <v>121</v>
      </c>
      <c r="D32" s="1" t="s">
        <v>121</v>
      </c>
      <c r="E32" s="3" t="s">
        <v>121</v>
      </c>
      <c r="F32" s="45" t="s">
        <v>121</v>
      </c>
      <c r="G32" s="14" t="s">
        <v>121</v>
      </c>
      <c r="H32" s="14" t="s">
        <v>121</v>
      </c>
      <c r="I32" s="14" t="s">
        <v>121</v>
      </c>
    </row>
    <row r="33" spans="1:14" x14ac:dyDescent="0.2">
      <c r="A33" s="10">
        <v>1</v>
      </c>
      <c r="B33" s="26" t="s">
        <v>143</v>
      </c>
      <c r="C33" s="27" t="s">
        <v>121</v>
      </c>
      <c r="D33" s="27">
        <v>20000</v>
      </c>
      <c r="E33" s="27"/>
      <c r="F33" s="72">
        <v>1.0642147133415948E-2</v>
      </c>
      <c r="G33" s="27">
        <v>212.84294266831895</v>
      </c>
      <c r="H33" s="27" t="s">
        <v>121</v>
      </c>
      <c r="I33" s="27">
        <v>1.1886623423423268</v>
      </c>
    </row>
    <row r="34" spans="1:14" x14ac:dyDescent="0.2">
      <c r="A34" s="10">
        <v>1</v>
      </c>
      <c r="B34" s="43" t="s">
        <v>144</v>
      </c>
      <c r="C34" s="92" t="s">
        <v>121</v>
      </c>
      <c r="D34" s="92" t="s">
        <v>121</v>
      </c>
      <c r="E34" s="92"/>
      <c r="F34" s="94" t="s">
        <v>121</v>
      </c>
      <c r="G34" s="92" t="s">
        <v>121</v>
      </c>
      <c r="H34" s="92">
        <v>4679.518782068475</v>
      </c>
      <c r="I34" s="27" t="s">
        <v>121</v>
      </c>
      <c r="L34" s="10">
        <f>SUBTOTAL(9,G35:G54)</f>
        <v>4679.518782068475</v>
      </c>
      <c r="N34" s="220">
        <v>92.549392490537016</v>
      </c>
    </row>
    <row r="35" spans="1:14" x14ac:dyDescent="0.2">
      <c r="A35" s="10">
        <v>1</v>
      </c>
      <c r="B35" s="26" t="s">
        <v>146</v>
      </c>
      <c r="C35" s="27" t="s">
        <v>121</v>
      </c>
      <c r="D35" s="27">
        <v>40000</v>
      </c>
      <c r="E35" s="27"/>
      <c r="F35" s="72">
        <v>3.2640000000000002E-2</v>
      </c>
      <c r="G35" s="27">
        <v>1305.6000000000001</v>
      </c>
      <c r="H35" s="27" t="s">
        <v>121</v>
      </c>
      <c r="I35" s="27">
        <v>7.2913742626672509</v>
      </c>
      <c r="M35" s="220">
        <v>80.080775291819634</v>
      </c>
    </row>
    <row r="36" spans="1:14" x14ac:dyDescent="0.2">
      <c r="A36" s="10">
        <v>1</v>
      </c>
      <c r="B36" s="26" t="s">
        <v>145</v>
      </c>
      <c r="C36" s="27" t="s">
        <v>121</v>
      </c>
      <c r="D36" s="27">
        <v>40000</v>
      </c>
      <c r="E36" s="27"/>
      <c r="F36" s="72">
        <v>1.4745060000000004E-2</v>
      </c>
      <c r="G36" s="27">
        <v>589.80240000000015</v>
      </c>
      <c r="H36" s="27" t="s">
        <v>121</v>
      </c>
      <c r="I36" s="27">
        <v>3.2938649198984189</v>
      </c>
      <c r="M36" s="220">
        <v>102.9829848286671</v>
      </c>
    </row>
    <row r="37" spans="1:14" x14ac:dyDescent="0.2">
      <c r="A37" s="10">
        <v>1</v>
      </c>
      <c r="B37" s="26" t="s">
        <v>147</v>
      </c>
      <c r="C37" s="27" t="s">
        <v>121</v>
      </c>
      <c r="D37" s="27">
        <v>2</v>
      </c>
      <c r="E37" s="27"/>
      <c r="F37" s="72">
        <v>0.94000000000000006</v>
      </c>
      <c r="G37" s="27">
        <v>1.8800000000000001</v>
      </c>
      <c r="H37" s="27" t="s">
        <v>121</v>
      </c>
      <c r="I37" s="27">
        <v>1.0499221517933848E-2</v>
      </c>
    </row>
    <row r="38" spans="1:14" x14ac:dyDescent="0.2">
      <c r="A38" s="10">
        <v>1</v>
      </c>
      <c r="B38" s="11" t="s">
        <v>148</v>
      </c>
      <c r="C38" s="76" t="s">
        <v>121</v>
      </c>
      <c r="D38" s="27">
        <v>1.3</v>
      </c>
      <c r="E38" s="9" t="s">
        <v>121</v>
      </c>
      <c r="F38" s="28">
        <v>5.66</v>
      </c>
      <c r="G38" s="27">
        <v>7.3580000000000005</v>
      </c>
      <c r="H38" s="24" t="s">
        <v>121</v>
      </c>
      <c r="I38" s="24">
        <v>4.1092165919658113E-2</v>
      </c>
    </row>
    <row r="39" spans="1:14" x14ac:dyDescent="0.2">
      <c r="A39" s="10">
        <v>1</v>
      </c>
      <c r="B39" s="11" t="s">
        <v>188</v>
      </c>
      <c r="C39" s="76" t="s">
        <v>121</v>
      </c>
      <c r="D39" s="27">
        <v>4</v>
      </c>
      <c r="E39" s="9" t="s">
        <v>121</v>
      </c>
      <c r="F39" s="28">
        <v>12.7</v>
      </c>
      <c r="G39" s="27">
        <v>50.8</v>
      </c>
      <c r="H39" s="24" t="s">
        <v>121</v>
      </c>
      <c r="I39" s="24">
        <v>0.28370236867608478</v>
      </c>
    </row>
    <row r="40" spans="1:14" ht="12.75" x14ac:dyDescent="0.2">
      <c r="A40" s="10">
        <v>1</v>
      </c>
      <c r="B40" s="11" t="s">
        <v>150</v>
      </c>
      <c r="C40" s="76" t="s">
        <v>121</v>
      </c>
      <c r="D40" s="27">
        <v>912.29344729344734</v>
      </c>
      <c r="E40" s="9" t="s">
        <v>121</v>
      </c>
      <c r="F40" s="28">
        <v>0.33153922453987072</v>
      </c>
      <c r="G40" s="27">
        <v>302.46106206847497</v>
      </c>
      <c r="H40" s="24" t="s">
        <v>121</v>
      </c>
      <c r="I40" s="24">
        <v>1.6891519634076899</v>
      </c>
      <c r="L40"/>
      <c r="M40" s="220">
        <v>86.574835297252051</v>
      </c>
    </row>
    <row r="41" spans="1:14" hidden="1" x14ac:dyDescent="0.2">
      <c r="A41" s="10">
        <v>0</v>
      </c>
      <c r="B41" s="26" t="s">
        <v>53</v>
      </c>
      <c r="C41" s="27" t="s">
        <v>121</v>
      </c>
      <c r="D41" s="27">
        <v>154</v>
      </c>
      <c r="E41" s="27" t="s">
        <v>121</v>
      </c>
      <c r="F41" s="71" t="s">
        <v>121</v>
      </c>
      <c r="G41" s="27" t="s">
        <v>121</v>
      </c>
      <c r="H41" s="27" t="s">
        <v>121</v>
      </c>
      <c r="I41" s="27" t="s">
        <v>121</v>
      </c>
    </row>
    <row r="42" spans="1:14" hidden="1" x14ac:dyDescent="0.2">
      <c r="A42" s="10">
        <v>0</v>
      </c>
      <c r="B42" s="26" t="s">
        <v>12</v>
      </c>
      <c r="C42" s="27" t="s">
        <v>121</v>
      </c>
      <c r="D42" s="27">
        <v>18.5</v>
      </c>
      <c r="E42" s="27" t="s">
        <v>121</v>
      </c>
      <c r="F42" s="27" t="s">
        <v>121</v>
      </c>
      <c r="G42" s="27" t="s">
        <v>121</v>
      </c>
      <c r="H42" s="27" t="s">
        <v>121</v>
      </c>
      <c r="I42" s="27" t="s">
        <v>121</v>
      </c>
    </row>
    <row r="43" spans="1:14" hidden="1" x14ac:dyDescent="0.2">
      <c r="A43" s="10">
        <v>0</v>
      </c>
      <c r="B43" s="26" t="s">
        <v>54</v>
      </c>
      <c r="C43" s="27" t="s">
        <v>121</v>
      </c>
      <c r="D43" s="27">
        <v>132</v>
      </c>
      <c r="E43" s="27"/>
      <c r="F43" s="27" t="s">
        <v>121</v>
      </c>
      <c r="G43" s="27" t="s">
        <v>121</v>
      </c>
      <c r="H43" s="27" t="s">
        <v>121</v>
      </c>
      <c r="I43" s="27" t="s">
        <v>121</v>
      </c>
    </row>
    <row r="44" spans="1:14" x14ac:dyDescent="0.2">
      <c r="A44" s="10">
        <v>1</v>
      </c>
      <c r="B44" s="26" t="s">
        <v>151</v>
      </c>
      <c r="C44" s="27" t="s">
        <v>121</v>
      </c>
      <c r="D44" s="27" t="s">
        <v>121</v>
      </c>
      <c r="E44" s="27"/>
      <c r="F44" s="72" t="s">
        <v>121</v>
      </c>
      <c r="G44" s="27">
        <v>461.61731999999938</v>
      </c>
      <c r="H44" s="27" t="s">
        <v>121</v>
      </c>
      <c r="I44" s="27">
        <v>2.5779906910611423</v>
      </c>
    </row>
    <row r="45" spans="1:14" hidden="1" x14ac:dyDescent="0.2">
      <c r="A45" s="10">
        <v>0</v>
      </c>
      <c r="B45" s="26" t="s">
        <v>152</v>
      </c>
      <c r="C45" s="27" t="s">
        <v>121</v>
      </c>
      <c r="D45" s="27">
        <v>2</v>
      </c>
      <c r="E45" s="27"/>
      <c r="F45" s="72">
        <v>34.17</v>
      </c>
      <c r="G45" s="27">
        <v>68.34</v>
      </c>
      <c r="H45" s="27" t="s">
        <v>121</v>
      </c>
      <c r="I45" s="27">
        <v>0.38165787156148889</v>
      </c>
    </row>
    <row r="46" spans="1:14" hidden="1" x14ac:dyDescent="0.2">
      <c r="A46" s="10">
        <v>0</v>
      </c>
      <c r="B46" s="26" t="s">
        <v>189</v>
      </c>
      <c r="C46" s="27" t="s">
        <v>121</v>
      </c>
      <c r="D46" s="27">
        <v>4</v>
      </c>
      <c r="E46" s="27"/>
      <c r="F46" s="72">
        <v>14.586</v>
      </c>
      <c r="G46" s="27">
        <v>58.344000000000001</v>
      </c>
      <c r="H46" s="27" t="s">
        <v>121</v>
      </c>
      <c r="I46" s="27">
        <v>0.32583328736294276</v>
      </c>
    </row>
    <row r="47" spans="1:14" hidden="1" x14ac:dyDescent="0.2">
      <c r="A47" s="10">
        <v>0</v>
      </c>
      <c r="B47" s="26" t="s">
        <v>190</v>
      </c>
      <c r="C47" s="27" t="s">
        <v>121</v>
      </c>
      <c r="D47" s="27">
        <v>0.2</v>
      </c>
      <c r="E47" s="27"/>
      <c r="F47" s="72">
        <v>53.192999999999998</v>
      </c>
      <c r="G47" s="27">
        <v>10.6386</v>
      </c>
      <c r="H47" s="27" t="s">
        <v>121</v>
      </c>
      <c r="I47" s="27">
        <v>5.9413307468452671E-2</v>
      </c>
    </row>
    <row r="48" spans="1:14" hidden="1" x14ac:dyDescent="0.2">
      <c r="A48" s="10">
        <v>0</v>
      </c>
      <c r="B48" s="26" t="s">
        <v>155</v>
      </c>
      <c r="C48" s="27" t="s">
        <v>121</v>
      </c>
      <c r="D48" s="27">
        <v>1.5</v>
      </c>
      <c r="E48" s="27"/>
      <c r="F48" s="72">
        <v>27.132000000000001</v>
      </c>
      <c r="G48" s="27">
        <v>40.698</v>
      </c>
      <c r="H48" s="27" t="s">
        <v>121</v>
      </c>
      <c r="I48" s="27">
        <v>0.22728580709408069</v>
      </c>
    </row>
    <row r="49" spans="1:14" hidden="1" x14ac:dyDescent="0.2">
      <c r="A49" s="10">
        <v>0</v>
      </c>
      <c r="B49" s="26" t="s">
        <v>191</v>
      </c>
      <c r="C49" s="27" t="s">
        <v>121</v>
      </c>
      <c r="D49" s="27">
        <v>0.4</v>
      </c>
      <c r="E49" s="27"/>
      <c r="F49" s="72">
        <v>21.93</v>
      </c>
      <c r="G49" s="27">
        <v>8.7720000000000002</v>
      </c>
      <c r="H49" s="27" t="s">
        <v>121</v>
      </c>
      <c r="I49" s="27">
        <v>4.8988920827295591E-2</v>
      </c>
    </row>
    <row r="50" spans="1:14" hidden="1" x14ac:dyDescent="0.2">
      <c r="A50" s="10">
        <v>0</v>
      </c>
      <c r="B50" s="26" t="s">
        <v>192</v>
      </c>
      <c r="C50" s="27" t="s">
        <v>121</v>
      </c>
      <c r="D50" s="27">
        <v>0.4</v>
      </c>
      <c r="E50" s="27"/>
      <c r="F50" s="72">
        <v>233.57999999999996</v>
      </c>
      <c r="G50" s="27">
        <v>93.431999999999988</v>
      </c>
      <c r="H50" s="27" t="s">
        <v>121</v>
      </c>
      <c r="I50" s="27">
        <v>0.52178897067212504</v>
      </c>
    </row>
    <row r="51" spans="1:14" hidden="1" x14ac:dyDescent="0.2">
      <c r="A51" s="10">
        <v>0</v>
      </c>
      <c r="B51" s="26" t="s">
        <v>157</v>
      </c>
      <c r="C51" s="27" t="s">
        <v>121</v>
      </c>
      <c r="D51" s="27">
        <v>1</v>
      </c>
      <c r="E51" s="27"/>
      <c r="F51" s="72">
        <v>60.282000000000004</v>
      </c>
      <c r="G51" s="27">
        <v>60.282000000000004</v>
      </c>
      <c r="H51" s="27" t="s">
        <v>121</v>
      </c>
      <c r="I51" s="27">
        <v>0.33665642103408949</v>
      </c>
      <c r="L51" s="64"/>
    </row>
    <row r="52" spans="1:14" hidden="1" x14ac:dyDescent="0.2">
      <c r="A52" s="10">
        <v>0</v>
      </c>
      <c r="B52" s="26" t="s">
        <v>158</v>
      </c>
      <c r="C52" s="27" t="s">
        <v>121</v>
      </c>
      <c r="D52" s="27">
        <v>1</v>
      </c>
      <c r="E52" s="27"/>
      <c r="F52" s="72">
        <v>43.655999999999999</v>
      </c>
      <c r="G52" s="27">
        <v>43.655999999999999</v>
      </c>
      <c r="H52" s="27" t="s">
        <v>121</v>
      </c>
      <c r="I52" s="27">
        <v>0.24380532690793616</v>
      </c>
    </row>
    <row r="53" spans="1:14" hidden="1" x14ac:dyDescent="0.2">
      <c r="A53" s="10">
        <v>0</v>
      </c>
      <c r="B53" s="26" t="s">
        <v>159</v>
      </c>
      <c r="C53" s="27" t="s">
        <v>121</v>
      </c>
      <c r="D53" s="27">
        <v>2.8000000000000003</v>
      </c>
      <c r="E53" s="27"/>
      <c r="F53" s="72">
        <v>27.662400000000002</v>
      </c>
      <c r="G53" s="27">
        <v>77.454720000000009</v>
      </c>
      <c r="H53" s="27" t="s">
        <v>121</v>
      </c>
      <c r="I53" s="27">
        <v>0.43256077813273469</v>
      </c>
    </row>
    <row r="54" spans="1:14" s="177" customFormat="1" x14ac:dyDescent="0.2">
      <c r="A54" s="177">
        <v>1</v>
      </c>
      <c r="B54" s="43" t="s">
        <v>160</v>
      </c>
      <c r="C54" s="92" t="s">
        <v>121</v>
      </c>
      <c r="D54" s="179">
        <v>3500</v>
      </c>
      <c r="E54" s="92"/>
      <c r="F54" s="94">
        <v>0.56000000000000005</v>
      </c>
      <c r="G54" s="92">
        <v>1960.0000000000002</v>
      </c>
      <c r="H54" s="92" t="s">
        <v>121</v>
      </c>
      <c r="I54" s="92">
        <v>10.945996901675715</v>
      </c>
      <c r="L54" s="10">
        <f>SUBTOTAL(9,G56:G74)</f>
        <v>6408.7509009909809</v>
      </c>
      <c r="N54" s="220" t="e">
        <v>#VALUE!</v>
      </c>
    </row>
    <row r="55" spans="1:14" x14ac:dyDescent="0.2">
      <c r="A55" s="10">
        <v>1</v>
      </c>
      <c r="B55" s="11" t="s">
        <v>161</v>
      </c>
      <c r="C55" s="76" t="s">
        <v>121</v>
      </c>
      <c r="D55" s="27" t="s">
        <v>121</v>
      </c>
      <c r="E55" s="9" t="s">
        <v>121</v>
      </c>
      <c r="F55" s="28" t="s">
        <v>121</v>
      </c>
      <c r="G55" s="27" t="s">
        <v>121</v>
      </c>
      <c r="H55" s="96">
        <v>6408.7509009909809</v>
      </c>
      <c r="I55" s="24" t="s">
        <v>121</v>
      </c>
    </row>
    <row r="56" spans="1:14" x14ac:dyDescent="0.2">
      <c r="A56" s="10">
        <v>1</v>
      </c>
      <c r="B56" s="11" t="s">
        <v>162</v>
      </c>
      <c r="C56" s="76" t="s">
        <v>121</v>
      </c>
      <c r="D56" s="27">
        <v>1.6</v>
      </c>
      <c r="E56" s="9" t="s">
        <v>121</v>
      </c>
      <c r="F56" s="28">
        <v>45</v>
      </c>
      <c r="G56" s="27">
        <v>72</v>
      </c>
      <c r="H56" s="24" t="s">
        <v>121</v>
      </c>
      <c r="I56" s="24">
        <v>0.40209784536767923</v>
      </c>
    </row>
    <row r="57" spans="1:14" x14ac:dyDescent="0.2">
      <c r="A57" s="10">
        <v>1</v>
      </c>
      <c r="B57" s="11" t="s">
        <v>163</v>
      </c>
      <c r="C57" s="76" t="s">
        <v>121</v>
      </c>
      <c r="D57" s="27">
        <v>1125</v>
      </c>
      <c r="E57" s="9" t="s">
        <v>121</v>
      </c>
      <c r="F57" s="155">
        <v>0.2</v>
      </c>
      <c r="G57" s="27">
        <v>225</v>
      </c>
      <c r="H57" s="24" t="s">
        <v>121</v>
      </c>
      <c r="I57" s="24">
        <v>1.2565557667739975</v>
      </c>
    </row>
    <row r="58" spans="1:14" x14ac:dyDescent="0.2">
      <c r="A58" s="10">
        <v>1</v>
      </c>
      <c r="B58" s="11" t="s">
        <v>164</v>
      </c>
      <c r="C58" s="76" t="s">
        <v>121</v>
      </c>
      <c r="D58" s="27">
        <v>800000</v>
      </c>
      <c r="E58" s="9" t="s">
        <v>121</v>
      </c>
      <c r="F58" s="28">
        <v>2.5000000000000001E-4</v>
      </c>
      <c r="G58" s="27">
        <v>200</v>
      </c>
      <c r="H58" s="24" t="s">
        <v>121</v>
      </c>
      <c r="I58" s="24">
        <v>1.1169384593546645</v>
      </c>
    </row>
    <row r="59" spans="1:14" customFormat="1" ht="12.75" x14ac:dyDescent="0.2">
      <c r="A59" s="10">
        <v>1</v>
      </c>
      <c r="B59" s="4" t="s">
        <v>165</v>
      </c>
      <c r="C59" s="44" t="s">
        <v>121</v>
      </c>
      <c r="D59" s="27">
        <v>45000</v>
      </c>
      <c r="E59" s="9" t="s">
        <v>121</v>
      </c>
      <c r="F59" s="28">
        <v>0.05</v>
      </c>
      <c r="G59" s="27">
        <v>2250</v>
      </c>
      <c r="H59" s="14" t="s">
        <v>121</v>
      </c>
      <c r="I59" s="14">
        <v>12.565557667739977</v>
      </c>
    </row>
    <row r="60" spans="1:14" customFormat="1" ht="12.75" x14ac:dyDescent="0.2">
      <c r="A60" s="10">
        <v>1</v>
      </c>
      <c r="B60" s="4" t="s">
        <v>166</v>
      </c>
      <c r="C60" s="44" t="s">
        <v>121</v>
      </c>
      <c r="D60" s="27">
        <v>622.61538461538464</v>
      </c>
      <c r="E60" s="9" t="s">
        <v>121</v>
      </c>
      <c r="F60" s="28">
        <v>4.5353448275862061</v>
      </c>
      <c r="G60" s="27">
        <v>2823.775464190981</v>
      </c>
      <c r="H60" s="3" t="s">
        <v>121</v>
      </c>
      <c r="I60" s="14">
        <v>15.769917082684884</v>
      </c>
    </row>
    <row r="61" spans="1:14" customFormat="1" ht="12.75" hidden="1" x14ac:dyDescent="0.2">
      <c r="A61" s="10">
        <v>0</v>
      </c>
      <c r="B61" s="4">
        <v>0</v>
      </c>
      <c r="C61" s="44" t="s">
        <v>121</v>
      </c>
      <c r="D61" s="27" t="s">
        <v>121</v>
      </c>
      <c r="E61" s="9" t="s">
        <v>121</v>
      </c>
      <c r="F61" s="28" t="s">
        <v>121</v>
      </c>
      <c r="G61" s="27" t="s">
        <v>121</v>
      </c>
      <c r="H61" s="3" t="s">
        <v>121</v>
      </c>
      <c r="I61" s="14" t="s">
        <v>121</v>
      </c>
    </row>
    <row r="62" spans="1:14" customFormat="1" ht="12.75" hidden="1" x14ac:dyDescent="0.2">
      <c r="A62" s="10">
        <v>0</v>
      </c>
      <c r="B62" s="4">
        <v>0</v>
      </c>
      <c r="C62" s="44" t="s">
        <v>121</v>
      </c>
      <c r="D62" s="27" t="s">
        <v>121</v>
      </c>
      <c r="E62" s="9" t="s">
        <v>121</v>
      </c>
      <c r="F62" s="174" t="s">
        <v>121</v>
      </c>
      <c r="G62" s="27" t="s">
        <v>121</v>
      </c>
      <c r="H62" s="3" t="s">
        <v>121</v>
      </c>
      <c r="I62" s="14" t="s">
        <v>121</v>
      </c>
    </row>
    <row r="63" spans="1:14" customFormat="1" ht="12.75" hidden="1" x14ac:dyDescent="0.2">
      <c r="A63" s="10">
        <v>0</v>
      </c>
      <c r="B63" s="4">
        <v>0</v>
      </c>
      <c r="C63" s="44" t="s">
        <v>121</v>
      </c>
      <c r="D63" s="27" t="s">
        <v>121</v>
      </c>
      <c r="E63" s="9" t="s">
        <v>121</v>
      </c>
      <c r="F63" s="174" t="s">
        <v>121</v>
      </c>
      <c r="G63" s="27" t="s">
        <v>121</v>
      </c>
      <c r="H63" s="3" t="s">
        <v>121</v>
      </c>
      <c r="I63" s="14" t="s">
        <v>121</v>
      </c>
    </row>
    <row r="64" spans="1:14" customFormat="1" ht="12.75" hidden="1" x14ac:dyDescent="0.2">
      <c r="A64" s="10">
        <v>0</v>
      </c>
      <c r="B64" s="4">
        <v>0</v>
      </c>
      <c r="C64" s="44" t="s">
        <v>121</v>
      </c>
      <c r="D64" s="27" t="s">
        <v>121</v>
      </c>
      <c r="E64" s="9" t="s">
        <v>121</v>
      </c>
      <c r="F64" s="174" t="s">
        <v>121</v>
      </c>
      <c r="G64" s="27" t="s">
        <v>121</v>
      </c>
      <c r="H64" s="3" t="s">
        <v>121</v>
      </c>
      <c r="I64" s="14" t="s">
        <v>121</v>
      </c>
    </row>
    <row r="65" spans="1:14" customFormat="1" ht="12.75" hidden="1" x14ac:dyDescent="0.2">
      <c r="A65" s="10">
        <v>0</v>
      </c>
      <c r="B65" s="4">
        <v>0</v>
      </c>
      <c r="C65" s="44" t="s">
        <v>121</v>
      </c>
      <c r="D65" s="27" t="s">
        <v>121</v>
      </c>
      <c r="E65" s="9" t="s">
        <v>121</v>
      </c>
      <c r="F65" s="174" t="s">
        <v>121</v>
      </c>
      <c r="G65" s="27" t="s">
        <v>121</v>
      </c>
      <c r="H65" s="3" t="s">
        <v>121</v>
      </c>
      <c r="I65" s="14" t="s">
        <v>121</v>
      </c>
    </row>
    <row r="66" spans="1:14" customFormat="1" ht="12.75" hidden="1" x14ac:dyDescent="0.2">
      <c r="A66" s="10">
        <v>0</v>
      </c>
      <c r="B66" s="4">
        <v>0</v>
      </c>
      <c r="C66" s="44" t="s">
        <v>121</v>
      </c>
      <c r="D66" s="27" t="s">
        <v>121</v>
      </c>
      <c r="E66" s="9" t="s">
        <v>121</v>
      </c>
      <c r="F66" s="174" t="s">
        <v>121</v>
      </c>
      <c r="G66" s="27" t="s">
        <v>121</v>
      </c>
      <c r="H66" s="3" t="s">
        <v>121</v>
      </c>
      <c r="I66" s="14" t="s">
        <v>121</v>
      </c>
    </row>
    <row r="67" spans="1:14" customFormat="1" ht="12.75" hidden="1" x14ac:dyDescent="0.2">
      <c r="A67" s="10">
        <v>0</v>
      </c>
      <c r="B67" s="4">
        <v>0</v>
      </c>
      <c r="C67" s="44" t="s">
        <v>121</v>
      </c>
      <c r="D67" s="27" t="s">
        <v>121</v>
      </c>
      <c r="E67" s="9" t="s">
        <v>121</v>
      </c>
      <c r="F67" s="174" t="s">
        <v>121</v>
      </c>
      <c r="G67" s="27" t="s">
        <v>121</v>
      </c>
      <c r="H67" s="3" t="s">
        <v>121</v>
      </c>
      <c r="I67" s="14" t="s">
        <v>121</v>
      </c>
    </row>
    <row r="68" spans="1:14" customFormat="1" ht="12.75" hidden="1" x14ac:dyDescent="0.2">
      <c r="A68" s="10">
        <v>0</v>
      </c>
      <c r="B68" s="4">
        <v>0</v>
      </c>
      <c r="C68" s="44" t="s">
        <v>121</v>
      </c>
      <c r="D68" s="27" t="s">
        <v>121</v>
      </c>
      <c r="E68" s="9" t="s">
        <v>121</v>
      </c>
      <c r="F68" s="174" t="s">
        <v>121</v>
      </c>
      <c r="G68" s="27" t="s">
        <v>121</v>
      </c>
      <c r="H68" s="3" t="s">
        <v>121</v>
      </c>
      <c r="I68" s="14" t="s">
        <v>121</v>
      </c>
    </row>
    <row r="69" spans="1:14" customFormat="1" ht="12.75" hidden="1" x14ac:dyDescent="0.2">
      <c r="A69" s="10">
        <v>0</v>
      </c>
      <c r="B69" s="4">
        <v>0</v>
      </c>
      <c r="C69" s="44" t="s">
        <v>121</v>
      </c>
      <c r="D69" s="27" t="s">
        <v>121</v>
      </c>
      <c r="E69" s="9" t="s">
        <v>121</v>
      </c>
      <c r="F69" s="174" t="s">
        <v>121</v>
      </c>
      <c r="G69" s="27" t="s">
        <v>121</v>
      </c>
      <c r="H69" s="3" t="s">
        <v>121</v>
      </c>
      <c r="I69" s="14" t="s">
        <v>121</v>
      </c>
    </row>
    <row r="70" spans="1:14" customFormat="1" ht="12.75" hidden="1" x14ac:dyDescent="0.2">
      <c r="A70" s="10">
        <v>0</v>
      </c>
      <c r="B70" s="4">
        <v>0</v>
      </c>
      <c r="C70" s="44" t="s">
        <v>121</v>
      </c>
      <c r="D70" s="27" t="s">
        <v>121</v>
      </c>
      <c r="E70" s="9" t="s">
        <v>121</v>
      </c>
      <c r="F70" s="174" t="s">
        <v>121</v>
      </c>
      <c r="G70" s="27" t="s">
        <v>121</v>
      </c>
      <c r="H70" s="3" t="s">
        <v>121</v>
      </c>
      <c r="I70" s="14" t="s">
        <v>121</v>
      </c>
    </row>
    <row r="71" spans="1:14" customFormat="1" ht="12.75" hidden="1" x14ac:dyDescent="0.2">
      <c r="A71" s="10">
        <v>0</v>
      </c>
      <c r="B71" s="4">
        <v>0</v>
      </c>
      <c r="C71" s="44" t="s">
        <v>121</v>
      </c>
      <c r="D71" s="27" t="s">
        <v>121</v>
      </c>
      <c r="E71" s="9" t="s">
        <v>121</v>
      </c>
      <c r="F71" s="174" t="s">
        <v>121</v>
      </c>
      <c r="G71" s="27" t="s">
        <v>121</v>
      </c>
      <c r="H71" s="3" t="s">
        <v>121</v>
      </c>
      <c r="I71" s="14" t="s">
        <v>121</v>
      </c>
    </row>
    <row r="72" spans="1:14" customFormat="1" ht="12.75" hidden="1" x14ac:dyDescent="0.2">
      <c r="A72" s="10">
        <v>0</v>
      </c>
      <c r="B72" s="4">
        <v>0</v>
      </c>
      <c r="C72" s="44" t="s">
        <v>121</v>
      </c>
      <c r="D72" s="27" t="s">
        <v>121</v>
      </c>
      <c r="E72" s="9" t="s">
        <v>121</v>
      </c>
      <c r="F72" s="174" t="s">
        <v>121</v>
      </c>
      <c r="G72" s="27" t="s">
        <v>121</v>
      </c>
      <c r="H72" s="3" t="s">
        <v>121</v>
      </c>
      <c r="I72" s="14" t="s">
        <v>121</v>
      </c>
    </row>
    <row r="73" spans="1:14" x14ac:dyDescent="0.2">
      <c r="A73" s="10">
        <v>1</v>
      </c>
      <c r="B73" s="11" t="s">
        <v>167</v>
      </c>
      <c r="C73" s="9" t="s">
        <v>121</v>
      </c>
      <c r="D73" s="27" t="s">
        <v>121</v>
      </c>
      <c r="E73" s="9" t="s">
        <v>121</v>
      </c>
      <c r="F73" s="28" t="s">
        <v>121</v>
      </c>
      <c r="G73" s="27">
        <v>795.14999999999986</v>
      </c>
      <c r="H73" s="24" t="s">
        <v>121</v>
      </c>
      <c r="I73" s="24">
        <v>4.4406680797793063</v>
      </c>
      <c r="M73" s="220">
        <v>120</v>
      </c>
    </row>
    <row r="74" spans="1:14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9"/>
      <c r="F74" s="28" t="s">
        <v>121</v>
      </c>
      <c r="G74" s="27">
        <v>42.825436799999999</v>
      </c>
      <c r="H74" s="27" t="s">
        <v>121</v>
      </c>
      <c r="I74" s="27">
        <v>0.23916688700291278</v>
      </c>
    </row>
    <row r="75" spans="1:14" x14ac:dyDescent="0.2">
      <c r="A75" s="10">
        <v>1</v>
      </c>
      <c r="B75" s="104" t="s">
        <v>169</v>
      </c>
      <c r="C75" s="105" t="s">
        <v>121</v>
      </c>
      <c r="D75" s="92" t="s">
        <v>121</v>
      </c>
      <c r="E75" s="93"/>
      <c r="F75" s="94" t="s">
        <v>121</v>
      </c>
      <c r="G75" s="92" t="s">
        <v>121</v>
      </c>
      <c r="H75" s="92">
        <v>1793.36</v>
      </c>
      <c r="I75" s="27" t="s">
        <v>121</v>
      </c>
      <c r="L75" s="64">
        <f>SUM(G76:G80)</f>
        <v>1793.36</v>
      </c>
      <c r="N75" s="220">
        <v>100</v>
      </c>
    </row>
    <row r="76" spans="1:14" hidden="1" x14ac:dyDescent="0.2">
      <c r="A76" s="10">
        <v>0</v>
      </c>
      <c r="B76" s="26">
        <v>0</v>
      </c>
      <c r="C76" s="24" t="s">
        <v>121</v>
      </c>
      <c r="D76" s="27" t="s">
        <v>121</v>
      </c>
      <c r="E76" s="27" t="s">
        <v>121</v>
      </c>
      <c r="F76" s="27" t="s">
        <v>121</v>
      </c>
      <c r="G76" s="27" t="s">
        <v>121</v>
      </c>
      <c r="H76" s="27" t="s">
        <v>121</v>
      </c>
      <c r="I76" s="27" t="s">
        <v>121</v>
      </c>
    </row>
    <row r="77" spans="1:14" x14ac:dyDescent="0.2">
      <c r="A77" s="10">
        <v>1</v>
      </c>
      <c r="B77" s="26" t="s">
        <v>194</v>
      </c>
      <c r="C77" s="24" t="s">
        <v>121</v>
      </c>
      <c r="D77" s="27">
        <v>150</v>
      </c>
      <c r="E77" s="27"/>
      <c r="F77" s="72" t="s">
        <v>121</v>
      </c>
      <c r="G77" s="27">
        <v>1250</v>
      </c>
      <c r="H77" s="27" t="s">
        <v>121</v>
      </c>
      <c r="I77" s="27">
        <v>6.9808653709666535</v>
      </c>
    </row>
    <row r="78" spans="1:14" x14ac:dyDescent="0.2">
      <c r="A78" s="10">
        <v>1</v>
      </c>
      <c r="B78" s="26" t="s">
        <v>170</v>
      </c>
      <c r="C78" s="24" t="s">
        <v>121</v>
      </c>
      <c r="D78" s="27">
        <v>0.8</v>
      </c>
      <c r="E78" s="27"/>
      <c r="F78" s="72" t="s">
        <v>121</v>
      </c>
      <c r="G78" s="27">
        <v>543.3599999999999</v>
      </c>
      <c r="H78" s="27" t="s">
        <v>121</v>
      </c>
      <c r="I78" s="27">
        <v>3.0344984063747518</v>
      </c>
    </row>
    <row r="79" spans="1:14" hidden="1" x14ac:dyDescent="0.2">
      <c r="A79" s="10">
        <v>0</v>
      </c>
      <c r="B79" s="26">
        <v>0</v>
      </c>
      <c r="C79" s="24" t="s">
        <v>121</v>
      </c>
      <c r="D79" s="27" t="s">
        <v>121</v>
      </c>
      <c r="E79" s="27" t="s">
        <v>121</v>
      </c>
      <c r="F79" s="27" t="s">
        <v>121</v>
      </c>
      <c r="G79" s="27" t="s">
        <v>121</v>
      </c>
      <c r="H79" s="27" t="s">
        <v>121</v>
      </c>
      <c r="I79" s="27" t="s">
        <v>121</v>
      </c>
    </row>
    <row r="80" spans="1:14" hidden="1" x14ac:dyDescent="0.2">
      <c r="A80" s="10">
        <v>0</v>
      </c>
      <c r="B80" s="26">
        <v>0</v>
      </c>
      <c r="C80" s="24" t="s">
        <v>121</v>
      </c>
      <c r="D80" s="27" t="s">
        <v>121</v>
      </c>
      <c r="E80" s="27" t="s">
        <v>121</v>
      </c>
      <c r="F80" s="27" t="s">
        <v>121</v>
      </c>
      <c r="G80" s="27" t="s">
        <v>121</v>
      </c>
      <c r="H80" s="27" t="s">
        <v>121</v>
      </c>
      <c r="I80" s="27" t="s">
        <v>121</v>
      </c>
    </row>
    <row r="81" spans="1:14" customFormat="1" ht="12.75" hidden="1" x14ac:dyDescent="0.2">
      <c r="A81" s="10">
        <v>0</v>
      </c>
      <c r="B81" s="4">
        <v>0</v>
      </c>
      <c r="C81" s="3" t="s">
        <v>121</v>
      </c>
      <c r="D81" s="16" t="s">
        <v>121</v>
      </c>
      <c r="E81" s="48" t="s">
        <v>121</v>
      </c>
      <c r="F81" s="44" t="s">
        <v>121</v>
      </c>
      <c r="G81" s="49" t="s">
        <v>121</v>
      </c>
      <c r="H81" s="3" t="s">
        <v>121</v>
      </c>
      <c r="I81" s="14" t="s">
        <v>121</v>
      </c>
    </row>
    <row r="82" spans="1:14" x14ac:dyDescent="0.2">
      <c r="A82" s="10">
        <v>1</v>
      </c>
      <c r="B82" s="95" t="s">
        <v>171</v>
      </c>
      <c r="C82" s="96" t="s">
        <v>121</v>
      </c>
      <c r="D82" s="92" t="s">
        <v>121</v>
      </c>
      <c r="E82" s="92"/>
      <c r="F82" s="94" t="s">
        <v>121</v>
      </c>
      <c r="G82" s="92" t="s">
        <v>121</v>
      </c>
      <c r="H82" s="92">
        <v>3283.1423845201125</v>
      </c>
      <c r="I82" s="27" t="s">
        <v>121</v>
      </c>
      <c r="L82" s="64">
        <f>SUM(G83:G84)</f>
        <v>3283.1423845201125</v>
      </c>
      <c r="N82" s="220">
        <v>108.56287281433082</v>
      </c>
    </row>
    <row r="83" spans="1:14" x14ac:dyDescent="0.2">
      <c r="A83" s="10">
        <v>1</v>
      </c>
      <c r="B83" s="31" t="s">
        <v>172</v>
      </c>
      <c r="C83" s="24" t="s">
        <v>121</v>
      </c>
      <c r="D83" s="27">
        <v>104.54418555187389</v>
      </c>
      <c r="E83" s="27"/>
      <c r="F83" s="72">
        <v>21.403632166193308</v>
      </c>
      <c r="G83" s="27">
        <v>2237.6252926665697</v>
      </c>
      <c r="H83" s="27" t="s">
        <v>121</v>
      </c>
      <c r="I83" s="27">
        <v>12.496448735020143</v>
      </c>
    </row>
    <row r="84" spans="1:14" x14ac:dyDescent="0.2">
      <c r="A84" s="10">
        <v>1</v>
      </c>
      <c r="B84" s="31" t="s">
        <v>173</v>
      </c>
      <c r="C84" s="24" t="s">
        <v>121</v>
      </c>
      <c r="D84" s="27">
        <v>182.27306294444878</v>
      </c>
      <c r="E84" s="27"/>
      <c r="F84" s="72">
        <v>5.7359934318555013</v>
      </c>
      <c r="G84" s="27">
        <v>1045.5170918535425</v>
      </c>
      <c r="H84" s="27" t="s">
        <v>121</v>
      </c>
      <c r="I84" s="27">
        <v>5.8388912490193254</v>
      </c>
    </row>
    <row r="85" spans="1:14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/>
      <c r="F85" s="94" t="s">
        <v>121</v>
      </c>
      <c r="G85" s="92" t="s">
        <v>121</v>
      </c>
      <c r="H85" s="92">
        <v>903.67685448078521</v>
      </c>
      <c r="I85" s="27" t="s">
        <v>121</v>
      </c>
      <c r="L85" s="64">
        <f>SUM(G87:G91)</f>
        <v>903.67685448078521</v>
      </c>
      <c r="N85" s="220">
        <v>88.706469559757252</v>
      </c>
    </row>
    <row r="86" spans="1:14" customFormat="1" ht="12.75" hidden="1" x14ac:dyDescent="0.2">
      <c r="A86" s="10">
        <v>0</v>
      </c>
      <c r="B86" s="5" t="s">
        <v>175</v>
      </c>
      <c r="C86" s="3" t="s">
        <v>121</v>
      </c>
      <c r="D86" s="47" t="s">
        <v>121</v>
      </c>
      <c r="E86" s="48" t="s">
        <v>121</v>
      </c>
      <c r="F86" s="50" t="s">
        <v>121</v>
      </c>
      <c r="G86" s="2" t="s">
        <v>121</v>
      </c>
      <c r="H86" s="3" t="s">
        <v>121</v>
      </c>
      <c r="I86" s="14" t="s">
        <v>121</v>
      </c>
    </row>
    <row r="87" spans="1:14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/>
      <c r="F87" s="72" t="s">
        <v>121</v>
      </c>
      <c r="G87" s="27">
        <v>356.11417793128459</v>
      </c>
      <c r="H87" s="27" t="s">
        <v>121</v>
      </c>
      <c r="I87" s="27">
        <v>1.9887881062646093</v>
      </c>
    </row>
    <row r="88" spans="1:14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/>
      <c r="F88" s="72" t="s">
        <v>121</v>
      </c>
      <c r="G88" s="27">
        <v>374.52328960908642</v>
      </c>
      <c r="H88" s="27" t="s">
        <v>121</v>
      </c>
      <c r="I88" s="27">
        <v>2.091597330442069</v>
      </c>
    </row>
    <row r="89" spans="1:14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/>
      <c r="F89" s="72" t="s">
        <v>121</v>
      </c>
      <c r="G89" s="27">
        <v>173.03938694041418</v>
      </c>
      <c r="H89" s="27" t="s">
        <v>121</v>
      </c>
      <c r="I89" s="27">
        <v>0.96637173128450937</v>
      </c>
    </row>
    <row r="90" spans="1:14" customFormat="1" ht="12.75" hidden="1" x14ac:dyDescent="0.2">
      <c r="A90" s="10">
        <v>0</v>
      </c>
      <c r="B90" s="4">
        <v>0</v>
      </c>
      <c r="C90" s="3" t="s">
        <v>121</v>
      </c>
      <c r="D90" s="3" t="s">
        <v>121</v>
      </c>
      <c r="E90" s="48" t="s">
        <v>121</v>
      </c>
      <c r="F90" s="44" t="s">
        <v>121</v>
      </c>
      <c r="G90" s="15" t="s">
        <v>121</v>
      </c>
      <c r="H90" s="16" t="s">
        <v>121</v>
      </c>
      <c r="I90" s="14" t="s">
        <v>121</v>
      </c>
    </row>
    <row r="91" spans="1:14" customFormat="1" ht="12.75" hidden="1" x14ac:dyDescent="0.2">
      <c r="A91" s="10">
        <v>0</v>
      </c>
      <c r="B91" s="5" t="s">
        <v>179</v>
      </c>
      <c r="C91" s="3" t="s">
        <v>121</v>
      </c>
      <c r="D91" s="51" t="s">
        <v>121</v>
      </c>
      <c r="E91" s="48" t="s">
        <v>121</v>
      </c>
      <c r="F91" s="44" t="s">
        <v>121</v>
      </c>
      <c r="G91" s="52" t="s">
        <v>121</v>
      </c>
      <c r="H91" s="3" t="s">
        <v>121</v>
      </c>
      <c r="I91" s="14" t="s">
        <v>121</v>
      </c>
    </row>
    <row r="92" spans="1:14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/>
      <c r="F92" s="72" t="s">
        <v>121</v>
      </c>
      <c r="G92" s="27">
        <v>624.79761808440276</v>
      </c>
      <c r="H92" s="27" t="s">
        <v>121</v>
      </c>
      <c r="I92" s="27">
        <v>3.4893024447582848</v>
      </c>
      <c r="L92" s="64">
        <f>+G92</f>
        <v>624.79761808440276</v>
      </c>
    </row>
    <row r="93" spans="1:14" customFormat="1" ht="12.75" hidden="1" x14ac:dyDescent="0.2">
      <c r="A93" s="10">
        <v>0</v>
      </c>
      <c r="B93" s="3">
        <v>0</v>
      </c>
      <c r="C93" s="3" t="s">
        <v>121</v>
      </c>
      <c r="D93" s="3" t="s">
        <v>121</v>
      </c>
      <c r="E93" s="48" t="s">
        <v>121</v>
      </c>
      <c r="F93" s="44" t="s">
        <v>121</v>
      </c>
      <c r="G93" s="15" t="s">
        <v>121</v>
      </c>
      <c r="H93" s="14" t="s">
        <v>121</v>
      </c>
      <c r="I93" s="14" t="s">
        <v>121</v>
      </c>
    </row>
    <row r="94" spans="1:14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/>
      <c r="F94" s="156" t="s">
        <v>121</v>
      </c>
      <c r="G94" s="39">
        <v>17906.089482813077</v>
      </c>
      <c r="H94" s="38" t="s">
        <v>121</v>
      </c>
      <c r="I94" s="38">
        <v>99.999999999999972</v>
      </c>
      <c r="K94" s="64"/>
      <c r="L94" s="64">
        <f>SUM(L31:L92)</f>
        <v>17906.089482813077</v>
      </c>
      <c r="N94" s="220"/>
    </row>
    <row r="95" spans="1:14" customFormat="1" ht="12.75" hidden="1" x14ac:dyDescent="0.2">
      <c r="A95" s="10">
        <v>0</v>
      </c>
      <c r="B95" s="5" t="s">
        <v>49</v>
      </c>
      <c r="C95" s="3" t="s">
        <v>121</v>
      </c>
      <c r="D95" s="3" t="s">
        <v>121</v>
      </c>
      <c r="E95" s="48" t="s">
        <v>121</v>
      </c>
      <c r="F95" s="44" t="s">
        <v>121</v>
      </c>
      <c r="G95" s="15" t="s">
        <v>121</v>
      </c>
      <c r="H95" s="14" t="s">
        <v>121</v>
      </c>
      <c r="I95" s="3" t="s">
        <v>121</v>
      </c>
    </row>
    <row r="96" spans="1:14" customFormat="1" ht="12.75" hidden="1" x14ac:dyDescent="0.2">
      <c r="A96" s="10">
        <v>0</v>
      </c>
      <c r="B96" s="47">
        <v>0</v>
      </c>
      <c r="C96" s="3" t="s">
        <v>121</v>
      </c>
      <c r="D96" s="47" t="s">
        <v>121</v>
      </c>
      <c r="E96" s="48" t="s">
        <v>121</v>
      </c>
      <c r="F96" s="48" t="s">
        <v>121</v>
      </c>
      <c r="G96" s="53" t="s">
        <v>121</v>
      </c>
      <c r="H96" s="14" t="s">
        <v>121</v>
      </c>
      <c r="I96" s="3" t="s">
        <v>121</v>
      </c>
    </row>
    <row r="97" spans="1:12" customFormat="1" ht="12.75" hidden="1" x14ac:dyDescent="0.2">
      <c r="A97" s="10">
        <v>0</v>
      </c>
      <c r="B97" s="47">
        <v>0</v>
      </c>
      <c r="C97" s="3" t="s">
        <v>121</v>
      </c>
      <c r="D97" s="47" t="s">
        <v>121</v>
      </c>
      <c r="E97" s="48" t="s">
        <v>121</v>
      </c>
      <c r="F97" s="48" t="s">
        <v>121</v>
      </c>
      <c r="G97" s="53" t="s">
        <v>121</v>
      </c>
      <c r="H97" s="3" t="s">
        <v>121</v>
      </c>
      <c r="I97" s="3" t="s">
        <v>121</v>
      </c>
    </row>
    <row r="98" spans="1:12" customFormat="1" ht="12.75" hidden="1" x14ac:dyDescent="0.2">
      <c r="A98" s="10">
        <v>0</v>
      </c>
      <c r="B98" s="47">
        <v>0</v>
      </c>
      <c r="C98" s="3" t="s">
        <v>121</v>
      </c>
      <c r="D98" s="47" t="s">
        <v>121</v>
      </c>
      <c r="E98" s="48" t="s">
        <v>121</v>
      </c>
      <c r="F98" s="48" t="s">
        <v>121</v>
      </c>
      <c r="G98" s="53" t="s">
        <v>121</v>
      </c>
      <c r="H98" s="3" t="s">
        <v>121</v>
      </c>
      <c r="I98" s="3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/>
      <c r="F99" s="157" t="s">
        <v>121</v>
      </c>
      <c r="G99" s="41">
        <v>17906.089482813077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/>
      <c r="F100" s="171">
        <v>0.39791309961806837</v>
      </c>
      <c r="G100" s="35" t="s">
        <v>121</v>
      </c>
      <c r="H100" s="59" t="s">
        <v>121</v>
      </c>
      <c r="I100" s="59" t="s">
        <v>121</v>
      </c>
    </row>
    <row r="101" spans="1:12" customFormat="1" ht="12.75" hidden="1" x14ac:dyDescent="0.2">
      <c r="A101" s="10">
        <v>0</v>
      </c>
      <c r="B101" s="5">
        <v>0</v>
      </c>
      <c r="C101" s="3" t="s">
        <v>121</v>
      </c>
      <c r="D101" s="16" t="s">
        <v>121</v>
      </c>
      <c r="E101" s="16" t="s">
        <v>121</v>
      </c>
      <c r="F101" s="15" t="s">
        <v>121</v>
      </c>
      <c r="G101" s="20" t="s">
        <v>121</v>
      </c>
      <c r="H101" s="3" t="s">
        <v>121</v>
      </c>
      <c r="I101" s="3" t="s">
        <v>121</v>
      </c>
    </row>
    <row r="102" spans="1:12" customFormat="1" ht="12.75" hidden="1" x14ac:dyDescent="0.2">
      <c r="A102" s="10">
        <v>0</v>
      </c>
      <c r="B102" s="5">
        <v>0</v>
      </c>
      <c r="C102" s="54" t="s">
        <v>121</v>
      </c>
      <c r="D102" s="21" t="s">
        <v>121</v>
      </c>
      <c r="E102" s="21" t="s">
        <v>121</v>
      </c>
      <c r="F102" s="21" t="s">
        <v>121</v>
      </c>
      <c r="G102" s="22" t="s">
        <v>121</v>
      </c>
      <c r="H102" s="3" t="s">
        <v>121</v>
      </c>
      <c r="I102" s="3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/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/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627.26511331124334</v>
      </c>
      <c r="E105" s="26"/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/>
      <c r="F106" s="26">
        <v>332</v>
      </c>
      <c r="G106" s="26">
        <v>332</v>
      </c>
      <c r="H106" s="24" t="s">
        <v>121</v>
      </c>
      <c r="I106" s="24" t="s">
        <v>121</v>
      </c>
    </row>
    <row r="107" spans="1:12" customFormat="1" ht="12.75" hidden="1" x14ac:dyDescent="0.2">
      <c r="A107" s="10">
        <v>0</v>
      </c>
      <c r="B107" s="4">
        <v>0</v>
      </c>
      <c r="C107" s="3" t="s">
        <v>121</v>
      </c>
      <c r="D107" s="47" t="s">
        <v>121</v>
      </c>
      <c r="E107" s="48" t="s">
        <v>121</v>
      </c>
      <c r="F107" s="48" t="s">
        <v>121</v>
      </c>
      <c r="G107" s="53" t="s">
        <v>121</v>
      </c>
      <c r="H107" s="3" t="s">
        <v>121</v>
      </c>
      <c r="I107" s="3" t="s">
        <v>121</v>
      </c>
    </row>
    <row r="108" spans="1:12" customFormat="1" ht="12.75" hidden="1" x14ac:dyDescent="0.2">
      <c r="A108" s="10">
        <v>0</v>
      </c>
      <c r="B108" s="4">
        <v>0</v>
      </c>
      <c r="C108" s="3" t="s">
        <v>121</v>
      </c>
      <c r="D108" s="47" t="s">
        <v>121</v>
      </c>
      <c r="E108" s="48" t="s">
        <v>121</v>
      </c>
      <c r="F108" s="48" t="s">
        <v>121</v>
      </c>
      <c r="G108" s="53" t="s">
        <v>121</v>
      </c>
      <c r="H108" s="14" t="s">
        <v>121</v>
      </c>
      <c r="I108" s="3" t="s">
        <v>121</v>
      </c>
    </row>
    <row r="109" spans="1:12" customFormat="1" ht="12.75" hidden="1" x14ac:dyDescent="0.2">
      <c r="A109" s="10">
        <v>0</v>
      </c>
      <c r="B109" s="4">
        <v>0</v>
      </c>
      <c r="C109" s="3" t="s">
        <v>121</v>
      </c>
      <c r="D109" s="47" t="s">
        <v>121</v>
      </c>
      <c r="E109" s="48" t="s">
        <v>121</v>
      </c>
      <c r="F109" s="48" t="s">
        <v>121</v>
      </c>
      <c r="G109" s="53" t="s">
        <v>121</v>
      </c>
      <c r="H109" s="14" t="s">
        <v>121</v>
      </c>
      <c r="I109" s="3" t="s">
        <v>121</v>
      </c>
    </row>
    <row r="110" spans="1:12" customFormat="1" ht="12.75" hidden="1" x14ac:dyDescent="0.2">
      <c r="A110" s="10">
        <v>0</v>
      </c>
      <c r="B110" s="4" t="s">
        <v>185</v>
      </c>
      <c r="C110" s="3" t="s">
        <v>121</v>
      </c>
      <c r="D110" s="47" t="s">
        <v>121</v>
      </c>
      <c r="E110" s="48" t="s">
        <v>121</v>
      </c>
      <c r="F110" s="48" t="s">
        <v>121</v>
      </c>
      <c r="G110" s="53" t="s">
        <v>121</v>
      </c>
      <c r="H110" s="3" t="s">
        <v>121</v>
      </c>
      <c r="I110" s="3" t="s">
        <v>121</v>
      </c>
    </row>
    <row r="111" spans="1:12" customFormat="1" ht="12.75" hidden="1" x14ac:dyDescent="0.2">
      <c r="A111" s="10">
        <v>0</v>
      </c>
      <c r="B111" s="55" t="s">
        <v>186</v>
      </c>
      <c r="C111" s="3" t="s">
        <v>121</v>
      </c>
      <c r="D111" s="47" t="s">
        <v>121</v>
      </c>
      <c r="E111" s="48" t="s">
        <v>121</v>
      </c>
      <c r="F111" s="51" t="s">
        <v>121</v>
      </c>
      <c r="G111" s="56" t="s">
        <v>121</v>
      </c>
      <c r="H111" s="14" t="s">
        <v>121</v>
      </c>
      <c r="I111" s="3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/>
      <c r="F112" s="158" t="s">
        <v>121</v>
      </c>
      <c r="G112" s="36">
        <v>17516.411814241648</v>
      </c>
      <c r="H112" s="35" t="s">
        <v>121</v>
      </c>
      <c r="I112" s="34" t="s">
        <v>121</v>
      </c>
      <c r="L112" s="64">
        <f>+L94-G105-G106</f>
        <v>17516.411814241648</v>
      </c>
    </row>
    <row r="113" spans="1:14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/>
      <c r="F113" s="159">
        <v>0.38925359587203662</v>
      </c>
      <c r="G113" s="61" t="s">
        <v>121</v>
      </c>
      <c r="H113" s="42" t="s">
        <v>121</v>
      </c>
      <c r="I113" s="42" t="s">
        <v>121</v>
      </c>
      <c r="L113" s="10">
        <f>L112/G9-F113</f>
        <v>0</v>
      </c>
      <c r="N113" s="10">
        <v>99.448257431019698</v>
      </c>
    </row>
    <row r="114" spans="1:14" hidden="1" x14ac:dyDescent="0.2"/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D74:I80 I81 D82:I85 I86 D87:I89 I90:I91 I93 D92:I92 D31:I54 C3:I3 D55:H72 D73:G73">
    <cfRule type="cellIs" dxfId="20" priority="1" stopIfTrue="1" operator="equal">
      <formula>0</formula>
    </cfRule>
  </conditionalFormatting>
  <pageMargins left="0.75" right="0.75" top="1" bottom="1" header="0" footer="0"/>
  <pageSetup paperSize="9" scale="89" orientation="portrait" r:id="rId1"/>
  <headerFooter alignWithMargins="0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G44" sqref="G4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/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/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/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/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86</v>
      </c>
      <c r="C7" s="24" t="s">
        <v>121</v>
      </c>
      <c r="D7" s="62" t="s">
        <v>121</v>
      </c>
      <c r="E7" s="63"/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/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/>
      <c r="F9" s="103" t="s">
        <v>121</v>
      </c>
      <c r="G9" s="145">
        <v>25000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/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/>
      <c r="F11" s="63" t="s">
        <v>121</v>
      </c>
      <c r="G11" s="97">
        <v>27777.777777777777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/>
      <c r="F12" s="63" t="s">
        <v>121</v>
      </c>
      <c r="G12" s="40">
        <v>10</v>
      </c>
      <c r="H12" s="74" t="s">
        <v>2</v>
      </c>
      <c r="I12" s="62" t="s">
        <v>121</v>
      </c>
    </row>
    <row r="13" spans="1:9" hidden="1" x14ac:dyDescent="0.2">
      <c r="A13" s="10">
        <v>0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63" t="s">
        <v>121</v>
      </c>
      <c r="H13" s="63" t="s">
        <v>121</v>
      </c>
      <c r="I13" s="62" t="s">
        <v>121</v>
      </c>
    </row>
    <row r="14" spans="1:9" hidden="1" x14ac:dyDescent="0.2">
      <c r="A14" s="10">
        <v>0</v>
      </c>
      <c r="B14" s="24" t="s">
        <v>121</v>
      </c>
      <c r="C14" s="24" t="s">
        <v>121</v>
      </c>
      <c r="D14" s="62" t="s">
        <v>121</v>
      </c>
      <c r="E14" s="63"/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/>
      <c r="F15" s="63" t="s">
        <v>121</v>
      </c>
      <c r="G15" s="251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/>
      <c r="F16" s="63" t="s">
        <v>121</v>
      </c>
      <c r="G16" s="40">
        <v>1</v>
      </c>
      <c r="H16" s="74" t="s">
        <v>129</v>
      </c>
      <c r="I16" s="62" t="s">
        <v>121</v>
      </c>
    </row>
    <row r="17" spans="1:14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/>
      <c r="F17" s="63" t="s">
        <v>121</v>
      </c>
      <c r="G17" s="40" t="s">
        <v>121</v>
      </c>
      <c r="H17" s="74" t="s">
        <v>121</v>
      </c>
      <c r="I17" s="62" t="s">
        <v>121</v>
      </c>
    </row>
    <row r="18" spans="1:14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40">
        <v>9.2999999999999989</v>
      </c>
      <c r="H18" s="74" t="s">
        <v>2</v>
      </c>
      <c r="I18" s="25" t="s">
        <v>121</v>
      </c>
    </row>
    <row r="19" spans="1:14" customFormat="1" ht="12.75" x14ac:dyDescent="0.2">
      <c r="A19" s="10">
        <v>1</v>
      </c>
      <c r="B19" s="24" t="s">
        <v>121</v>
      </c>
      <c r="C19" s="21" t="s">
        <v>121</v>
      </c>
      <c r="D19" s="69" t="s">
        <v>121</v>
      </c>
      <c r="E19" s="70" t="s">
        <v>121</v>
      </c>
      <c r="F19" s="70" t="s">
        <v>121</v>
      </c>
      <c r="G19" s="70" t="s">
        <v>121</v>
      </c>
      <c r="H19" s="70" t="s">
        <v>121</v>
      </c>
      <c r="I19" s="69" t="s">
        <v>121</v>
      </c>
    </row>
    <row r="20" spans="1:14" customFormat="1" ht="12.75" hidden="1" x14ac:dyDescent="0.2">
      <c r="A20" s="10">
        <v>0</v>
      </c>
      <c r="B20" s="24" t="s">
        <v>131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4" customFormat="1" ht="12.75" x14ac:dyDescent="0.2">
      <c r="A21" s="10">
        <v>1</v>
      </c>
      <c r="B21" s="24" t="s">
        <v>132</v>
      </c>
      <c r="C21" s="15" t="s">
        <v>121</v>
      </c>
      <c r="D21" s="15" t="s">
        <v>121</v>
      </c>
      <c r="E21" s="14" t="s">
        <v>121</v>
      </c>
      <c r="F21" s="14" t="s">
        <v>121</v>
      </c>
      <c r="G21" s="218">
        <v>47619</v>
      </c>
      <c r="H21" s="14" t="s">
        <v>133</v>
      </c>
      <c r="I21" s="14" t="s">
        <v>121</v>
      </c>
    </row>
    <row r="22" spans="1:14" customFormat="1" ht="12.75" hidden="1" x14ac:dyDescent="0.2">
      <c r="A22" s="10">
        <v>0</v>
      </c>
      <c r="B22" s="24" t="s">
        <v>121</v>
      </c>
      <c r="C22" s="15" t="s">
        <v>121</v>
      </c>
      <c r="D22" s="17" t="s">
        <v>121</v>
      </c>
      <c r="E22" s="14" t="s">
        <v>121</v>
      </c>
      <c r="F22" s="18" t="s">
        <v>121</v>
      </c>
      <c r="G22" s="15" t="s">
        <v>121</v>
      </c>
      <c r="H22" s="14" t="s">
        <v>121</v>
      </c>
      <c r="I22" s="14" t="s">
        <v>121</v>
      </c>
    </row>
    <row r="23" spans="1:14" customFormat="1" ht="12.75" hidden="1" x14ac:dyDescent="0.2">
      <c r="A23" s="10">
        <v>0</v>
      </c>
      <c r="B23" s="24" t="s">
        <v>121</v>
      </c>
      <c r="C23" s="15" t="s">
        <v>121</v>
      </c>
      <c r="D23" s="17" t="s">
        <v>121</v>
      </c>
      <c r="E23" s="14" t="s">
        <v>121</v>
      </c>
      <c r="F23" s="18" t="s">
        <v>121</v>
      </c>
      <c r="G23" s="15" t="s">
        <v>121</v>
      </c>
      <c r="H23" s="14" t="s">
        <v>121</v>
      </c>
      <c r="I23" s="14" t="s">
        <v>121</v>
      </c>
    </row>
    <row r="24" spans="1:14" customFormat="1" ht="14.25" hidden="1" x14ac:dyDescent="0.2">
      <c r="A24" s="10">
        <v>0</v>
      </c>
      <c r="B24" s="24" t="s">
        <v>121</v>
      </c>
      <c r="C24" s="15" t="s">
        <v>121</v>
      </c>
      <c r="D24" s="17" t="s">
        <v>121</v>
      </c>
      <c r="E24" s="19" t="s">
        <v>121</v>
      </c>
      <c r="F24" s="18" t="s">
        <v>121</v>
      </c>
      <c r="G24" s="15" t="s">
        <v>121</v>
      </c>
      <c r="H24" s="14" t="s">
        <v>121</v>
      </c>
      <c r="I24" s="14" t="s">
        <v>121</v>
      </c>
    </row>
    <row r="25" spans="1:14" customFormat="1" ht="12.75" hidden="1" x14ac:dyDescent="0.2">
      <c r="A25" s="10">
        <v>0</v>
      </c>
      <c r="B25" s="24" t="s">
        <v>121</v>
      </c>
      <c r="C25" s="15" t="s">
        <v>121</v>
      </c>
      <c r="D25" s="15" t="s">
        <v>121</v>
      </c>
      <c r="E25" s="14" t="s">
        <v>121</v>
      </c>
      <c r="F25" s="18" t="s">
        <v>121</v>
      </c>
      <c r="G25" s="15" t="s">
        <v>121</v>
      </c>
      <c r="H25" s="14" t="s">
        <v>121</v>
      </c>
      <c r="I25" s="14" t="s">
        <v>121</v>
      </c>
    </row>
    <row r="26" spans="1:14" customFormat="1" ht="12.75" hidden="1" x14ac:dyDescent="0.2">
      <c r="A26" s="10">
        <v>0</v>
      </c>
      <c r="B26" s="24" t="s">
        <v>121</v>
      </c>
      <c r="C26" s="15" t="s">
        <v>121</v>
      </c>
      <c r="D26" s="17" t="s">
        <v>121</v>
      </c>
      <c r="E26" s="14" t="s">
        <v>121</v>
      </c>
      <c r="F26" s="18" t="s">
        <v>121</v>
      </c>
      <c r="G26" s="15" t="s">
        <v>121</v>
      </c>
      <c r="H26" s="14" t="s">
        <v>121</v>
      </c>
      <c r="I26" s="14" t="s">
        <v>121</v>
      </c>
    </row>
    <row r="27" spans="1:14" customFormat="1" ht="12.75" hidden="1" x14ac:dyDescent="0.2">
      <c r="A27" s="10">
        <v>0</v>
      </c>
      <c r="B27" s="24" t="s">
        <v>121</v>
      </c>
      <c r="C27" s="15" t="s">
        <v>121</v>
      </c>
      <c r="D27" s="15" t="s">
        <v>121</v>
      </c>
      <c r="E27" s="14" t="s">
        <v>121</v>
      </c>
      <c r="F27" s="18" t="s">
        <v>121</v>
      </c>
      <c r="G27" s="15" t="s">
        <v>121</v>
      </c>
      <c r="H27" s="14" t="s">
        <v>121</v>
      </c>
      <c r="I27" s="14" t="s">
        <v>121</v>
      </c>
    </row>
    <row r="28" spans="1:14" x14ac:dyDescent="0.2">
      <c r="A28" s="10">
        <v>1</v>
      </c>
      <c r="B28" s="24"/>
      <c r="C28" s="27" t="s">
        <v>121</v>
      </c>
      <c r="D28" s="62" t="s">
        <v>121</v>
      </c>
      <c r="E28" s="63"/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4" x14ac:dyDescent="0.2">
      <c r="A29" s="10">
        <v>1</v>
      </c>
      <c r="B29" s="147">
        <v>0</v>
      </c>
      <c r="C29" s="38" t="s">
        <v>121</v>
      </c>
      <c r="D29" s="148" t="s">
        <v>134</v>
      </c>
      <c r="E29" s="149"/>
      <c r="F29" s="149" t="s">
        <v>135</v>
      </c>
      <c r="G29" s="149" t="s">
        <v>136</v>
      </c>
      <c r="H29" s="149" t="s">
        <v>121</v>
      </c>
      <c r="I29" s="148" t="s">
        <v>137</v>
      </c>
    </row>
    <row r="30" spans="1:14" x14ac:dyDescent="0.2">
      <c r="A30" s="10">
        <v>1</v>
      </c>
      <c r="B30" s="150" t="s">
        <v>138</v>
      </c>
      <c r="C30" s="42" t="s">
        <v>121</v>
      </c>
      <c r="D30" s="151" t="s">
        <v>3</v>
      </c>
      <c r="E30" s="151"/>
      <c r="F30" s="151" t="s">
        <v>139</v>
      </c>
      <c r="G30" s="151" t="s">
        <v>108</v>
      </c>
      <c r="H30" s="151" t="s">
        <v>121</v>
      </c>
      <c r="I30" s="152" t="s">
        <v>140</v>
      </c>
    </row>
    <row r="31" spans="1:14" x14ac:dyDescent="0.2">
      <c r="A31" s="10">
        <v>1</v>
      </c>
      <c r="B31" s="91" t="s">
        <v>141</v>
      </c>
      <c r="C31" s="92" t="s">
        <v>121</v>
      </c>
      <c r="D31" s="92" t="s">
        <v>121</v>
      </c>
      <c r="E31" s="92"/>
      <c r="F31" s="92" t="s">
        <v>121</v>
      </c>
      <c r="G31" s="92" t="s">
        <v>121</v>
      </c>
      <c r="H31" s="92">
        <v>212.84294266831895</v>
      </c>
      <c r="I31" s="27" t="s">
        <v>121</v>
      </c>
      <c r="L31" s="64">
        <f>+H31</f>
        <v>212.84294266831895</v>
      </c>
      <c r="N31" s="220">
        <v>88.148772091055605</v>
      </c>
    </row>
    <row r="32" spans="1:14" customFormat="1" ht="12.75" hidden="1" x14ac:dyDescent="0.2">
      <c r="A32" s="10">
        <v>0</v>
      </c>
      <c r="B32" s="4" t="s">
        <v>195</v>
      </c>
      <c r="C32" s="44" t="s">
        <v>121</v>
      </c>
      <c r="D32" s="1" t="s">
        <v>121</v>
      </c>
      <c r="E32" s="3" t="s">
        <v>121</v>
      </c>
      <c r="F32" s="45" t="s">
        <v>121</v>
      </c>
      <c r="G32" s="14" t="s">
        <v>121</v>
      </c>
      <c r="H32" s="14" t="s">
        <v>121</v>
      </c>
      <c r="I32" s="14" t="s">
        <v>121</v>
      </c>
    </row>
    <row r="33" spans="1:14" x14ac:dyDescent="0.2">
      <c r="A33" s="10">
        <v>1</v>
      </c>
      <c r="B33" s="26" t="s">
        <v>143</v>
      </c>
      <c r="C33" s="27" t="s">
        <v>121</v>
      </c>
      <c r="D33" s="27">
        <v>20000</v>
      </c>
      <c r="E33" s="27"/>
      <c r="F33" s="72">
        <v>1.0642147133415948E-2</v>
      </c>
      <c r="G33" s="27">
        <v>212.84294266831895</v>
      </c>
      <c r="H33" s="27" t="s">
        <v>121</v>
      </c>
      <c r="I33" s="27">
        <v>1.3203965396295951</v>
      </c>
    </row>
    <row r="34" spans="1:14" x14ac:dyDescent="0.2">
      <c r="A34" s="10">
        <v>1</v>
      </c>
      <c r="B34" s="43" t="s">
        <v>144</v>
      </c>
      <c r="C34" s="92" t="s">
        <v>121</v>
      </c>
      <c r="D34" s="92" t="s">
        <v>121</v>
      </c>
      <c r="E34" s="92"/>
      <c r="F34" s="94" t="s">
        <v>121</v>
      </c>
      <c r="G34" s="92" t="s">
        <v>121</v>
      </c>
      <c r="H34" s="92">
        <v>4714.195174996591</v>
      </c>
      <c r="I34" s="27" t="s">
        <v>121</v>
      </c>
      <c r="L34" s="10">
        <f>SUBTOTAL(9,G35:G51)</f>
        <v>4714.195174996591</v>
      </c>
      <c r="N34" s="220">
        <v>93.720909781770203</v>
      </c>
    </row>
    <row r="35" spans="1:14" x14ac:dyDescent="0.2">
      <c r="A35" s="10">
        <v>1</v>
      </c>
      <c r="B35" s="26" t="s">
        <v>146</v>
      </c>
      <c r="C35" s="27" t="s">
        <v>121</v>
      </c>
      <c r="D35" s="27">
        <v>47619</v>
      </c>
      <c r="E35" s="27"/>
      <c r="F35" s="72">
        <v>3.9491538461538467E-2</v>
      </c>
      <c r="G35" s="27">
        <v>1880.5475700000002</v>
      </c>
      <c r="H35" s="27" t="s">
        <v>121</v>
      </c>
      <c r="I35" s="27">
        <v>11.666200781231922</v>
      </c>
      <c r="M35" s="220">
        <v>86.585080479397917</v>
      </c>
    </row>
    <row r="36" spans="1:14" x14ac:dyDescent="0.2">
      <c r="A36" s="10">
        <v>1</v>
      </c>
      <c r="B36" s="26" t="s">
        <v>145</v>
      </c>
      <c r="C36" s="27" t="s">
        <v>121</v>
      </c>
      <c r="D36" s="27">
        <v>47619</v>
      </c>
      <c r="E36" s="27"/>
      <c r="F36" s="72">
        <v>1.4745060000000004E-2</v>
      </c>
      <c r="G36" s="27">
        <v>702.14501214000018</v>
      </c>
      <c r="H36" s="27" t="s">
        <v>121</v>
      </c>
      <c r="I36" s="27">
        <v>4.3558401924210655</v>
      </c>
      <c r="M36" s="220">
        <v>102.9829848286671</v>
      </c>
    </row>
    <row r="37" spans="1:14" x14ac:dyDescent="0.2">
      <c r="A37" s="10">
        <v>1</v>
      </c>
      <c r="B37" s="26" t="s">
        <v>147</v>
      </c>
      <c r="C37" s="27" t="s">
        <v>121</v>
      </c>
      <c r="D37" s="27">
        <v>2</v>
      </c>
      <c r="E37" s="27"/>
      <c r="F37" s="72">
        <v>0.94000000000000006</v>
      </c>
      <c r="G37" s="27">
        <v>1.8800000000000001</v>
      </c>
      <c r="H37" s="27" t="s">
        <v>121</v>
      </c>
      <c r="I37" s="27">
        <v>1.1662803865533703E-2</v>
      </c>
    </row>
    <row r="38" spans="1:14" x14ac:dyDescent="0.2">
      <c r="A38" s="10">
        <v>1</v>
      </c>
      <c r="B38" s="11" t="s">
        <v>148</v>
      </c>
      <c r="C38" s="76" t="s">
        <v>121</v>
      </c>
      <c r="D38" s="27">
        <v>1.3</v>
      </c>
      <c r="E38" s="9" t="s">
        <v>121</v>
      </c>
      <c r="F38" s="28">
        <v>5.66</v>
      </c>
      <c r="G38" s="27">
        <v>7.3580000000000005</v>
      </c>
      <c r="H38" s="24" t="s">
        <v>121</v>
      </c>
      <c r="I38" s="24">
        <v>4.5646229171594145E-2</v>
      </c>
    </row>
    <row r="39" spans="1:14" x14ac:dyDescent="0.2">
      <c r="A39" s="10">
        <v>1</v>
      </c>
      <c r="B39" s="11" t="s">
        <v>188</v>
      </c>
      <c r="C39" s="76" t="s">
        <v>121</v>
      </c>
      <c r="D39" s="27">
        <v>4</v>
      </c>
      <c r="E39" s="9" t="s">
        <v>121</v>
      </c>
      <c r="F39" s="28">
        <v>12.7</v>
      </c>
      <c r="G39" s="27">
        <v>50.8</v>
      </c>
      <c r="H39" s="24" t="s">
        <v>121</v>
      </c>
      <c r="I39" s="24">
        <v>0.31514384913250643</v>
      </c>
    </row>
    <row r="40" spans="1:14" ht="12.75" x14ac:dyDescent="0.2">
      <c r="A40" s="10">
        <v>1</v>
      </c>
      <c r="B40" s="11" t="s">
        <v>150</v>
      </c>
      <c r="C40" s="76" t="s">
        <v>121</v>
      </c>
      <c r="D40" s="27">
        <v>257.44697689142134</v>
      </c>
      <c r="E40" s="9" t="s">
        <v>121</v>
      </c>
      <c r="F40" s="28">
        <v>0.30020017848079111</v>
      </c>
      <c r="G40" s="27">
        <v>77.285628412144789</v>
      </c>
      <c r="H40" s="24" t="s">
        <v>121</v>
      </c>
      <c r="I40" s="24">
        <v>0.47945059882732111</v>
      </c>
      <c r="L40"/>
    </row>
    <row r="41" spans="1:14" hidden="1" x14ac:dyDescent="0.2">
      <c r="A41" s="10">
        <v>0</v>
      </c>
      <c r="B41" s="26" t="s">
        <v>53</v>
      </c>
      <c r="C41" s="27" t="s">
        <v>121</v>
      </c>
      <c r="D41" s="27">
        <v>66.222222222222229</v>
      </c>
      <c r="E41" s="27" t="s">
        <v>121</v>
      </c>
      <c r="F41" s="71" t="s">
        <v>121</v>
      </c>
      <c r="G41" s="27" t="s">
        <v>121</v>
      </c>
      <c r="H41" s="27" t="s">
        <v>121</v>
      </c>
      <c r="I41" s="27" t="s">
        <v>121</v>
      </c>
    </row>
    <row r="42" spans="1:14" hidden="1" x14ac:dyDescent="0.2">
      <c r="A42" s="10">
        <v>0</v>
      </c>
      <c r="B42" s="26" t="s">
        <v>12</v>
      </c>
      <c r="C42" s="27" t="s">
        <v>121</v>
      </c>
      <c r="D42" s="27">
        <v>-7.5</v>
      </c>
      <c r="E42" s="27" t="s">
        <v>121</v>
      </c>
      <c r="F42" s="27" t="s">
        <v>121</v>
      </c>
      <c r="G42" s="27" t="s">
        <v>121</v>
      </c>
      <c r="H42" s="27" t="s">
        <v>121</v>
      </c>
      <c r="I42" s="27" t="s">
        <v>121</v>
      </c>
    </row>
    <row r="43" spans="1:14" hidden="1" x14ac:dyDescent="0.2">
      <c r="A43" s="10">
        <v>0</v>
      </c>
      <c r="B43" s="26" t="s">
        <v>54</v>
      </c>
      <c r="C43" s="27" t="s">
        <v>121</v>
      </c>
      <c r="D43" s="27">
        <v>20</v>
      </c>
      <c r="E43" s="27"/>
      <c r="F43" s="27" t="s">
        <v>121</v>
      </c>
      <c r="G43" s="27" t="s">
        <v>121</v>
      </c>
      <c r="H43" s="27" t="s">
        <v>121</v>
      </c>
      <c r="I43" s="27" t="s">
        <v>121</v>
      </c>
    </row>
    <row r="44" spans="1:14" x14ac:dyDescent="0.2">
      <c r="A44" s="10">
        <v>1</v>
      </c>
      <c r="B44" s="26" t="s">
        <v>151</v>
      </c>
      <c r="C44" s="27" t="s">
        <v>121</v>
      </c>
      <c r="D44" s="27" t="s">
        <v>121</v>
      </c>
      <c r="E44" s="27"/>
      <c r="F44" s="72" t="s">
        <v>121</v>
      </c>
      <c r="G44" s="27">
        <v>219.73452000000088</v>
      </c>
      <c r="H44" s="27" t="s">
        <v>121</v>
      </c>
      <c r="I44" s="27">
        <v>1.3631492602378739</v>
      </c>
    </row>
    <row r="45" spans="1:14" hidden="1" x14ac:dyDescent="0.2">
      <c r="A45" s="10">
        <v>0</v>
      </c>
      <c r="B45" s="26" t="s">
        <v>152</v>
      </c>
      <c r="C45" s="27" t="s">
        <v>121</v>
      </c>
      <c r="D45" s="27">
        <v>2</v>
      </c>
      <c r="E45" s="27"/>
      <c r="F45" s="72">
        <v>34.17</v>
      </c>
      <c r="G45" s="27">
        <v>68.34</v>
      </c>
      <c r="H45" s="27" t="s">
        <v>121</v>
      </c>
      <c r="I45" s="27">
        <v>0.42395532775030492</v>
      </c>
    </row>
    <row r="46" spans="1:14" hidden="1" x14ac:dyDescent="0.2">
      <c r="A46" s="10">
        <v>0</v>
      </c>
      <c r="B46" s="26" t="s">
        <v>189</v>
      </c>
      <c r="C46" s="27" t="s">
        <v>121</v>
      </c>
      <c r="D46" s="27">
        <v>4</v>
      </c>
      <c r="E46" s="27"/>
      <c r="F46" s="72">
        <v>14.586</v>
      </c>
      <c r="G46" s="27">
        <v>58.344000000000001</v>
      </c>
      <c r="H46" s="27" t="s">
        <v>121</v>
      </c>
      <c r="I46" s="27">
        <v>0.36194395145249914</v>
      </c>
    </row>
    <row r="47" spans="1:14" hidden="1" x14ac:dyDescent="0.2">
      <c r="A47" s="10">
        <v>0</v>
      </c>
      <c r="B47" s="26" t="s">
        <v>190</v>
      </c>
      <c r="C47" s="27" t="s">
        <v>121</v>
      </c>
      <c r="D47" s="27">
        <v>0.2</v>
      </c>
      <c r="E47" s="27"/>
      <c r="F47" s="72">
        <v>53.192999999999998</v>
      </c>
      <c r="G47" s="27">
        <v>10.6386</v>
      </c>
      <c r="H47" s="27" t="s">
        <v>121</v>
      </c>
      <c r="I47" s="27">
        <v>6.5997821916950458E-2</v>
      </c>
    </row>
    <row r="48" spans="1:14" hidden="1" x14ac:dyDescent="0.2">
      <c r="A48" s="10">
        <v>0</v>
      </c>
      <c r="B48" s="26" t="s">
        <v>157</v>
      </c>
      <c r="C48" s="27" t="s">
        <v>121</v>
      </c>
      <c r="D48" s="27">
        <v>1</v>
      </c>
      <c r="E48" s="27"/>
      <c r="F48" s="72">
        <v>60.282000000000004</v>
      </c>
      <c r="G48" s="27">
        <v>60.282000000000004</v>
      </c>
      <c r="H48" s="27" t="s">
        <v>121</v>
      </c>
      <c r="I48" s="27">
        <v>0.37396656522452271</v>
      </c>
    </row>
    <row r="49" spans="1:14" hidden="1" x14ac:dyDescent="0.2">
      <c r="A49" s="10">
        <v>0</v>
      </c>
      <c r="B49" s="26" t="s">
        <v>159</v>
      </c>
      <c r="C49" s="27" t="s">
        <v>121</v>
      </c>
      <c r="D49" s="27">
        <v>0.8</v>
      </c>
      <c r="E49" s="27"/>
      <c r="F49" s="72">
        <v>27.662400000000002</v>
      </c>
      <c r="G49" s="27">
        <v>22.129920000000002</v>
      </c>
      <c r="H49" s="27" t="s">
        <v>121</v>
      </c>
      <c r="I49" s="27">
        <v>0.1372855938935913</v>
      </c>
    </row>
    <row r="50" spans="1:14" x14ac:dyDescent="0.2">
      <c r="A50" s="10">
        <v>1</v>
      </c>
      <c r="B50" s="26" t="s">
        <v>196</v>
      </c>
      <c r="C50" s="27" t="s">
        <v>121</v>
      </c>
      <c r="D50" s="27">
        <v>56.666666666666664</v>
      </c>
      <c r="E50" s="27"/>
      <c r="F50" s="72">
        <v>6.6078431372549016</v>
      </c>
      <c r="G50" s="27">
        <v>374.4444444444444</v>
      </c>
      <c r="H50" s="27" t="s">
        <v>121</v>
      </c>
      <c r="I50" s="27">
        <v>2.3229106989863224</v>
      </c>
    </row>
    <row r="51" spans="1:14" s="177" customFormat="1" x14ac:dyDescent="0.2">
      <c r="A51" s="10">
        <v>1</v>
      </c>
      <c r="B51" s="26" t="s">
        <v>160</v>
      </c>
      <c r="C51" s="27" t="s">
        <v>121</v>
      </c>
      <c r="D51" s="27">
        <v>2500</v>
      </c>
      <c r="E51" s="27"/>
      <c r="F51" s="72">
        <v>0.56000000000000005</v>
      </c>
      <c r="G51" s="27">
        <v>1400.0000000000002</v>
      </c>
      <c r="H51" s="92" t="s">
        <v>121</v>
      </c>
      <c r="I51" s="92">
        <v>8.6850667083761621</v>
      </c>
      <c r="L51" s="10">
        <f>SUBTOTAL(9,G52:G74)</f>
        <v>5437.6265503034483</v>
      </c>
      <c r="N51" s="220" t="e">
        <v>#VALUE!</v>
      </c>
    </row>
    <row r="52" spans="1:14" x14ac:dyDescent="0.2">
      <c r="A52" s="10">
        <v>1</v>
      </c>
      <c r="B52" s="26" t="s">
        <v>161</v>
      </c>
      <c r="C52" s="27" t="s">
        <v>121</v>
      </c>
      <c r="D52" s="27" t="s">
        <v>121</v>
      </c>
      <c r="E52" s="27"/>
      <c r="F52" s="72" t="s">
        <v>121</v>
      </c>
      <c r="G52" s="27" t="s">
        <v>121</v>
      </c>
      <c r="H52" s="27">
        <v>5437.6265503034483</v>
      </c>
      <c r="I52" s="27" t="s">
        <v>121</v>
      </c>
    </row>
    <row r="53" spans="1:14" x14ac:dyDescent="0.2">
      <c r="A53" s="10">
        <v>1</v>
      </c>
      <c r="B53" s="26" t="s">
        <v>162</v>
      </c>
      <c r="C53" s="27" t="s">
        <v>121</v>
      </c>
      <c r="D53" s="27">
        <v>1.4</v>
      </c>
      <c r="E53" s="27"/>
      <c r="F53" s="72">
        <v>45</v>
      </c>
      <c r="G53" s="27">
        <v>62.999999999999993</v>
      </c>
      <c r="H53" s="27" t="s">
        <v>121</v>
      </c>
      <c r="I53" s="27">
        <v>0.39082800187692729</v>
      </c>
    </row>
    <row r="54" spans="1:14" x14ac:dyDescent="0.2">
      <c r="A54" s="10">
        <v>1</v>
      </c>
      <c r="B54" s="26" t="s">
        <v>163</v>
      </c>
      <c r="C54" s="27" t="s">
        <v>121</v>
      </c>
      <c r="D54" s="71">
        <v>630</v>
      </c>
      <c r="E54" s="27"/>
      <c r="F54" s="73">
        <v>0.2</v>
      </c>
      <c r="G54" s="27">
        <v>126</v>
      </c>
      <c r="H54" s="27" t="s">
        <v>121</v>
      </c>
      <c r="I54" s="27">
        <v>0.78165600375385458</v>
      </c>
    </row>
    <row r="55" spans="1:14" x14ac:dyDescent="0.2">
      <c r="A55" s="10">
        <v>1</v>
      </c>
      <c r="B55" s="11" t="s">
        <v>164</v>
      </c>
      <c r="C55" s="76" t="s">
        <v>121</v>
      </c>
      <c r="D55" s="27">
        <v>800000</v>
      </c>
      <c r="E55" s="9" t="s">
        <v>121</v>
      </c>
      <c r="F55" s="28">
        <v>2.5000000000000001E-4</v>
      </c>
      <c r="G55" s="27">
        <v>200</v>
      </c>
      <c r="H55" s="96" t="s">
        <v>121</v>
      </c>
      <c r="I55" s="24">
        <v>1.2407238154823088</v>
      </c>
    </row>
    <row r="56" spans="1:14" x14ac:dyDescent="0.2">
      <c r="A56" s="10">
        <v>1</v>
      </c>
      <c r="B56" s="11" t="s">
        <v>165</v>
      </c>
      <c r="C56" s="76" t="s">
        <v>121</v>
      </c>
      <c r="D56" s="27">
        <v>25000</v>
      </c>
      <c r="E56" s="9" t="s">
        <v>121</v>
      </c>
      <c r="F56" s="28">
        <v>0.05</v>
      </c>
      <c r="G56" s="27">
        <v>1250</v>
      </c>
      <c r="H56" s="24" t="s">
        <v>121</v>
      </c>
      <c r="I56" s="24">
        <v>7.75452384676443</v>
      </c>
    </row>
    <row r="57" spans="1:14" x14ac:dyDescent="0.2">
      <c r="A57" s="10">
        <v>1</v>
      </c>
      <c r="B57" s="11" t="s">
        <v>166</v>
      </c>
      <c r="C57" s="76" t="s">
        <v>121</v>
      </c>
      <c r="D57" s="27">
        <v>733.97</v>
      </c>
      <c r="E57" s="9" t="s">
        <v>121</v>
      </c>
      <c r="F57" s="28">
        <v>4.5353448275862061</v>
      </c>
      <c r="G57" s="27">
        <v>3328.807043103448</v>
      </c>
      <c r="H57" s="24" t="s">
        <v>121</v>
      </c>
      <c r="I57" s="24">
        <v>20.650650877618464</v>
      </c>
    </row>
    <row r="58" spans="1:14" hidden="1" x14ac:dyDescent="0.2">
      <c r="A58" s="10">
        <v>0</v>
      </c>
      <c r="B58" s="11">
        <v>0</v>
      </c>
      <c r="C58" s="76" t="s">
        <v>121</v>
      </c>
      <c r="D58" s="27" t="s">
        <v>121</v>
      </c>
      <c r="E58" s="9" t="s">
        <v>121</v>
      </c>
      <c r="F58" s="155" t="s">
        <v>121</v>
      </c>
      <c r="G58" s="27" t="s">
        <v>121</v>
      </c>
      <c r="H58" s="24" t="s">
        <v>121</v>
      </c>
      <c r="I58" s="24" t="s">
        <v>121</v>
      </c>
    </row>
    <row r="59" spans="1:14" customFormat="1" ht="12.75" hidden="1" x14ac:dyDescent="0.2">
      <c r="A59" s="10">
        <v>0</v>
      </c>
      <c r="B59" s="4">
        <v>0</v>
      </c>
      <c r="C59" s="44" t="s">
        <v>121</v>
      </c>
      <c r="D59" s="27" t="s">
        <v>121</v>
      </c>
      <c r="E59" s="9" t="s">
        <v>121</v>
      </c>
      <c r="F59" s="28" t="s">
        <v>121</v>
      </c>
      <c r="G59" s="27" t="s">
        <v>121</v>
      </c>
      <c r="H59" s="14" t="s">
        <v>121</v>
      </c>
      <c r="I59" s="14" t="s">
        <v>121</v>
      </c>
    </row>
    <row r="60" spans="1:14" customFormat="1" ht="12.75" hidden="1" x14ac:dyDescent="0.2">
      <c r="A60" s="10">
        <v>0</v>
      </c>
      <c r="B60" s="4">
        <v>0</v>
      </c>
      <c r="C60" s="44" t="s">
        <v>121</v>
      </c>
      <c r="D60" s="27" t="s">
        <v>121</v>
      </c>
      <c r="E60" s="9" t="s">
        <v>121</v>
      </c>
      <c r="F60" s="28" t="s">
        <v>121</v>
      </c>
      <c r="G60" s="27" t="s">
        <v>121</v>
      </c>
      <c r="H60" s="3" t="s">
        <v>121</v>
      </c>
      <c r="I60" s="14" t="s">
        <v>121</v>
      </c>
    </row>
    <row r="61" spans="1:14" customFormat="1" ht="12.75" hidden="1" x14ac:dyDescent="0.2">
      <c r="A61" s="10">
        <v>0</v>
      </c>
      <c r="B61" s="4">
        <v>0</v>
      </c>
      <c r="C61" s="44" t="s">
        <v>121</v>
      </c>
      <c r="D61" s="27" t="s">
        <v>121</v>
      </c>
      <c r="E61" s="9" t="s">
        <v>121</v>
      </c>
      <c r="F61" s="28" t="s">
        <v>121</v>
      </c>
      <c r="G61" s="27" t="s">
        <v>121</v>
      </c>
      <c r="H61" s="3" t="s">
        <v>121</v>
      </c>
      <c r="I61" s="14" t="s">
        <v>121</v>
      </c>
    </row>
    <row r="62" spans="1:14" customFormat="1" ht="12.75" hidden="1" x14ac:dyDescent="0.2">
      <c r="A62" s="10">
        <v>0</v>
      </c>
      <c r="B62" s="4">
        <v>0</v>
      </c>
      <c r="C62" s="44" t="s">
        <v>121</v>
      </c>
      <c r="D62" s="27" t="s">
        <v>121</v>
      </c>
      <c r="E62" s="9" t="s">
        <v>121</v>
      </c>
      <c r="F62" s="174" t="s">
        <v>121</v>
      </c>
      <c r="G62" s="27" t="s">
        <v>121</v>
      </c>
      <c r="H62" s="3" t="s">
        <v>121</v>
      </c>
      <c r="I62" s="14" t="s">
        <v>121</v>
      </c>
    </row>
    <row r="63" spans="1:14" customFormat="1" ht="12.75" hidden="1" x14ac:dyDescent="0.2">
      <c r="A63" s="10">
        <v>0</v>
      </c>
      <c r="B63" s="4">
        <v>0</v>
      </c>
      <c r="C63" s="44" t="s">
        <v>121</v>
      </c>
      <c r="D63" s="27" t="s">
        <v>121</v>
      </c>
      <c r="E63" s="9" t="s">
        <v>121</v>
      </c>
      <c r="F63" s="174" t="s">
        <v>121</v>
      </c>
      <c r="G63" s="27" t="s">
        <v>121</v>
      </c>
      <c r="H63" s="3" t="s">
        <v>121</v>
      </c>
      <c r="I63" s="14" t="s">
        <v>121</v>
      </c>
    </row>
    <row r="64" spans="1:14" customFormat="1" ht="12.75" hidden="1" x14ac:dyDescent="0.2">
      <c r="A64" s="10">
        <v>0</v>
      </c>
      <c r="B64" s="4">
        <v>0</v>
      </c>
      <c r="C64" s="44" t="s">
        <v>121</v>
      </c>
      <c r="D64" s="27" t="s">
        <v>121</v>
      </c>
      <c r="E64" s="9" t="s">
        <v>121</v>
      </c>
      <c r="F64" s="174" t="s">
        <v>121</v>
      </c>
      <c r="G64" s="27" t="s">
        <v>121</v>
      </c>
      <c r="H64" s="3" t="s">
        <v>121</v>
      </c>
      <c r="I64" s="14" t="s">
        <v>121</v>
      </c>
    </row>
    <row r="65" spans="1:14" customFormat="1" ht="12.75" hidden="1" x14ac:dyDescent="0.2">
      <c r="A65" s="10">
        <v>0</v>
      </c>
      <c r="B65" s="4">
        <v>0</v>
      </c>
      <c r="C65" s="44" t="s">
        <v>121</v>
      </c>
      <c r="D65" s="27" t="s">
        <v>121</v>
      </c>
      <c r="E65" s="9" t="s">
        <v>121</v>
      </c>
      <c r="F65" s="174" t="s">
        <v>121</v>
      </c>
      <c r="G65" s="27" t="s">
        <v>121</v>
      </c>
      <c r="H65" s="3" t="s">
        <v>121</v>
      </c>
      <c r="I65" s="14" t="s">
        <v>121</v>
      </c>
    </row>
    <row r="66" spans="1:14" customFormat="1" ht="12.75" hidden="1" x14ac:dyDescent="0.2">
      <c r="A66" s="10">
        <v>0</v>
      </c>
      <c r="B66" s="4">
        <v>0</v>
      </c>
      <c r="C66" s="44" t="s">
        <v>121</v>
      </c>
      <c r="D66" s="27" t="s">
        <v>121</v>
      </c>
      <c r="E66" s="9" t="s">
        <v>121</v>
      </c>
      <c r="F66" s="174" t="s">
        <v>121</v>
      </c>
      <c r="G66" s="27" t="s">
        <v>121</v>
      </c>
      <c r="H66" s="3" t="s">
        <v>121</v>
      </c>
      <c r="I66" s="14" t="s">
        <v>121</v>
      </c>
    </row>
    <row r="67" spans="1:14" customFormat="1" ht="12.75" hidden="1" x14ac:dyDescent="0.2">
      <c r="A67" s="10">
        <v>0</v>
      </c>
      <c r="B67" s="4">
        <v>0</v>
      </c>
      <c r="C67" s="44" t="s">
        <v>121</v>
      </c>
      <c r="D67" s="27" t="s">
        <v>121</v>
      </c>
      <c r="E67" s="9" t="s">
        <v>121</v>
      </c>
      <c r="F67" s="174" t="s">
        <v>121</v>
      </c>
      <c r="G67" s="27" t="s">
        <v>121</v>
      </c>
      <c r="H67" s="3" t="s">
        <v>121</v>
      </c>
      <c r="I67" s="14" t="s">
        <v>121</v>
      </c>
    </row>
    <row r="68" spans="1:14" customFormat="1" ht="12.75" hidden="1" x14ac:dyDescent="0.2">
      <c r="A68" s="10">
        <v>0</v>
      </c>
      <c r="B68" s="4">
        <v>0</v>
      </c>
      <c r="C68" s="44" t="s">
        <v>121</v>
      </c>
      <c r="D68" s="27" t="s">
        <v>121</v>
      </c>
      <c r="E68" s="9" t="s">
        <v>121</v>
      </c>
      <c r="F68" s="174" t="s">
        <v>121</v>
      </c>
      <c r="G68" s="27" t="s">
        <v>121</v>
      </c>
      <c r="H68" s="3" t="s">
        <v>121</v>
      </c>
      <c r="I68" s="14" t="s">
        <v>121</v>
      </c>
    </row>
    <row r="69" spans="1:14" customFormat="1" ht="12.75" hidden="1" x14ac:dyDescent="0.2">
      <c r="A69" s="10">
        <v>0</v>
      </c>
      <c r="B69" s="4">
        <v>0</v>
      </c>
      <c r="C69" s="44" t="s">
        <v>121</v>
      </c>
      <c r="D69" s="27" t="s">
        <v>121</v>
      </c>
      <c r="E69" s="9" t="s">
        <v>121</v>
      </c>
      <c r="F69" s="174" t="s">
        <v>121</v>
      </c>
      <c r="G69" s="27" t="s">
        <v>121</v>
      </c>
      <c r="H69" s="3" t="s">
        <v>121</v>
      </c>
      <c r="I69" s="14" t="s">
        <v>121</v>
      </c>
    </row>
    <row r="70" spans="1:14" customFormat="1" ht="12.75" hidden="1" x14ac:dyDescent="0.2">
      <c r="A70" s="10">
        <v>0</v>
      </c>
      <c r="B70" s="4">
        <v>0</v>
      </c>
      <c r="C70" s="44" t="s">
        <v>121</v>
      </c>
      <c r="D70" s="27" t="s">
        <v>121</v>
      </c>
      <c r="E70" s="9" t="s">
        <v>121</v>
      </c>
      <c r="F70" s="174" t="s">
        <v>121</v>
      </c>
      <c r="G70" s="27" t="s">
        <v>121</v>
      </c>
      <c r="H70" s="3" t="s">
        <v>121</v>
      </c>
      <c r="I70" s="14" t="s">
        <v>121</v>
      </c>
    </row>
    <row r="71" spans="1:14" customFormat="1" ht="12.75" hidden="1" x14ac:dyDescent="0.2">
      <c r="A71" s="10">
        <v>0</v>
      </c>
      <c r="B71" s="4">
        <v>0</v>
      </c>
      <c r="C71" s="44" t="s">
        <v>121</v>
      </c>
      <c r="D71" s="27" t="s">
        <v>121</v>
      </c>
      <c r="E71" s="9" t="s">
        <v>121</v>
      </c>
      <c r="F71" s="174" t="s">
        <v>121</v>
      </c>
      <c r="G71" s="27" t="s">
        <v>121</v>
      </c>
      <c r="H71" s="3" t="s">
        <v>121</v>
      </c>
      <c r="I71" s="14" t="s">
        <v>121</v>
      </c>
    </row>
    <row r="72" spans="1:14" customFormat="1" ht="12.75" hidden="1" x14ac:dyDescent="0.2">
      <c r="A72" s="10">
        <v>0</v>
      </c>
      <c r="B72" s="4">
        <v>0</v>
      </c>
      <c r="C72" s="44" t="s">
        <v>121</v>
      </c>
      <c r="D72" s="27" t="s">
        <v>121</v>
      </c>
      <c r="E72" s="9" t="s">
        <v>121</v>
      </c>
      <c r="F72" s="174" t="s">
        <v>121</v>
      </c>
      <c r="G72" s="27" t="s">
        <v>121</v>
      </c>
      <c r="H72" s="3" t="s">
        <v>121</v>
      </c>
      <c r="I72" s="14" t="s">
        <v>121</v>
      </c>
    </row>
    <row r="73" spans="1:14" x14ac:dyDescent="0.2">
      <c r="A73" s="10">
        <v>1</v>
      </c>
      <c r="B73" s="11" t="s">
        <v>167</v>
      </c>
      <c r="C73" s="9" t="s">
        <v>121</v>
      </c>
      <c r="D73" s="27" t="s">
        <v>121</v>
      </c>
      <c r="E73" s="9" t="s">
        <v>121</v>
      </c>
      <c r="F73" s="28" t="s">
        <v>121</v>
      </c>
      <c r="G73" s="27">
        <v>441.74999999999994</v>
      </c>
      <c r="H73" s="24" t="s">
        <v>121</v>
      </c>
      <c r="I73" s="24">
        <v>2.7404487274465494</v>
      </c>
    </row>
    <row r="74" spans="1:14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9"/>
      <c r="F74" s="28" t="s">
        <v>121</v>
      </c>
      <c r="G74" s="27">
        <v>28.069507199999997</v>
      </c>
      <c r="H74" s="27" t="s">
        <v>121</v>
      </c>
      <c r="I74" s="27">
        <v>0.17413253035946066</v>
      </c>
    </row>
    <row r="75" spans="1:14" x14ac:dyDescent="0.2">
      <c r="A75" s="10">
        <v>1</v>
      </c>
      <c r="B75" s="104" t="s">
        <v>169</v>
      </c>
      <c r="C75" s="105" t="s">
        <v>121</v>
      </c>
      <c r="D75" s="92" t="s">
        <v>121</v>
      </c>
      <c r="E75" s="93"/>
      <c r="F75" s="94" t="s">
        <v>121</v>
      </c>
      <c r="G75" s="92" t="s">
        <v>121</v>
      </c>
      <c r="H75" s="92">
        <v>1175.44</v>
      </c>
      <c r="I75" s="27" t="s">
        <v>121</v>
      </c>
      <c r="L75" s="64">
        <f>SUM(G76:G80)</f>
        <v>1175.44</v>
      </c>
      <c r="N75" s="220">
        <v>100</v>
      </c>
    </row>
    <row r="76" spans="1:14" hidden="1" x14ac:dyDescent="0.2">
      <c r="A76" s="10">
        <v>0</v>
      </c>
      <c r="B76" s="26">
        <v>0</v>
      </c>
      <c r="C76" s="24" t="s">
        <v>121</v>
      </c>
      <c r="D76" s="27" t="s">
        <v>121</v>
      </c>
      <c r="E76" s="27" t="s">
        <v>121</v>
      </c>
      <c r="F76" s="27" t="s">
        <v>121</v>
      </c>
      <c r="G76" s="27" t="s">
        <v>121</v>
      </c>
      <c r="H76" s="27" t="s">
        <v>121</v>
      </c>
      <c r="I76" s="27" t="s">
        <v>121</v>
      </c>
    </row>
    <row r="77" spans="1:14" x14ac:dyDescent="0.2">
      <c r="A77" s="10">
        <v>1</v>
      </c>
      <c r="B77" s="26" t="s">
        <v>194</v>
      </c>
      <c r="C77" s="24" t="s">
        <v>121</v>
      </c>
      <c r="D77" s="27">
        <v>84</v>
      </c>
      <c r="E77" s="27"/>
      <c r="F77" s="72" t="s">
        <v>121</v>
      </c>
      <c r="G77" s="27">
        <v>700</v>
      </c>
      <c r="H77" s="27" t="s">
        <v>121</v>
      </c>
      <c r="I77" s="27">
        <v>4.3425333541880811</v>
      </c>
    </row>
    <row r="78" spans="1:14" x14ac:dyDescent="0.2">
      <c r="A78" s="10">
        <v>1</v>
      </c>
      <c r="B78" s="26" t="s">
        <v>170</v>
      </c>
      <c r="C78" s="24" t="s">
        <v>121</v>
      </c>
      <c r="D78" s="27">
        <v>0.7</v>
      </c>
      <c r="E78" s="27"/>
      <c r="F78" s="72" t="s">
        <v>121</v>
      </c>
      <c r="G78" s="27">
        <v>475.43999999999994</v>
      </c>
      <c r="H78" s="27" t="s">
        <v>121</v>
      </c>
      <c r="I78" s="27">
        <v>2.9494486541645442</v>
      </c>
    </row>
    <row r="79" spans="1:14" hidden="1" x14ac:dyDescent="0.2">
      <c r="A79" s="10">
        <v>0</v>
      </c>
      <c r="B79" s="26">
        <v>0</v>
      </c>
      <c r="C79" s="24" t="s">
        <v>121</v>
      </c>
      <c r="D79" s="27" t="s">
        <v>121</v>
      </c>
      <c r="E79" s="27" t="s">
        <v>121</v>
      </c>
      <c r="F79" s="27" t="s">
        <v>121</v>
      </c>
      <c r="G79" s="27" t="s">
        <v>121</v>
      </c>
      <c r="H79" s="27" t="s">
        <v>121</v>
      </c>
      <c r="I79" s="27" t="s">
        <v>121</v>
      </c>
    </row>
    <row r="80" spans="1:14" hidden="1" x14ac:dyDescent="0.2">
      <c r="A80" s="10">
        <v>0</v>
      </c>
      <c r="B80" s="26">
        <v>0</v>
      </c>
      <c r="C80" s="24" t="s">
        <v>121</v>
      </c>
      <c r="D80" s="27" t="s">
        <v>121</v>
      </c>
      <c r="E80" s="27" t="s">
        <v>121</v>
      </c>
      <c r="F80" s="27" t="s">
        <v>121</v>
      </c>
      <c r="G80" s="27" t="s">
        <v>121</v>
      </c>
      <c r="H80" s="27" t="s">
        <v>121</v>
      </c>
      <c r="I80" s="27" t="s">
        <v>121</v>
      </c>
    </row>
    <row r="81" spans="1:14" customFormat="1" ht="12.75" hidden="1" x14ac:dyDescent="0.2">
      <c r="A81" s="10">
        <v>0</v>
      </c>
      <c r="B81" s="4">
        <v>0</v>
      </c>
      <c r="C81" s="3" t="s">
        <v>121</v>
      </c>
      <c r="D81" s="16" t="s">
        <v>121</v>
      </c>
      <c r="E81" s="48" t="s">
        <v>121</v>
      </c>
      <c r="F81" s="44" t="s">
        <v>121</v>
      </c>
      <c r="G81" s="49" t="s">
        <v>121</v>
      </c>
      <c r="H81" s="3" t="s">
        <v>121</v>
      </c>
      <c r="I81" s="14" t="s">
        <v>121</v>
      </c>
    </row>
    <row r="82" spans="1:14" x14ac:dyDescent="0.2">
      <c r="A82" s="10">
        <v>1</v>
      </c>
      <c r="B82" s="95" t="s">
        <v>171</v>
      </c>
      <c r="C82" s="96" t="s">
        <v>121</v>
      </c>
      <c r="D82" s="92" t="s">
        <v>121</v>
      </c>
      <c r="E82" s="92"/>
      <c r="F82" s="94" t="s">
        <v>121</v>
      </c>
      <c r="G82" s="92" t="s">
        <v>121</v>
      </c>
      <c r="H82" s="92">
        <v>3115.5427632356141</v>
      </c>
      <c r="I82" s="27" t="s">
        <v>121</v>
      </c>
      <c r="L82" s="64">
        <f>SUM(G83:G84)</f>
        <v>3115.5427632356141</v>
      </c>
      <c r="N82" s="220">
        <v>107.72507219593773</v>
      </c>
    </row>
    <row r="83" spans="1:14" x14ac:dyDescent="0.2">
      <c r="A83" s="10">
        <v>1</v>
      </c>
      <c r="B83" s="31" t="s">
        <v>172</v>
      </c>
      <c r="C83" s="24" t="s">
        <v>121</v>
      </c>
      <c r="D83" s="27">
        <v>86.934512834546922</v>
      </c>
      <c r="E83" s="27"/>
      <c r="F83" s="72">
        <v>22.063238454245624</v>
      </c>
      <c r="G83" s="27">
        <v>1918.0568865722855</v>
      </c>
      <c r="H83" s="27" t="s">
        <v>121</v>
      </c>
      <c r="I83" s="27">
        <v>11.898894293100421</v>
      </c>
    </row>
    <row r="84" spans="1:14" x14ac:dyDescent="0.2">
      <c r="A84" s="10">
        <v>1</v>
      </c>
      <c r="B84" s="31" t="s">
        <v>173</v>
      </c>
      <c r="C84" s="24" t="s">
        <v>121</v>
      </c>
      <c r="D84" s="27">
        <v>208.76695395307684</v>
      </c>
      <c r="E84" s="27"/>
      <c r="F84" s="72">
        <v>5.7359934318555013</v>
      </c>
      <c r="G84" s="27">
        <v>1197.4858766633286</v>
      </c>
      <c r="H84" s="27" t="s">
        <v>121</v>
      </c>
      <c r="I84" s="27">
        <v>7.4287462293995121</v>
      </c>
    </row>
    <row r="85" spans="1:14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/>
      <c r="F85" s="94" t="s">
        <v>121</v>
      </c>
      <c r="G85" s="92" t="s">
        <v>121</v>
      </c>
      <c r="H85" s="92">
        <v>1000.2038921535416</v>
      </c>
      <c r="I85" s="27" t="s">
        <v>121</v>
      </c>
      <c r="L85" s="64">
        <f>SUM(G87:G91)</f>
        <v>1000.2038921535416</v>
      </c>
      <c r="N85" s="220">
        <v>88.035558883812499</v>
      </c>
    </row>
    <row r="86" spans="1:14" customFormat="1" ht="12.75" hidden="1" x14ac:dyDescent="0.2">
      <c r="A86" s="10">
        <v>0</v>
      </c>
      <c r="B86" s="5" t="s">
        <v>175</v>
      </c>
      <c r="C86" s="3" t="s">
        <v>121</v>
      </c>
      <c r="D86" s="47" t="s">
        <v>121</v>
      </c>
      <c r="E86" s="48" t="s">
        <v>121</v>
      </c>
      <c r="F86" s="50" t="s">
        <v>121</v>
      </c>
      <c r="G86" s="2" t="s">
        <v>121</v>
      </c>
      <c r="H86" s="3" t="s">
        <v>121</v>
      </c>
      <c r="I86" s="14" t="s">
        <v>121</v>
      </c>
    </row>
    <row r="87" spans="1:14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/>
      <c r="F87" s="72" t="s">
        <v>121</v>
      </c>
      <c r="G87" s="27">
        <v>403.57365947145439</v>
      </c>
      <c r="H87" s="27" t="s">
        <v>121</v>
      </c>
      <c r="I87" s="27">
        <v>2.5036172530379046</v>
      </c>
    </row>
    <row r="88" spans="1:14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/>
      <c r="F88" s="72" t="s">
        <v>121</v>
      </c>
      <c r="G88" s="27">
        <v>428.9612798134869</v>
      </c>
      <c r="H88" s="27" t="s">
        <v>121</v>
      </c>
      <c r="I88" s="27">
        <v>2.661112378921819</v>
      </c>
    </row>
    <row r="89" spans="1:14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/>
      <c r="F89" s="72" t="s">
        <v>121</v>
      </c>
      <c r="G89" s="27">
        <v>167.66895286860026</v>
      </c>
      <c r="H89" s="27" t="s">
        <v>121</v>
      </c>
      <c r="I89" s="27">
        <v>1.0401543147052656</v>
      </c>
    </row>
    <row r="90" spans="1:14" customFormat="1" ht="12.75" hidden="1" x14ac:dyDescent="0.2">
      <c r="A90" s="10">
        <v>0</v>
      </c>
      <c r="B90" s="4">
        <v>0</v>
      </c>
      <c r="C90" s="3" t="s">
        <v>121</v>
      </c>
      <c r="D90" s="3" t="s">
        <v>121</v>
      </c>
      <c r="E90" s="48" t="s">
        <v>121</v>
      </c>
      <c r="F90" s="44" t="s">
        <v>121</v>
      </c>
      <c r="G90" s="15" t="s">
        <v>121</v>
      </c>
      <c r="H90" s="16" t="s">
        <v>121</v>
      </c>
      <c r="I90" s="14" t="s">
        <v>121</v>
      </c>
    </row>
    <row r="91" spans="1:14" customFormat="1" ht="12.75" hidden="1" x14ac:dyDescent="0.2">
      <c r="A91" s="10">
        <v>0</v>
      </c>
      <c r="B91" s="5" t="s">
        <v>179</v>
      </c>
      <c r="C91" s="3" t="s">
        <v>121</v>
      </c>
      <c r="D91" s="51" t="s">
        <v>121</v>
      </c>
      <c r="E91" s="48" t="s">
        <v>121</v>
      </c>
      <c r="F91" s="44" t="s">
        <v>121</v>
      </c>
      <c r="G91" s="52" t="s">
        <v>121</v>
      </c>
      <c r="H91" s="3" t="s">
        <v>121</v>
      </c>
      <c r="I91" s="14" t="s">
        <v>121</v>
      </c>
    </row>
    <row r="92" spans="1:14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/>
      <c r="F92" s="72" t="s">
        <v>121</v>
      </c>
      <c r="G92" s="27">
        <v>463.77155357208147</v>
      </c>
      <c r="H92" s="27" t="s">
        <v>121</v>
      </c>
      <c r="I92" s="27">
        <v>2.8770620573005545</v>
      </c>
      <c r="L92" s="64">
        <f>+G92</f>
        <v>463.77155357208147</v>
      </c>
    </row>
    <row r="93" spans="1:14" customFormat="1" ht="12.75" hidden="1" x14ac:dyDescent="0.2">
      <c r="A93" s="10">
        <v>0</v>
      </c>
      <c r="B93" s="3">
        <v>0</v>
      </c>
      <c r="C93" s="3" t="s">
        <v>121</v>
      </c>
      <c r="D93" s="3" t="s">
        <v>121</v>
      </c>
      <c r="E93" s="48" t="s">
        <v>121</v>
      </c>
      <c r="F93" s="44" t="s">
        <v>121</v>
      </c>
      <c r="G93" s="15" t="s">
        <v>121</v>
      </c>
      <c r="H93" s="14" t="s">
        <v>121</v>
      </c>
      <c r="I93" s="14" t="s">
        <v>121</v>
      </c>
    </row>
    <row r="94" spans="1:14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/>
      <c r="F94" s="156" t="s">
        <v>121</v>
      </c>
      <c r="G94" s="39">
        <v>16119.622876929596</v>
      </c>
      <c r="H94" s="38" t="s">
        <v>121</v>
      </c>
      <c r="I94" s="38">
        <v>99.999999999999957</v>
      </c>
      <c r="K94" s="64"/>
      <c r="L94" s="64">
        <f>SUM(L31:L92)</f>
        <v>16119.622876929596</v>
      </c>
    </row>
    <row r="95" spans="1:14" customFormat="1" ht="12.75" hidden="1" x14ac:dyDescent="0.2">
      <c r="A95" s="10">
        <v>0</v>
      </c>
      <c r="B95" s="5" t="s">
        <v>49</v>
      </c>
      <c r="C95" s="3" t="s">
        <v>121</v>
      </c>
      <c r="D95" s="3" t="s">
        <v>121</v>
      </c>
      <c r="E95" s="48" t="s">
        <v>121</v>
      </c>
      <c r="F95" s="44" t="s">
        <v>121</v>
      </c>
      <c r="G95" s="15" t="s">
        <v>121</v>
      </c>
      <c r="H95" s="14" t="s">
        <v>121</v>
      </c>
      <c r="I95" s="3" t="s">
        <v>121</v>
      </c>
    </row>
    <row r="96" spans="1:14" customFormat="1" ht="12.75" hidden="1" x14ac:dyDescent="0.2">
      <c r="A96" s="10">
        <v>0</v>
      </c>
      <c r="B96" s="47">
        <v>0</v>
      </c>
      <c r="C96" s="3" t="s">
        <v>121</v>
      </c>
      <c r="D96" s="47" t="s">
        <v>121</v>
      </c>
      <c r="E96" s="48" t="s">
        <v>121</v>
      </c>
      <c r="F96" s="48" t="s">
        <v>121</v>
      </c>
      <c r="G96" s="53" t="s">
        <v>121</v>
      </c>
      <c r="H96" s="14" t="s">
        <v>121</v>
      </c>
      <c r="I96" s="3" t="s">
        <v>121</v>
      </c>
    </row>
    <row r="97" spans="1:12" customFormat="1" ht="12.75" hidden="1" x14ac:dyDescent="0.2">
      <c r="A97" s="10">
        <v>0</v>
      </c>
      <c r="B97" s="47">
        <v>0</v>
      </c>
      <c r="C97" s="3" t="s">
        <v>121</v>
      </c>
      <c r="D97" s="47" t="s">
        <v>121</v>
      </c>
      <c r="E97" s="48" t="s">
        <v>121</v>
      </c>
      <c r="F97" s="48" t="s">
        <v>121</v>
      </c>
      <c r="G97" s="53" t="s">
        <v>121</v>
      </c>
      <c r="H97" s="3" t="s">
        <v>121</v>
      </c>
      <c r="I97" s="3" t="s">
        <v>121</v>
      </c>
    </row>
    <row r="98" spans="1:12" customFormat="1" ht="12.75" hidden="1" x14ac:dyDescent="0.2">
      <c r="A98" s="10">
        <v>0</v>
      </c>
      <c r="B98" s="47">
        <v>0</v>
      </c>
      <c r="C98" s="3" t="s">
        <v>121</v>
      </c>
      <c r="D98" s="47" t="s">
        <v>121</v>
      </c>
      <c r="E98" s="48" t="s">
        <v>121</v>
      </c>
      <c r="F98" s="48" t="s">
        <v>121</v>
      </c>
      <c r="G98" s="53" t="s">
        <v>121</v>
      </c>
      <c r="H98" s="3" t="s">
        <v>121</v>
      </c>
      <c r="I98" s="3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/>
      <c r="F99" s="157" t="s">
        <v>121</v>
      </c>
      <c r="G99" s="41">
        <v>16119.622876929596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/>
      <c r="F100" s="171">
        <v>0.64478491507718383</v>
      </c>
      <c r="G100" s="35" t="s">
        <v>121</v>
      </c>
      <c r="H100" s="59" t="s">
        <v>121</v>
      </c>
      <c r="I100" s="59" t="s">
        <v>121</v>
      </c>
    </row>
    <row r="101" spans="1:12" customFormat="1" ht="12.75" hidden="1" x14ac:dyDescent="0.2">
      <c r="A101" s="10">
        <v>0</v>
      </c>
      <c r="B101" s="5">
        <v>0</v>
      </c>
      <c r="C101" s="3" t="s">
        <v>121</v>
      </c>
      <c r="D101" s="16" t="s">
        <v>121</v>
      </c>
      <c r="E101" s="16" t="s">
        <v>121</v>
      </c>
      <c r="F101" s="15" t="s">
        <v>121</v>
      </c>
      <c r="G101" s="20" t="s">
        <v>121</v>
      </c>
      <c r="H101" s="3" t="s">
        <v>121</v>
      </c>
      <c r="I101" s="3" t="s">
        <v>121</v>
      </c>
    </row>
    <row r="102" spans="1:12" customFormat="1" ht="12.75" hidden="1" x14ac:dyDescent="0.2">
      <c r="A102" s="10">
        <v>0</v>
      </c>
      <c r="B102" s="5">
        <v>0</v>
      </c>
      <c r="C102" s="54" t="s">
        <v>121</v>
      </c>
      <c r="D102" s="21" t="s">
        <v>121</v>
      </c>
      <c r="E102" s="21" t="s">
        <v>121</v>
      </c>
      <c r="F102" s="21" t="s">
        <v>121</v>
      </c>
      <c r="G102" s="22" t="s">
        <v>121</v>
      </c>
      <c r="H102" s="3" t="s">
        <v>121</v>
      </c>
      <c r="I102" s="3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/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/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521.60707700728153</v>
      </c>
      <c r="E105" s="26"/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/>
      <c r="F106" s="26">
        <v>332</v>
      </c>
      <c r="G106" s="26">
        <v>332</v>
      </c>
      <c r="H106" s="24" t="s">
        <v>121</v>
      </c>
      <c r="I106" s="24" t="s">
        <v>121</v>
      </c>
    </row>
    <row r="107" spans="1:12" customFormat="1" ht="12.75" hidden="1" x14ac:dyDescent="0.2">
      <c r="A107" s="10">
        <v>0</v>
      </c>
      <c r="B107" s="4">
        <v>0</v>
      </c>
      <c r="C107" s="3" t="s">
        <v>121</v>
      </c>
      <c r="D107" s="47" t="s">
        <v>121</v>
      </c>
      <c r="E107" s="48" t="s">
        <v>121</v>
      </c>
      <c r="F107" s="48" t="s">
        <v>121</v>
      </c>
      <c r="G107" s="53" t="s">
        <v>121</v>
      </c>
      <c r="H107" s="3" t="s">
        <v>121</v>
      </c>
      <c r="I107" s="3" t="s">
        <v>121</v>
      </c>
    </row>
    <row r="108" spans="1:12" customFormat="1" ht="12.75" hidden="1" x14ac:dyDescent="0.2">
      <c r="A108" s="10">
        <v>0</v>
      </c>
      <c r="B108" s="4">
        <v>0</v>
      </c>
      <c r="C108" s="3" t="s">
        <v>121</v>
      </c>
      <c r="D108" s="47" t="s">
        <v>121</v>
      </c>
      <c r="E108" s="48" t="s">
        <v>121</v>
      </c>
      <c r="F108" s="48" t="s">
        <v>121</v>
      </c>
      <c r="G108" s="53" t="s">
        <v>121</v>
      </c>
      <c r="H108" s="14" t="s">
        <v>121</v>
      </c>
      <c r="I108" s="3" t="s">
        <v>121</v>
      </c>
    </row>
    <row r="109" spans="1:12" customFormat="1" ht="12.75" hidden="1" x14ac:dyDescent="0.2">
      <c r="A109" s="10">
        <v>0</v>
      </c>
      <c r="B109" s="4">
        <v>0</v>
      </c>
      <c r="C109" s="3" t="s">
        <v>121</v>
      </c>
      <c r="D109" s="47" t="s">
        <v>121</v>
      </c>
      <c r="E109" s="48" t="s">
        <v>121</v>
      </c>
      <c r="F109" s="48" t="s">
        <v>121</v>
      </c>
      <c r="G109" s="53" t="s">
        <v>121</v>
      </c>
      <c r="H109" s="14" t="s">
        <v>121</v>
      </c>
      <c r="I109" s="3" t="s">
        <v>121</v>
      </c>
    </row>
    <row r="110" spans="1:12" customFormat="1" ht="12.75" hidden="1" x14ac:dyDescent="0.2">
      <c r="A110" s="10">
        <v>0</v>
      </c>
      <c r="B110" s="4" t="s">
        <v>185</v>
      </c>
      <c r="C110" s="3" t="s">
        <v>121</v>
      </c>
      <c r="D110" s="47" t="s">
        <v>121</v>
      </c>
      <c r="E110" s="48" t="s">
        <v>121</v>
      </c>
      <c r="F110" s="48" t="s">
        <v>121</v>
      </c>
      <c r="G110" s="53" t="s">
        <v>121</v>
      </c>
      <c r="H110" s="3" t="s">
        <v>121</v>
      </c>
      <c r="I110" s="3" t="s">
        <v>121</v>
      </c>
    </row>
    <row r="111" spans="1:12" customFormat="1" ht="12.75" hidden="1" x14ac:dyDescent="0.2">
      <c r="A111" s="10">
        <v>0</v>
      </c>
      <c r="B111" s="55" t="s">
        <v>186</v>
      </c>
      <c r="C111" s="3" t="s">
        <v>121</v>
      </c>
      <c r="D111" s="47" t="s">
        <v>121</v>
      </c>
      <c r="E111" s="48" t="s">
        <v>121</v>
      </c>
      <c r="F111" s="51" t="s">
        <v>121</v>
      </c>
      <c r="G111" s="56" t="s">
        <v>121</v>
      </c>
      <c r="H111" s="14" t="s">
        <v>121</v>
      </c>
      <c r="I111" s="3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/>
      <c r="F112" s="158" t="s">
        <v>121</v>
      </c>
      <c r="G112" s="36">
        <v>15729.945208358167</v>
      </c>
      <c r="H112" s="35" t="s">
        <v>121</v>
      </c>
      <c r="I112" s="34" t="s">
        <v>121</v>
      </c>
      <c r="L112" s="64">
        <f>+L94-G105-G106</f>
        <v>15729.945208358167</v>
      </c>
    </row>
    <row r="113" spans="1:14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/>
      <c r="F113" s="159">
        <v>0.6291978083343267</v>
      </c>
      <c r="G113" s="61" t="s">
        <v>121</v>
      </c>
      <c r="H113" s="42" t="s">
        <v>121</v>
      </c>
      <c r="I113" s="42" t="s">
        <v>121</v>
      </c>
      <c r="L113" s="10">
        <f>L112/G9-F113</f>
        <v>0</v>
      </c>
      <c r="N113" s="220">
        <v>99.056923282552049</v>
      </c>
    </row>
    <row r="114" spans="1:14" hidden="1" x14ac:dyDescent="0.2"/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D74:I80 I81 D82:I85 I86 D87:I89 I90:I91 I93 D92:I92 D31:I54 C3:I3 D55:H72 D73:G73">
    <cfRule type="cellIs" dxfId="19" priority="1" stopIfTrue="1" operator="equal">
      <formula>0</formula>
    </cfRule>
  </conditionalFormatting>
  <pageMargins left="0.75" right="0.75" top="1" bottom="1" header="0" footer="0"/>
  <pageSetup paperSize="9" scale="89" orientation="portrait" r:id="rId1"/>
  <headerFooter alignWithMargins="0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15"/>
  <sheetViews>
    <sheetView zoomScale="104" zoomScaleNormal="104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10"/>
    <col min="8" max="8" width="8.140625" style="10" customWidth="1"/>
    <col min="9" max="9" width="8.28515625" style="23" customWidth="1"/>
    <col min="10" max="10" width="9.140625" style="10"/>
    <col min="11" max="11" width="0" style="10" hidden="1" customWidth="1"/>
    <col min="12" max="14" width="9.140625" style="10" hidden="1" customWidth="1"/>
    <col min="15" max="15" width="9.140625" style="10" customWidth="1"/>
    <col min="16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/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/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/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96" t="s">
        <v>123</v>
      </c>
      <c r="C6" s="24" t="s">
        <v>121</v>
      </c>
      <c r="D6" s="62" t="s">
        <v>121</v>
      </c>
      <c r="E6" s="63"/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84</v>
      </c>
      <c r="C7" s="24" t="s">
        <v>121</v>
      </c>
      <c r="D7" s="62" t="s">
        <v>121</v>
      </c>
      <c r="E7" s="63"/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/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/>
      <c r="F9" s="103" t="s">
        <v>121</v>
      </c>
      <c r="G9" s="145">
        <v>20000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/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/>
      <c r="F11" s="63" t="s">
        <v>121</v>
      </c>
      <c r="G11" s="97">
        <v>22222.222222222223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/>
      <c r="F12" s="63" t="s">
        <v>121</v>
      </c>
      <c r="G12" s="40">
        <v>10</v>
      </c>
      <c r="H12" s="74" t="s">
        <v>2</v>
      </c>
      <c r="I12" s="62" t="s">
        <v>121</v>
      </c>
    </row>
    <row r="13" spans="1:9" hidden="1" x14ac:dyDescent="0.2">
      <c r="A13" s="10">
        <v>0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63" t="s">
        <v>121</v>
      </c>
      <c r="H13" s="63" t="s">
        <v>121</v>
      </c>
      <c r="I13" s="62" t="s">
        <v>121</v>
      </c>
    </row>
    <row r="14" spans="1:9" x14ac:dyDescent="0.2">
      <c r="A14" s="10">
        <v>1</v>
      </c>
      <c r="B14" s="24" t="s">
        <v>121</v>
      </c>
      <c r="C14" s="24" t="s">
        <v>121</v>
      </c>
      <c r="D14" s="62" t="s">
        <v>121</v>
      </c>
      <c r="E14" s="63"/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/>
      <c r="F15" s="63" t="s">
        <v>121</v>
      </c>
      <c r="G15" s="251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/>
      <c r="F16" s="63" t="s">
        <v>121</v>
      </c>
      <c r="G16" s="40">
        <v>1</v>
      </c>
      <c r="H16" s="74" t="s">
        <v>129</v>
      </c>
      <c r="I16" s="62" t="s">
        <v>121</v>
      </c>
    </row>
    <row r="17" spans="1:12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/>
      <c r="F17" s="63" t="s">
        <v>121</v>
      </c>
      <c r="G17" s="40" t="s">
        <v>121</v>
      </c>
      <c r="H17" s="74" t="s">
        <v>121</v>
      </c>
      <c r="I17" s="62" t="s">
        <v>121</v>
      </c>
    </row>
    <row r="18" spans="1:12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40">
        <v>9.2999999999999989</v>
      </c>
      <c r="H18" s="74" t="s">
        <v>2</v>
      </c>
      <c r="I18" s="25" t="s">
        <v>121</v>
      </c>
    </row>
    <row r="19" spans="1:12" ht="12.75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  <c r="L19"/>
    </row>
    <row r="20" spans="1:12" customFormat="1" ht="12.75" hidden="1" x14ac:dyDescent="0.2">
      <c r="A20" s="10">
        <v>0</v>
      </c>
      <c r="B20" s="24" t="s">
        <v>131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2" ht="12.75" x14ac:dyDescent="0.2">
      <c r="A21" s="10">
        <v>1</v>
      </c>
      <c r="B21" s="24" t="s">
        <v>132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02">
        <v>35000</v>
      </c>
      <c r="H21" s="24" t="s">
        <v>133</v>
      </c>
      <c r="I21" s="24" t="s">
        <v>121</v>
      </c>
      <c r="L21"/>
    </row>
    <row r="22" spans="1:12" customFormat="1" ht="12.75" hidden="1" x14ac:dyDescent="0.2">
      <c r="A22" s="10">
        <v>0</v>
      </c>
      <c r="B22" s="24" t="s">
        <v>121</v>
      </c>
      <c r="C22" s="15" t="s">
        <v>121</v>
      </c>
      <c r="D22" s="17" t="s">
        <v>121</v>
      </c>
      <c r="E22" s="14" t="s">
        <v>121</v>
      </c>
      <c r="F22" s="18" t="s">
        <v>121</v>
      </c>
      <c r="G22" s="15" t="s">
        <v>121</v>
      </c>
      <c r="H22" s="14" t="s">
        <v>121</v>
      </c>
      <c r="I22" s="14" t="s">
        <v>121</v>
      </c>
    </row>
    <row r="23" spans="1:12" customFormat="1" ht="12.75" hidden="1" x14ac:dyDescent="0.2">
      <c r="A23" s="10">
        <v>0</v>
      </c>
      <c r="B23" s="24" t="s">
        <v>121</v>
      </c>
      <c r="C23" s="15" t="s">
        <v>121</v>
      </c>
      <c r="D23" s="17" t="s">
        <v>121</v>
      </c>
      <c r="E23" s="14" t="s">
        <v>121</v>
      </c>
      <c r="F23" s="18" t="s">
        <v>121</v>
      </c>
      <c r="G23" s="15" t="s">
        <v>121</v>
      </c>
      <c r="H23" s="14" t="s">
        <v>121</v>
      </c>
      <c r="I23" s="14" t="s">
        <v>121</v>
      </c>
    </row>
    <row r="24" spans="1:12" customFormat="1" ht="14.25" hidden="1" x14ac:dyDescent="0.2">
      <c r="A24" s="10">
        <v>0</v>
      </c>
      <c r="B24" s="24" t="s">
        <v>121</v>
      </c>
      <c r="C24" s="15" t="s">
        <v>121</v>
      </c>
      <c r="D24" s="17" t="s">
        <v>121</v>
      </c>
      <c r="E24" s="19" t="s">
        <v>121</v>
      </c>
      <c r="F24" s="18" t="s">
        <v>121</v>
      </c>
      <c r="G24" s="15" t="s">
        <v>121</v>
      </c>
      <c r="H24" s="14" t="s">
        <v>121</v>
      </c>
      <c r="I24" s="14" t="s">
        <v>121</v>
      </c>
    </row>
    <row r="25" spans="1:12" customFormat="1" ht="12.75" hidden="1" x14ac:dyDescent="0.2">
      <c r="A25" s="10">
        <v>0</v>
      </c>
      <c r="B25" s="24" t="s">
        <v>121</v>
      </c>
      <c r="C25" s="15" t="s">
        <v>121</v>
      </c>
      <c r="D25" s="15" t="s">
        <v>121</v>
      </c>
      <c r="E25" s="14" t="s">
        <v>121</v>
      </c>
      <c r="F25" s="18" t="s">
        <v>121</v>
      </c>
      <c r="G25" s="15" t="s">
        <v>121</v>
      </c>
      <c r="H25" s="14" t="s">
        <v>121</v>
      </c>
      <c r="I25" s="14" t="s">
        <v>121</v>
      </c>
    </row>
    <row r="26" spans="1:12" customFormat="1" ht="12.75" hidden="1" x14ac:dyDescent="0.2">
      <c r="A26" s="10">
        <v>0</v>
      </c>
      <c r="B26" s="24" t="s">
        <v>121</v>
      </c>
      <c r="C26" s="15" t="s">
        <v>121</v>
      </c>
      <c r="D26" s="17" t="s">
        <v>121</v>
      </c>
      <c r="E26" s="14" t="s">
        <v>121</v>
      </c>
      <c r="F26" s="18" t="s">
        <v>121</v>
      </c>
      <c r="G26" s="15" t="s">
        <v>121</v>
      </c>
      <c r="H26" s="14" t="s">
        <v>121</v>
      </c>
      <c r="I26" s="14" t="s">
        <v>121</v>
      </c>
    </row>
    <row r="27" spans="1:12" customFormat="1" ht="12.75" hidden="1" x14ac:dyDescent="0.2">
      <c r="A27" s="10">
        <v>0</v>
      </c>
      <c r="B27" s="24" t="s">
        <v>121</v>
      </c>
      <c r="C27" s="15" t="s">
        <v>121</v>
      </c>
      <c r="D27" s="15" t="s">
        <v>121</v>
      </c>
      <c r="E27" s="14" t="s">
        <v>121</v>
      </c>
      <c r="F27" s="18" t="s">
        <v>121</v>
      </c>
      <c r="G27" s="15" t="s">
        <v>121</v>
      </c>
      <c r="H27" s="14" t="s">
        <v>121</v>
      </c>
      <c r="I27" s="14" t="s">
        <v>121</v>
      </c>
    </row>
    <row r="28" spans="1:12" x14ac:dyDescent="0.2">
      <c r="A28" s="10">
        <v>1</v>
      </c>
      <c r="B28" s="24"/>
      <c r="C28" s="27" t="s">
        <v>121</v>
      </c>
      <c r="D28" s="62" t="s">
        <v>121</v>
      </c>
      <c r="E28" s="63"/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2" x14ac:dyDescent="0.2">
      <c r="A29" s="10">
        <v>1</v>
      </c>
      <c r="B29" s="147">
        <v>0</v>
      </c>
      <c r="C29" s="38" t="s">
        <v>121</v>
      </c>
      <c r="D29" s="148" t="s">
        <v>134</v>
      </c>
      <c r="E29" s="149"/>
      <c r="F29" s="149" t="s">
        <v>135</v>
      </c>
      <c r="G29" s="149" t="s">
        <v>136</v>
      </c>
      <c r="H29" s="149" t="s">
        <v>121</v>
      </c>
      <c r="I29" s="148" t="s">
        <v>137</v>
      </c>
    </row>
    <row r="30" spans="1:12" x14ac:dyDescent="0.2">
      <c r="A30" s="10">
        <v>1</v>
      </c>
      <c r="B30" s="150" t="s">
        <v>138</v>
      </c>
      <c r="C30" s="42" t="s">
        <v>121</v>
      </c>
      <c r="D30" s="151" t="s">
        <v>3</v>
      </c>
      <c r="E30" s="151"/>
      <c r="F30" s="151" t="s">
        <v>139</v>
      </c>
      <c r="G30" s="151" t="s">
        <v>108</v>
      </c>
      <c r="H30" s="151" t="s">
        <v>121</v>
      </c>
      <c r="I30" s="152" t="s">
        <v>140</v>
      </c>
    </row>
    <row r="31" spans="1:12" x14ac:dyDescent="0.2">
      <c r="A31" s="10">
        <v>1</v>
      </c>
      <c r="B31" s="91" t="s">
        <v>141</v>
      </c>
      <c r="C31" s="92" t="s">
        <v>121</v>
      </c>
      <c r="D31" s="92" t="s">
        <v>121</v>
      </c>
      <c r="E31" s="92"/>
      <c r="F31" s="92" t="s">
        <v>121</v>
      </c>
      <c r="G31" s="92" t="s">
        <v>121</v>
      </c>
      <c r="H31" s="92">
        <v>106.42147133415948</v>
      </c>
      <c r="I31" s="27" t="s">
        <v>121</v>
      </c>
      <c r="L31" s="64">
        <f>+H31</f>
        <v>106.42147133415948</v>
      </c>
    </row>
    <row r="32" spans="1:12" customFormat="1" ht="12.75" hidden="1" x14ac:dyDescent="0.2">
      <c r="A32" s="10">
        <v>0</v>
      </c>
      <c r="B32" s="4" t="s">
        <v>142</v>
      </c>
      <c r="C32" s="44" t="s">
        <v>121</v>
      </c>
      <c r="D32" s="1" t="s">
        <v>121</v>
      </c>
      <c r="E32" s="3" t="s">
        <v>121</v>
      </c>
      <c r="F32" s="45" t="s">
        <v>121</v>
      </c>
      <c r="G32" s="14" t="s">
        <v>121</v>
      </c>
      <c r="H32" s="14" t="s">
        <v>121</v>
      </c>
      <c r="I32" s="14" t="s">
        <v>121</v>
      </c>
    </row>
    <row r="33" spans="1:13" x14ac:dyDescent="0.2">
      <c r="A33" s="10">
        <v>1</v>
      </c>
      <c r="B33" s="26" t="s">
        <v>143</v>
      </c>
      <c r="C33" s="27" t="s">
        <v>121</v>
      </c>
      <c r="D33" s="27">
        <v>10000</v>
      </c>
      <c r="E33" s="27"/>
      <c r="F33" s="72">
        <v>1.0642147133415948E-2</v>
      </c>
      <c r="G33" s="27">
        <v>106.42147133415948</v>
      </c>
      <c r="H33" s="27" t="s">
        <v>121</v>
      </c>
      <c r="I33" s="27">
        <v>0.78565148561888387</v>
      </c>
    </row>
    <row r="34" spans="1:13" x14ac:dyDescent="0.2">
      <c r="A34" s="10">
        <v>1</v>
      </c>
      <c r="B34" s="43" t="s">
        <v>144</v>
      </c>
      <c r="C34" s="92" t="s">
        <v>121</v>
      </c>
      <c r="D34" s="92" t="s">
        <v>121</v>
      </c>
      <c r="E34" s="92"/>
      <c r="F34" s="94" t="s">
        <v>121</v>
      </c>
      <c r="G34" s="92" t="s">
        <v>121</v>
      </c>
      <c r="H34" s="92">
        <v>4386.8810065582156</v>
      </c>
      <c r="I34" s="27" t="s">
        <v>121</v>
      </c>
      <c r="L34" s="10">
        <f>SUBTOTAL(9,G35:G53)</f>
        <v>4386.8810065582165</v>
      </c>
    </row>
    <row r="35" spans="1:13" x14ac:dyDescent="0.2">
      <c r="A35" s="10">
        <v>1</v>
      </c>
      <c r="B35" s="26" t="s">
        <v>145</v>
      </c>
      <c r="C35" s="27" t="s">
        <v>121</v>
      </c>
      <c r="D35" s="27">
        <v>35000</v>
      </c>
      <c r="E35" s="27"/>
      <c r="F35" s="72">
        <v>2.0573613500000004E-2</v>
      </c>
      <c r="G35" s="27">
        <v>720.07647250000014</v>
      </c>
      <c r="H35" s="27" t="s">
        <v>121</v>
      </c>
      <c r="I35" s="27">
        <v>5.3159305475345464</v>
      </c>
      <c r="M35" s="10">
        <v>91.094432261998648</v>
      </c>
    </row>
    <row r="36" spans="1:13" x14ac:dyDescent="0.2">
      <c r="A36" s="10">
        <v>1</v>
      </c>
      <c r="B36" s="26" t="s">
        <v>146</v>
      </c>
      <c r="C36" s="27" t="s">
        <v>121</v>
      </c>
      <c r="D36" s="27">
        <v>35000</v>
      </c>
      <c r="E36" s="27"/>
      <c r="F36" s="72">
        <v>3.8530000000000002E-2</v>
      </c>
      <c r="G36" s="27">
        <v>1348.55</v>
      </c>
      <c r="H36" s="27" t="s">
        <v>121</v>
      </c>
      <c r="I36" s="27">
        <v>9.9556066802025835</v>
      </c>
      <c r="M36" s="10">
        <v>80.574926203862333</v>
      </c>
    </row>
    <row r="37" spans="1:13" x14ac:dyDescent="0.2">
      <c r="A37" s="10">
        <v>1</v>
      </c>
      <c r="B37" s="26" t="s">
        <v>147</v>
      </c>
      <c r="C37" s="27" t="s">
        <v>121</v>
      </c>
      <c r="D37" s="27">
        <v>2</v>
      </c>
      <c r="E37" s="27"/>
      <c r="F37" s="72">
        <v>0.94000000000000006</v>
      </c>
      <c r="G37" s="27">
        <v>1.8800000000000001</v>
      </c>
      <c r="H37" s="27" t="s">
        <v>121</v>
      </c>
      <c r="I37" s="27">
        <v>1.3879011203723153E-2</v>
      </c>
    </row>
    <row r="38" spans="1:13" x14ac:dyDescent="0.2">
      <c r="A38" s="10">
        <v>1</v>
      </c>
      <c r="B38" s="11" t="s">
        <v>148</v>
      </c>
      <c r="C38" s="76" t="s">
        <v>121</v>
      </c>
      <c r="D38" s="27">
        <v>1.3</v>
      </c>
      <c r="E38" s="9" t="s">
        <v>121</v>
      </c>
      <c r="F38" s="28">
        <v>5.66</v>
      </c>
      <c r="G38" s="27">
        <v>7.3580000000000005</v>
      </c>
      <c r="H38" s="24" t="s">
        <v>121</v>
      </c>
      <c r="I38" s="24">
        <v>5.4320087466486686E-2</v>
      </c>
    </row>
    <row r="39" spans="1:13" x14ac:dyDescent="0.2">
      <c r="A39" s="10">
        <v>1</v>
      </c>
      <c r="B39" s="11" t="s">
        <v>149</v>
      </c>
      <c r="C39" s="76" t="s">
        <v>121</v>
      </c>
      <c r="D39" s="27">
        <v>4</v>
      </c>
      <c r="E39" s="9" t="s">
        <v>121</v>
      </c>
      <c r="F39" s="28">
        <v>7.22</v>
      </c>
      <c r="G39" s="27">
        <v>28.88</v>
      </c>
      <c r="H39" s="24" t="s">
        <v>121</v>
      </c>
      <c r="I39" s="24">
        <v>0.213205235938045</v>
      </c>
    </row>
    <row r="40" spans="1:13" ht="12.75" x14ac:dyDescent="0.2">
      <c r="A40" s="10">
        <v>1</v>
      </c>
      <c r="B40" s="11" t="s">
        <v>150</v>
      </c>
      <c r="C40" s="76" t="s">
        <v>121</v>
      </c>
      <c r="D40" s="27">
        <v>1181.0383032605255</v>
      </c>
      <c r="E40" s="9" t="s">
        <v>121</v>
      </c>
      <c r="F40" s="28">
        <v>0.34606886409174764</v>
      </c>
      <c r="G40" s="27">
        <v>408.72058405821502</v>
      </c>
      <c r="H40" s="24" t="s">
        <v>121</v>
      </c>
      <c r="I40" s="24">
        <v>3.0173604070937428</v>
      </c>
      <c r="L40"/>
      <c r="M40" s="10">
        <v>87.553089131176122</v>
      </c>
    </row>
    <row r="41" spans="1:13" hidden="1" x14ac:dyDescent="0.2">
      <c r="A41" s="10">
        <v>0</v>
      </c>
      <c r="B41" s="26" t="s">
        <v>53</v>
      </c>
      <c r="C41" s="27" t="s">
        <v>121</v>
      </c>
      <c r="D41" s="27">
        <v>157.11111111111111</v>
      </c>
      <c r="E41" s="27" t="s">
        <v>121</v>
      </c>
      <c r="F41" s="71" t="s">
        <v>121</v>
      </c>
      <c r="G41" s="27" t="s">
        <v>121</v>
      </c>
      <c r="H41" s="27" t="s">
        <v>121</v>
      </c>
      <c r="I41" s="27" t="s">
        <v>121</v>
      </c>
    </row>
    <row r="42" spans="1:13" hidden="1" x14ac:dyDescent="0.2">
      <c r="A42" s="10">
        <v>0</v>
      </c>
      <c r="B42" s="26" t="s">
        <v>12</v>
      </c>
      <c r="C42" s="27" t="s">
        <v>121</v>
      </c>
      <c r="D42" s="27">
        <v>42.000000000000007</v>
      </c>
      <c r="E42" s="27" t="s">
        <v>121</v>
      </c>
      <c r="F42" s="27" t="s">
        <v>121</v>
      </c>
      <c r="G42" s="27" t="s">
        <v>121</v>
      </c>
      <c r="H42" s="27" t="s">
        <v>121</v>
      </c>
      <c r="I42" s="27" t="s">
        <v>121</v>
      </c>
    </row>
    <row r="43" spans="1:13" hidden="1" x14ac:dyDescent="0.2">
      <c r="A43" s="10">
        <v>0</v>
      </c>
      <c r="B43" s="26" t="s">
        <v>54</v>
      </c>
      <c r="C43" s="27" t="s">
        <v>121</v>
      </c>
      <c r="D43" s="27">
        <v>213.33333333333331</v>
      </c>
      <c r="E43" s="27"/>
      <c r="F43" s="27" t="s">
        <v>121</v>
      </c>
      <c r="G43" s="27" t="s">
        <v>121</v>
      </c>
      <c r="H43" s="27" t="s">
        <v>121</v>
      </c>
      <c r="I43" s="27" t="s">
        <v>121</v>
      </c>
    </row>
    <row r="44" spans="1:13" x14ac:dyDescent="0.2">
      <c r="A44" s="10">
        <v>1</v>
      </c>
      <c r="B44" s="26" t="s">
        <v>151</v>
      </c>
      <c r="C44" s="27" t="s">
        <v>121</v>
      </c>
      <c r="D44" s="27" t="s">
        <v>121</v>
      </c>
      <c r="E44" s="27"/>
      <c r="F44" s="72" t="s">
        <v>121</v>
      </c>
      <c r="G44" s="27">
        <v>471.41595000000052</v>
      </c>
      <c r="H44" s="27" t="s">
        <v>121</v>
      </c>
      <c r="I44" s="27">
        <v>3.4802059849275535</v>
      </c>
    </row>
    <row r="45" spans="1:13" hidden="1" x14ac:dyDescent="0.2">
      <c r="A45" s="10">
        <v>0</v>
      </c>
      <c r="B45" s="26" t="s">
        <v>152</v>
      </c>
      <c r="C45" s="27" t="s">
        <v>121</v>
      </c>
      <c r="D45" s="27">
        <v>2</v>
      </c>
      <c r="E45" s="27"/>
      <c r="F45" s="72">
        <v>34.17</v>
      </c>
      <c r="G45" s="27">
        <v>68.34</v>
      </c>
      <c r="H45" s="27" t="s">
        <v>121</v>
      </c>
      <c r="I45" s="27">
        <v>0.50451682216087257</v>
      </c>
    </row>
    <row r="46" spans="1:13" hidden="1" x14ac:dyDescent="0.2">
      <c r="A46" s="10">
        <v>0</v>
      </c>
      <c r="B46" s="26" t="s">
        <v>153</v>
      </c>
      <c r="C46" s="27" t="s">
        <v>121</v>
      </c>
      <c r="D46" s="27">
        <v>2</v>
      </c>
      <c r="E46" s="27"/>
      <c r="F46" s="72">
        <v>48.399000000000001</v>
      </c>
      <c r="G46" s="27">
        <v>96.798000000000002</v>
      </c>
      <c r="H46" s="27" t="s">
        <v>121</v>
      </c>
      <c r="I46" s="27">
        <v>0.71460666303084774</v>
      </c>
    </row>
    <row r="47" spans="1:13" hidden="1" x14ac:dyDescent="0.2">
      <c r="A47" s="10">
        <v>0</v>
      </c>
      <c r="B47" s="26" t="s">
        <v>154</v>
      </c>
      <c r="C47" s="27" t="s">
        <v>121</v>
      </c>
      <c r="D47" s="27">
        <v>0.17</v>
      </c>
      <c r="E47" s="27"/>
      <c r="F47" s="72">
        <v>128.82599999999999</v>
      </c>
      <c r="G47" s="27">
        <v>21.90042</v>
      </c>
      <c r="H47" s="27" t="s">
        <v>121</v>
      </c>
      <c r="I47" s="27">
        <v>0.1616788162480014</v>
      </c>
    </row>
    <row r="48" spans="1:13" hidden="1" x14ac:dyDescent="0.2">
      <c r="A48" s="10">
        <v>0</v>
      </c>
      <c r="B48" s="26" t="s">
        <v>155</v>
      </c>
      <c r="C48" s="27" t="s">
        <v>121</v>
      </c>
      <c r="D48" s="27">
        <v>1.5</v>
      </c>
      <c r="E48" s="27"/>
      <c r="F48" s="72">
        <v>27.132000000000001</v>
      </c>
      <c r="G48" s="27">
        <v>40.698</v>
      </c>
      <c r="H48" s="27" t="s">
        <v>121</v>
      </c>
      <c r="I48" s="27">
        <v>0.30045106274953448</v>
      </c>
    </row>
    <row r="49" spans="1:15" hidden="1" x14ac:dyDescent="0.2">
      <c r="A49" s="10">
        <v>0</v>
      </c>
      <c r="B49" s="26" t="s">
        <v>156</v>
      </c>
      <c r="C49" s="27" t="s">
        <v>121</v>
      </c>
      <c r="D49" s="27">
        <v>0.45</v>
      </c>
      <c r="E49" s="27"/>
      <c r="F49" s="72">
        <v>41.401800000000001</v>
      </c>
      <c r="G49" s="27">
        <v>18.63081</v>
      </c>
      <c r="H49" s="27" t="s">
        <v>121</v>
      </c>
      <c r="I49" s="27">
        <v>0.13754107485342412</v>
      </c>
    </row>
    <row r="50" spans="1:15" hidden="1" x14ac:dyDescent="0.2">
      <c r="A50" s="10">
        <v>0</v>
      </c>
      <c r="B50" s="26" t="s">
        <v>157</v>
      </c>
      <c r="C50" s="27" t="s">
        <v>121</v>
      </c>
      <c r="D50" s="27">
        <v>1</v>
      </c>
      <c r="E50" s="27"/>
      <c r="F50" s="72">
        <v>60.282000000000004</v>
      </c>
      <c r="G50" s="27">
        <v>60.282000000000004</v>
      </c>
      <c r="H50" s="27" t="s">
        <v>121</v>
      </c>
      <c r="I50" s="27">
        <v>0.44502901775682935</v>
      </c>
    </row>
    <row r="51" spans="1:15" hidden="1" x14ac:dyDescent="0.2">
      <c r="A51" s="10">
        <v>0</v>
      </c>
      <c r="B51" s="26" t="s">
        <v>158</v>
      </c>
      <c r="C51" s="27" t="s">
        <v>121</v>
      </c>
      <c r="D51" s="27">
        <v>2</v>
      </c>
      <c r="E51" s="27"/>
      <c r="F51" s="72">
        <v>43.655999999999999</v>
      </c>
      <c r="G51" s="27">
        <v>87.311999999999998</v>
      </c>
      <c r="H51" s="27" t="s">
        <v>121</v>
      </c>
      <c r="I51" s="27">
        <v>0.64457671607418932</v>
      </c>
      <c r="L51" s="64"/>
    </row>
    <row r="52" spans="1:15" hidden="1" x14ac:dyDescent="0.2">
      <c r="A52" s="10">
        <v>0</v>
      </c>
      <c r="B52" s="26" t="s">
        <v>159</v>
      </c>
      <c r="C52" s="27" t="s">
        <v>121</v>
      </c>
      <c r="D52" s="27">
        <v>2.8000000000000003</v>
      </c>
      <c r="E52" s="27"/>
      <c r="F52" s="72">
        <v>27.662400000000002</v>
      </c>
      <c r="G52" s="27">
        <v>77.454720000000009</v>
      </c>
      <c r="H52" s="27" t="s">
        <v>121</v>
      </c>
      <c r="I52" s="27">
        <v>0.57180581205385106</v>
      </c>
    </row>
    <row r="53" spans="1:15" s="177" customFormat="1" x14ac:dyDescent="0.2">
      <c r="A53" s="177">
        <v>1</v>
      </c>
      <c r="B53" s="26" t="s">
        <v>160</v>
      </c>
      <c r="C53" s="27" t="s">
        <v>121</v>
      </c>
      <c r="D53" s="27">
        <v>2500</v>
      </c>
      <c r="E53" s="27"/>
      <c r="F53" s="72">
        <v>0.56000000000000005</v>
      </c>
      <c r="G53" s="27">
        <v>1400.0000000000002</v>
      </c>
      <c r="H53" s="27" t="s">
        <v>121</v>
      </c>
      <c r="I53" s="27">
        <v>10.335433875112988</v>
      </c>
      <c r="L53" s="10">
        <f>SUBTOTAL(9,G54:G74)</f>
        <v>4379.7276451310345</v>
      </c>
      <c r="N53" s="10"/>
      <c r="O53" s="10"/>
    </row>
    <row r="54" spans="1:15" x14ac:dyDescent="0.2">
      <c r="A54" s="10">
        <v>1</v>
      </c>
      <c r="B54" s="43" t="s">
        <v>161</v>
      </c>
      <c r="C54" s="92" t="s">
        <v>121</v>
      </c>
      <c r="D54" s="179" t="s">
        <v>121</v>
      </c>
      <c r="E54" s="92"/>
      <c r="F54" s="94" t="s">
        <v>121</v>
      </c>
      <c r="G54" s="92" t="s">
        <v>121</v>
      </c>
      <c r="H54" s="92">
        <v>4379.7276451310345</v>
      </c>
      <c r="I54" s="92" t="s">
        <v>121</v>
      </c>
    </row>
    <row r="55" spans="1:15" x14ac:dyDescent="0.2">
      <c r="A55" s="10">
        <v>1</v>
      </c>
      <c r="B55" s="11" t="s">
        <v>162</v>
      </c>
      <c r="C55" s="76" t="s">
        <v>121</v>
      </c>
      <c r="D55" s="27">
        <v>1.4</v>
      </c>
      <c r="E55" s="9" t="s">
        <v>121</v>
      </c>
      <c r="F55" s="28">
        <v>45</v>
      </c>
      <c r="G55" s="27">
        <v>62.999999999999993</v>
      </c>
      <c r="H55" s="96" t="s">
        <v>121</v>
      </c>
      <c r="I55" s="24">
        <v>0.46509452438008431</v>
      </c>
    </row>
    <row r="56" spans="1:15" x14ac:dyDescent="0.2">
      <c r="A56" s="10">
        <v>1</v>
      </c>
      <c r="B56" s="11" t="s">
        <v>163</v>
      </c>
      <c r="C56" s="76" t="s">
        <v>121</v>
      </c>
      <c r="D56" s="27">
        <v>398</v>
      </c>
      <c r="E56" s="9" t="s">
        <v>121</v>
      </c>
      <c r="F56" s="155">
        <v>0.2</v>
      </c>
      <c r="G56" s="27">
        <v>79.600000000000009</v>
      </c>
      <c r="H56" s="24" t="s">
        <v>121</v>
      </c>
      <c r="I56" s="24">
        <v>0.58764324032785265</v>
      </c>
      <c r="M56" s="10">
        <v>100</v>
      </c>
    </row>
    <row r="57" spans="1:15" x14ac:dyDescent="0.2">
      <c r="A57" s="10">
        <v>1</v>
      </c>
      <c r="B57" s="11" t="s">
        <v>164</v>
      </c>
      <c r="C57" s="76" t="s">
        <v>121</v>
      </c>
      <c r="D57" s="27">
        <v>1600000</v>
      </c>
      <c r="E57" s="9" t="s">
        <v>121</v>
      </c>
      <c r="F57" s="28">
        <v>2.5000000000000001E-4</v>
      </c>
      <c r="G57" s="27">
        <v>400</v>
      </c>
      <c r="H57" s="24" t="s">
        <v>121</v>
      </c>
      <c r="I57" s="24">
        <v>2.9529811071751388</v>
      </c>
    </row>
    <row r="58" spans="1:15" x14ac:dyDescent="0.2">
      <c r="A58" s="10">
        <v>1</v>
      </c>
      <c r="B58" s="11" t="s">
        <v>165</v>
      </c>
      <c r="C58" s="76" t="s">
        <v>121</v>
      </c>
      <c r="D58" s="27">
        <v>20000</v>
      </c>
      <c r="E58" s="9" t="s">
        <v>121</v>
      </c>
      <c r="F58" s="155">
        <v>0.05</v>
      </c>
      <c r="G58" s="27">
        <v>1000</v>
      </c>
      <c r="H58" s="24" t="s">
        <v>121</v>
      </c>
      <c r="I58" s="24">
        <v>7.3824527679378473</v>
      </c>
    </row>
    <row r="59" spans="1:15" customFormat="1" ht="12.75" x14ac:dyDescent="0.2">
      <c r="A59" s="10">
        <v>1</v>
      </c>
      <c r="B59" s="4" t="s">
        <v>166</v>
      </c>
      <c r="C59" s="44" t="s">
        <v>121</v>
      </c>
      <c r="D59" s="27">
        <v>418</v>
      </c>
      <c r="E59" s="9" t="s">
        <v>121</v>
      </c>
      <c r="F59" s="28">
        <v>4.5353448275862061</v>
      </c>
      <c r="G59" s="27">
        <v>1895.7741379310341</v>
      </c>
      <c r="H59" s="14" t="s">
        <v>121</v>
      </c>
      <c r="I59" s="14">
        <v>13.99546303195395</v>
      </c>
    </row>
    <row r="60" spans="1:15" customFormat="1" ht="12.75" hidden="1" x14ac:dyDescent="0.2">
      <c r="A60" s="10">
        <v>0</v>
      </c>
      <c r="B60" s="4">
        <v>0</v>
      </c>
      <c r="C60" s="44" t="s">
        <v>121</v>
      </c>
      <c r="D60" s="27" t="s">
        <v>121</v>
      </c>
      <c r="E60" s="9" t="s">
        <v>121</v>
      </c>
      <c r="F60" s="28" t="s">
        <v>121</v>
      </c>
      <c r="G60" s="27" t="s">
        <v>121</v>
      </c>
      <c r="H60" s="3" t="s">
        <v>121</v>
      </c>
      <c r="I60" s="14" t="s">
        <v>121</v>
      </c>
    </row>
    <row r="61" spans="1:15" customFormat="1" ht="12.75" hidden="1" x14ac:dyDescent="0.2">
      <c r="A61" s="10">
        <v>0</v>
      </c>
      <c r="B61" s="4">
        <v>0</v>
      </c>
      <c r="C61" s="44" t="s">
        <v>121</v>
      </c>
      <c r="D61" s="27" t="s">
        <v>121</v>
      </c>
      <c r="E61" s="9" t="s">
        <v>121</v>
      </c>
      <c r="F61" s="28" t="s">
        <v>121</v>
      </c>
      <c r="G61" s="27" t="s">
        <v>121</v>
      </c>
      <c r="H61" s="3" t="s">
        <v>121</v>
      </c>
      <c r="I61" s="14" t="s">
        <v>121</v>
      </c>
    </row>
    <row r="62" spans="1:15" customFormat="1" ht="12.75" hidden="1" x14ac:dyDescent="0.2">
      <c r="A62" s="10">
        <v>0</v>
      </c>
      <c r="B62" s="4">
        <v>0</v>
      </c>
      <c r="C62" s="44" t="s">
        <v>121</v>
      </c>
      <c r="D62" s="27" t="s">
        <v>121</v>
      </c>
      <c r="E62" s="9" t="s">
        <v>121</v>
      </c>
      <c r="F62" s="174" t="s">
        <v>121</v>
      </c>
      <c r="G62" s="27" t="s">
        <v>121</v>
      </c>
      <c r="H62" s="3" t="s">
        <v>121</v>
      </c>
      <c r="I62" s="14" t="s">
        <v>121</v>
      </c>
    </row>
    <row r="63" spans="1:15" customFormat="1" ht="12.75" hidden="1" x14ac:dyDescent="0.2">
      <c r="A63" s="10">
        <v>0</v>
      </c>
      <c r="B63" s="4">
        <v>0</v>
      </c>
      <c r="C63" s="44" t="s">
        <v>121</v>
      </c>
      <c r="D63" s="27" t="s">
        <v>121</v>
      </c>
      <c r="E63" s="9" t="s">
        <v>121</v>
      </c>
      <c r="F63" s="174" t="s">
        <v>121</v>
      </c>
      <c r="G63" s="27" t="s">
        <v>121</v>
      </c>
      <c r="H63" s="3" t="s">
        <v>121</v>
      </c>
      <c r="I63" s="14" t="s">
        <v>121</v>
      </c>
    </row>
    <row r="64" spans="1:15" customFormat="1" ht="12.75" hidden="1" x14ac:dyDescent="0.2">
      <c r="A64" s="10">
        <v>0</v>
      </c>
      <c r="B64" s="4">
        <v>0</v>
      </c>
      <c r="C64" s="44" t="s">
        <v>121</v>
      </c>
      <c r="D64" s="27" t="s">
        <v>121</v>
      </c>
      <c r="E64" s="9" t="s">
        <v>121</v>
      </c>
      <c r="F64" s="174" t="s">
        <v>121</v>
      </c>
      <c r="G64" s="27" t="s">
        <v>121</v>
      </c>
      <c r="H64" s="3" t="s">
        <v>121</v>
      </c>
      <c r="I64" s="14" t="s">
        <v>121</v>
      </c>
    </row>
    <row r="65" spans="1:12" customFormat="1" ht="12.75" hidden="1" x14ac:dyDescent="0.2">
      <c r="A65" s="10">
        <v>0</v>
      </c>
      <c r="B65" s="4">
        <v>0</v>
      </c>
      <c r="C65" s="44" t="s">
        <v>121</v>
      </c>
      <c r="D65" s="27" t="s">
        <v>121</v>
      </c>
      <c r="E65" s="9" t="s">
        <v>121</v>
      </c>
      <c r="F65" s="174" t="s">
        <v>121</v>
      </c>
      <c r="G65" s="27" t="s">
        <v>121</v>
      </c>
      <c r="H65" s="3" t="s">
        <v>121</v>
      </c>
      <c r="I65" s="14" t="s">
        <v>121</v>
      </c>
    </row>
    <row r="66" spans="1:12" customFormat="1" ht="12.75" hidden="1" x14ac:dyDescent="0.2">
      <c r="A66" s="10">
        <v>0</v>
      </c>
      <c r="B66" s="4">
        <v>0</v>
      </c>
      <c r="C66" s="44" t="s">
        <v>121</v>
      </c>
      <c r="D66" s="27" t="s">
        <v>121</v>
      </c>
      <c r="E66" s="9" t="s">
        <v>121</v>
      </c>
      <c r="F66" s="174" t="s">
        <v>121</v>
      </c>
      <c r="G66" s="27" t="s">
        <v>121</v>
      </c>
      <c r="H66" s="3" t="s">
        <v>121</v>
      </c>
      <c r="I66" s="14" t="s">
        <v>121</v>
      </c>
    </row>
    <row r="67" spans="1:12" customFormat="1" ht="12.75" hidden="1" x14ac:dyDescent="0.2">
      <c r="A67" s="10">
        <v>0</v>
      </c>
      <c r="B67" s="4">
        <v>0</v>
      </c>
      <c r="C67" s="44" t="s">
        <v>121</v>
      </c>
      <c r="D67" s="27" t="s">
        <v>121</v>
      </c>
      <c r="E67" s="9" t="s">
        <v>121</v>
      </c>
      <c r="F67" s="174" t="s">
        <v>121</v>
      </c>
      <c r="G67" s="27" t="s">
        <v>121</v>
      </c>
      <c r="H67" s="3" t="s">
        <v>121</v>
      </c>
      <c r="I67" s="14" t="s">
        <v>121</v>
      </c>
    </row>
    <row r="68" spans="1:12" customFormat="1" ht="12.75" hidden="1" x14ac:dyDescent="0.2">
      <c r="A68" s="10">
        <v>0</v>
      </c>
      <c r="B68" s="4">
        <v>0</v>
      </c>
      <c r="C68" s="44" t="s">
        <v>121</v>
      </c>
      <c r="D68" s="27" t="s">
        <v>121</v>
      </c>
      <c r="E68" s="9" t="s">
        <v>121</v>
      </c>
      <c r="F68" s="174" t="s">
        <v>121</v>
      </c>
      <c r="G68" s="27" t="s">
        <v>121</v>
      </c>
      <c r="H68" s="3" t="s">
        <v>121</v>
      </c>
      <c r="I68" s="14" t="s">
        <v>121</v>
      </c>
    </row>
    <row r="69" spans="1:12" customFormat="1" ht="12.75" hidden="1" x14ac:dyDescent="0.2">
      <c r="A69" s="10">
        <v>0</v>
      </c>
      <c r="B69" s="4">
        <v>0</v>
      </c>
      <c r="C69" s="44" t="s">
        <v>121</v>
      </c>
      <c r="D69" s="27" t="s">
        <v>121</v>
      </c>
      <c r="E69" s="9" t="s">
        <v>121</v>
      </c>
      <c r="F69" s="174" t="s">
        <v>121</v>
      </c>
      <c r="G69" s="27" t="s">
        <v>121</v>
      </c>
      <c r="H69" s="3" t="s">
        <v>121</v>
      </c>
      <c r="I69" s="14" t="s">
        <v>121</v>
      </c>
    </row>
    <row r="70" spans="1:12" customFormat="1" ht="12.75" hidden="1" x14ac:dyDescent="0.2">
      <c r="A70" s="10">
        <v>0</v>
      </c>
      <c r="B70" s="4">
        <v>0</v>
      </c>
      <c r="C70" s="44" t="s">
        <v>121</v>
      </c>
      <c r="D70" s="27" t="s">
        <v>121</v>
      </c>
      <c r="E70" s="9" t="s">
        <v>121</v>
      </c>
      <c r="F70" s="174" t="s">
        <v>121</v>
      </c>
      <c r="G70" s="27" t="s">
        <v>121</v>
      </c>
      <c r="H70" s="3" t="s">
        <v>121</v>
      </c>
      <c r="I70" s="14" t="s">
        <v>121</v>
      </c>
    </row>
    <row r="71" spans="1:12" customFormat="1" ht="12.75" hidden="1" x14ac:dyDescent="0.2">
      <c r="A71" s="10">
        <v>0</v>
      </c>
      <c r="B71" s="4">
        <v>0</v>
      </c>
      <c r="C71" s="44" t="s">
        <v>121</v>
      </c>
      <c r="D71" s="27" t="s">
        <v>121</v>
      </c>
      <c r="E71" s="9" t="s">
        <v>121</v>
      </c>
      <c r="F71" s="174" t="s">
        <v>121</v>
      </c>
      <c r="G71" s="27" t="s">
        <v>121</v>
      </c>
      <c r="H71" s="3" t="s">
        <v>121</v>
      </c>
      <c r="I71" s="14" t="s">
        <v>121</v>
      </c>
    </row>
    <row r="72" spans="1:12" customFormat="1" ht="12.75" hidden="1" x14ac:dyDescent="0.2">
      <c r="A72" s="10">
        <v>0</v>
      </c>
      <c r="B72" s="4">
        <v>0</v>
      </c>
      <c r="C72" s="44" t="s">
        <v>121</v>
      </c>
      <c r="D72" s="27" t="s">
        <v>121</v>
      </c>
      <c r="E72" s="9" t="s">
        <v>121</v>
      </c>
      <c r="F72" s="174" t="s">
        <v>121</v>
      </c>
      <c r="G72" s="27" t="s">
        <v>121</v>
      </c>
      <c r="H72" s="3" t="s">
        <v>121</v>
      </c>
      <c r="I72" s="14" t="s">
        <v>121</v>
      </c>
    </row>
    <row r="73" spans="1:12" x14ac:dyDescent="0.2">
      <c r="A73" s="10">
        <v>1</v>
      </c>
      <c r="B73" s="11" t="s">
        <v>167</v>
      </c>
      <c r="C73" s="9" t="s">
        <v>121</v>
      </c>
      <c r="D73" s="27" t="s">
        <v>121</v>
      </c>
      <c r="E73" s="9" t="s">
        <v>121</v>
      </c>
      <c r="F73" s="28" t="s">
        <v>121</v>
      </c>
      <c r="G73" s="27">
        <v>929.99999999999989</v>
      </c>
      <c r="H73" s="24" t="s">
        <v>121</v>
      </c>
      <c r="I73" s="24">
        <v>6.8656810741821976</v>
      </c>
    </row>
    <row r="74" spans="1:12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9"/>
      <c r="F74" s="28" t="s">
        <v>121</v>
      </c>
      <c r="G74" s="27">
        <v>11.353507199999999</v>
      </c>
      <c r="H74" s="27" t="s">
        <v>121</v>
      </c>
      <c r="I74" s="27">
        <v>8.381673065444227E-2</v>
      </c>
    </row>
    <row r="75" spans="1:12" x14ac:dyDescent="0.2">
      <c r="A75" s="10">
        <v>1</v>
      </c>
      <c r="B75" s="104" t="s">
        <v>169</v>
      </c>
      <c r="C75" s="105" t="s">
        <v>121</v>
      </c>
      <c r="D75" s="92" t="s">
        <v>121</v>
      </c>
      <c r="E75" s="93"/>
      <c r="F75" s="94" t="s">
        <v>121</v>
      </c>
      <c r="G75" s="92" t="s">
        <v>121</v>
      </c>
      <c r="H75" s="92">
        <v>475.43999999999994</v>
      </c>
      <c r="I75" s="27" t="s">
        <v>121</v>
      </c>
      <c r="L75" s="64">
        <f>SUM(G76:G80)</f>
        <v>475.43999999999994</v>
      </c>
    </row>
    <row r="76" spans="1:12" hidden="1" x14ac:dyDescent="0.2">
      <c r="A76" s="10">
        <v>0</v>
      </c>
      <c r="B76" s="26">
        <v>0</v>
      </c>
      <c r="C76" s="24" t="s">
        <v>121</v>
      </c>
      <c r="D76" s="27" t="s">
        <v>121</v>
      </c>
      <c r="E76" s="27" t="s">
        <v>121</v>
      </c>
      <c r="F76" s="27" t="s">
        <v>121</v>
      </c>
      <c r="G76" s="27" t="s">
        <v>121</v>
      </c>
      <c r="H76" s="27" t="s">
        <v>121</v>
      </c>
      <c r="I76" s="27" t="s">
        <v>121</v>
      </c>
    </row>
    <row r="77" spans="1:12" hidden="1" x14ac:dyDescent="0.2">
      <c r="A77" s="10">
        <v>0</v>
      </c>
      <c r="B77" s="26">
        <v>0</v>
      </c>
      <c r="C77" s="24" t="s">
        <v>121</v>
      </c>
      <c r="D77" s="27" t="s">
        <v>121</v>
      </c>
      <c r="E77" s="27"/>
      <c r="F77" s="72" t="s">
        <v>121</v>
      </c>
      <c r="G77" s="27" t="s">
        <v>121</v>
      </c>
      <c r="H77" s="27" t="s">
        <v>121</v>
      </c>
      <c r="I77" s="27" t="s">
        <v>121</v>
      </c>
    </row>
    <row r="78" spans="1:12" x14ac:dyDescent="0.2">
      <c r="A78" s="10">
        <v>1</v>
      </c>
      <c r="B78" s="26" t="s">
        <v>170</v>
      </c>
      <c r="C78" s="24" t="s">
        <v>121</v>
      </c>
      <c r="D78" s="27">
        <v>0.7</v>
      </c>
      <c r="E78" s="27"/>
      <c r="F78" s="72" t="s">
        <v>121</v>
      </c>
      <c r="G78" s="27">
        <v>475.43999999999994</v>
      </c>
      <c r="H78" s="27" t="s">
        <v>121</v>
      </c>
      <c r="I78" s="27">
        <v>3.5099133439883698</v>
      </c>
    </row>
    <row r="79" spans="1:12" hidden="1" x14ac:dyDescent="0.2">
      <c r="A79" s="10">
        <v>0</v>
      </c>
      <c r="B79" s="26">
        <v>0</v>
      </c>
      <c r="C79" s="24" t="s">
        <v>121</v>
      </c>
      <c r="D79" s="27" t="s">
        <v>121</v>
      </c>
      <c r="E79" s="27" t="s">
        <v>121</v>
      </c>
      <c r="F79" s="27" t="s">
        <v>121</v>
      </c>
      <c r="G79" s="27" t="s">
        <v>121</v>
      </c>
      <c r="H79" s="27" t="s">
        <v>121</v>
      </c>
      <c r="I79" s="27" t="s">
        <v>121</v>
      </c>
    </row>
    <row r="80" spans="1:12" hidden="1" x14ac:dyDescent="0.2">
      <c r="A80" s="10">
        <v>0</v>
      </c>
      <c r="B80" s="26">
        <v>0</v>
      </c>
      <c r="C80" s="24" t="s">
        <v>121</v>
      </c>
      <c r="D80" s="27" t="s">
        <v>121</v>
      </c>
      <c r="E80" s="27" t="s">
        <v>121</v>
      </c>
      <c r="F80" s="27" t="s">
        <v>121</v>
      </c>
      <c r="G80" s="27" t="s">
        <v>121</v>
      </c>
      <c r="H80" s="27" t="s">
        <v>121</v>
      </c>
      <c r="I80" s="27" t="s">
        <v>121</v>
      </c>
    </row>
    <row r="81" spans="1:13" customFormat="1" ht="12.75" hidden="1" x14ac:dyDescent="0.2">
      <c r="A81" s="10">
        <v>0</v>
      </c>
      <c r="B81" s="4">
        <v>0</v>
      </c>
      <c r="C81" s="3" t="s">
        <v>121</v>
      </c>
      <c r="D81" s="16" t="s">
        <v>121</v>
      </c>
      <c r="E81" s="48" t="s">
        <v>121</v>
      </c>
      <c r="F81" s="44" t="s">
        <v>121</v>
      </c>
      <c r="G81" s="49" t="s">
        <v>121</v>
      </c>
      <c r="H81" s="3" t="s">
        <v>121</v>
      </c>
      <c r="I81" s="14" t="s">
        <v>121</v>
      </c>
    </row>
    <row r="82" spans="1:13" x14ac:dyDescent="0.2">
      <c r="A82" s="10">
        <v>1</v>
      </c>
      <c r="B82" s="95" t="s">
        <v>171</v>
      </c>
      <c r="C82" s="96" t="s">
        <v>121</v>
      </c>
      <c r="D82" s="92" t="s">
        <v>121</v>
      </c>
      <c r="E82" s="92"/>
      <c r="F82" s="94" t="s">
        <v>121</v>
      </c>
      <c r="G82" s="92" t="s">
        <v>121</v>
      </c>
      <c r="H82" s="92">
        <v>2992.2068622434053</v>
      </c>
      <c r="I82" s="27" t="s">
        <v>121</v>
      </c>
      <c r="L82" s="64">
        <f>SUM(G83:G84)</f>
        <v>2992.2068622434053</v>
      </c>
    </row>
    <row r="83" spans="1:13" x14ac:dyDescent="0.2">
      <c r="A83" s="10">
        <v>1</v>
      </c>
      <c r="B83" s="31" t="s">
        <v>172</v>
      </c>
      <c r="C83" s="24" t="s">
        <v>121</v>
      </c>
      <c r="D83" s="27">
        <v>97.146187476079504</v>
      </c>
      <c r="E83" s="27"/>
      <c r="F83" s="72">
        <v>21.262114878698998</v>
      </c>
      <c r="G83" s="27">
        <v>2065.5333981440322</v>
      </c>
      <c r="H83" s="27" t="s">
        <v>121</v>
      </c>
      <c r="I83" s="27">
        <v>15.248702752396479</v>
      </c>
      <c r="M83" s="10">
        <v>112.77548109562268</v>
      </c>
    </row>
    <row r="84" spans="1:13" x14ac:dyDescent="0.2">
      <c r="A84" s="10">
        <v>1</v>
      </c>
      <c r="B84" s="31" t="s">
        <v>173</v>
      </c>
      <c r="C84" s="24" t="s">
        <v>121</v>
      </c>
      <c r="D84" s="27">
        <v>161.55413619426153</v>
      </c>
      <c r="E84" s="27"/>
      <c r="F84" s="72">
        <v>5.7359934318555013</v>
      </c>
      <c r="G84" s="27">
        <v>926.67346409937329</v>
      </c>
      <c r="H84" s="27" t="s">
        <v>121</v>
      </c>
      <c r="I84" s="27">
        <v>6.8411230800149712</v>
      </c>
      <c r="M84" s="10">
        <v>100.80846587719918</v>
      </c>
    </row>
    <row r="85" spans="1:13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/>
      <c r="F85" s="94" t="s">
        <v>121</v>
      </c>
      <c r="G85" s="92" t="s">
        <v>121</v>
      </c>
      <c r="H85" s="92">
        <v>855.48666952001554</v>
      </c>
      <c r="I85" s="27" t="s">
        <v>121</v>
      </c>
      <c r="L85" s="64">
        <f>SUM(G87:G91)</f>
        <v>855.48666952001554</v>
      </c>
    </row>
    <row r="86" spans="1:13" customFormat="1" ht="12.75" hidden="1" x14ac:dyDescent="0.2">
      <c r="A86" s="10">
        <v>0</v>
      </c>
      <c r="B86" s="5" t="s">
        <v>175</v>
      </c>
      <c r="C86" s="3" t="s">
        <v>121</v>
      </c>
      <c r="D86" s="47" t="s">
        <v>121</v>
      </c>
      <c r="E86" s="48" t="s">
        <v>121</v>
      </c>
      <c r="F86" s="50" t="s">
        <v>121</v>
      </c>
      <c r="G86" s="2" t="s">
        <v>121</v>
      </c>
      <c r="H86" s="3" t="s">
        <v>121</v>
      </c>
      <c r="I86" s="14" t="s">
        <v>121</v>
      </c>
    </row>
    <row r="87" spans="1:13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/>
      <c r="F87" s="72" t="s">
        <v>121</v>
      </c>
      <c r="G87" s="27">
        <v>318.99960229902229</v>
      </c>
      <c r="H87" s="27" t="s">
        <v>121</v>
      </c>
      <c r="I87" s="27">
        <v>2.3549994969634893</v>
      </c>
    </row>
    <row r="88" spans="1:13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/>
      <c r="F88" s="72" t="s">
        <v>121</v>
      </c>
      <c r="G88" s="27">
        <v>331.95133477221208</v>
      </c>
      <c r="H88" s="27" t="s">
        <v>121</v>
      </c>
      <c r="I88" s="27">
        <v>2.4506150502097803</v>
      </c>
    </row>
    <row r="89" spans="1:13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/>
      <c r="F89" s="72" t="s">
        <v>121</v>
      </c>
      <c r="G89" s="27">
        <v>204.53573244878106</v>
      </c>
      <c r="H89" s="27" t="s">
        <v>121</v>
      </c>
      <c r="I89" s="27">
        <v>1.5099753841586987</v>
      </c>
    </row>
    <row r="90" spans="1:13" customFormat="1" ht="12.75" hidden="1" x14ac:dyDescent="0.2">
      <c r="A90" s="10">
        <v>0</v>
      </c>
      <c r="B90" s="4">
        <v>0</v>
      </c>
      <c r="C90" s="3" t="s">
        <v>121</v>
      </c>
      <c r="D90" s="3" t="s">
        <v>121</v>
      </c>
      <c r="E90" s="48" t="s">
        <v>121</v>
      </c>
      <c r="F90" s="44" t="s">
        <v>121</v>
      </c>
      <c r="G90" s="15" t="s">
        <v>121</v>
      </c>
      <c r="H90" s="16" t="s">
        <v>121</v>
      </c>
      <c r="I90" s="14" t="s">
        <v>121</v>
      </c>
    </row>
    <row r="91" spans="1:13" customFormat="1" ht="12.75" hidden="1" x14ac:dyDescent="0.2">
      <c r="A91" s="10">
        <v>0</v>
      </c>
      <c r="B91" s="5" t="s">
        <v>179</v>
      </c>
      <c r="C91" s="3" t="s">
        <v>121</v>
      </c>
      <c r="D91" s="51" t="s">
        <v>121</v>
      </c>
      <c r="E91" s="48" t="s">
        <v>121</v>
      </c>
      <c r="F91" s="44" t="s">
        <v>121</v>
      </c>
      <c r="G91" s="52" t="s">
        <v>121</v>
      </c>
      <c r="H91" s="3" t="s">
        <v>121</v>
      </c>
      <c r="I91" s="14" t="s">
        <v>121</v>
      </c>
    </row>
    <row r="92" spans="1:13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/>
      <c r="F92" s="72" t="s">
        <v>121</v>
      </c>
      <c r="G92" s="27">
        <v>349.46990948088558</v>
      </c>
      <c r="H92" s="27" t="s">
        <v>121</v>
      </c>
      <c r="I92" s="27">
        <v>2.5799451005581524</v>
      </c>
      <c r="L92" s="64">
        <f>+G92</f>
        <v>349.46990948088558</v>
      </c>
    </row>
    <row r="93" spans="1:13" customFormat="1" ht="12.75" hidden="1" x14ac:dyDescent="0.2">
      <c r="A93" s="10">
        <v>0</v>
      </c>
      <c r="B93" s="3">
        <v>0</v>
      </c>
      <c r="C93" s="3" t="s">
        <v>121</v>
      </c>
      <c r="D93" s="3" t="s">
        <v>121</v>
      </c>
      <c r="E93" s="48" t="s">
        <v>121</v>
      </c>
      <c r="F93" s="44" t="s">
        <v>121</v>
      </c>
      <c r="G93" s="15" t="s">
        <v>121</v>
      </c>
      <c r="H93" s="14" t="s">
        <v>121</v>
      </c>
      <c r="I93" s="14" t="s">
        <v>121</v>
      </c>
    </row>
    <row r="94" spans="1:13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/>
      <c r="F94" s="156" t="s">
        <v>121</v>
      </c>
      <c r="G94" s="39">
        <v>13545.633564267715</v>
      </c>
      <c r="H94" s="38" t="s">
        <v>121</v>
      </c>
      <c r="I94" s="38">
        <v>100</v>
      </c>
      <c r="K94" s="64"/>
      <c r="L94" s="64">
        <f>SUM(L31:L92)</f>
        <v>13545.633564267719</v>
      </c>
    </row>
    <row r="95" spans="1:13" customFormat="1" ht="12.75" hidden="1" x14ac:dyDescent="0.2">
      <c r="A95" s="10">
        <v>0</v>
      </c>
      <c r="B95" s="5" t="s">
        <v>49</v>
      </c>
      <c r="C95" s="3" t="s">
        <v>121</v>
      </c>
      <c r="D95" s="3" t="s">
        <v>121</v>
      </c>
      <c r="E95" s="48" t="s">
        <v>121</v>
      </c>
      <c r="F95" s="44" t="s">
        <v>121</v>
      </c>
      <c r="G95" s="15" t="s">
        <v>121</v>
      </c>
      <c r="H95" s="14" t="s">
        <v>121</v>
      </c>
      <c r="I95" s="3" t="s">
        <v>121</v>
      </c>
    </row>
    <row r="96" spans="1:13" customFormat="1" ht="12.75" hidden="1" x14ac:dyDescent="0.2">
      <c r="A96" s="10">
        <v>0</v>
      </c>
      <c r="B96" s="47">
        <v>0</v>
      </c>
      <c r="C96" s="3" t="s">
        <v>121</v>
      </c>
      <c r="D96" s="47" t="s">
        <v>121</v>
      </c>
      <c r="E96" s="48" t="s">
        <v>121</v>
      </c>
      <c r="F96" s="48" t="s">
        <v>121</v>
      </c>
      <c r="G96" s="53" t="s">
        <v>121</v>
      </c>
      <c r="H96" s="14" t="s">
        <v>121</v>
      </c>
      <c r="I96" s="3" t="s">
        <v>121</v>
      </c>
    </row>
    <row r="97" spans="1:12" customFormat="1" ht="12.75" hidden="1" x14ac:dyDescent="0.2">
      <c r="A97" s="10">
        <v>0</v>
      </c>
      <c r="B97" s="47">
        <v>0</v>
      </c>
      <c r="C97" s="3" t="s">
        <v>121</v>
      </c>
      <c r="D97" s="47" t="s">
        <v>121</v>
      </c>
      <c r="E97" s="48" t="s">
        <v>121</v>
      </c>
      <c r="F97" s="48" t="s">
        <v>121</v>
      </c>
      <c r="G97" s="53" t="s">
        <v>121</v>
      </c>
      <c r="H97" s="3" t="s">
        <v>121</v>
      </c>
      <c r="I97" s="3" t="s">
        <v>121</v>
      </c>
    </row>
    <row r="98" spans="1:12" customFormat="1" ht="12.75" hidden="1" x14ac:dyDescent="0.2">
      <c r="A98" s="10">
        <v>0</v>
      </c>
      <c r="B98" s="47">
        <v>0</v>
      </c>
      <c r="C98" s="3" t="s">
        <v>121</v>
      </c>
      <c r="D98" s="47" t="s">
        <v>121</v>
      </c>
      <c r="E98" s="48" t="s">
        <v>121</v>
      </c>
      <c r="F98" s="48" t="s">
        <v>121</v>
      </c>
      <c r="G98" s="53" t="s">
        <v>121</v>
      </c>
      <c r="H98" s="3" t="s">
        <v>121</v>
      </c>
      <c r="I98" s="3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/>
      <c r="F99" s="157" t="s">
        <v>121</v>
      </c>
      <c r="G99" s="41">
        <v>13545.633564267715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/>
      <c r="F100" s="159">
        <v>0.6772816782133857</v>
      </c>
      <c r="G100" s="35" t="s">
        <v>121</v>
      </c>
      <c r="H100" s="59" t="s">
        <v>121</v>
      </c>
      <c r="I100" s="59" t="s">
        <v>121</v>
      </c>
    </row>
    <row r="101" spans="1:12" customFormat="1" ht="12.75" hidden="1" x14ac:dyDescent="0.2">
      <c r="A101" s="10">
        <v>0</v>
      </c>
      <c r="B101" s="5">
        <v>0</v>
      </c>
      <c r="C101" s="3" t="s">
        <v>121</v>
      </c>
      <c r="D101" s="16" t="s">
        <v>121</v>
      </c>
      <c r="E101" s="16" t="s">
        <v>121</v>
      </c>
      <c r="F101" s="15" t="s">
        <v>121</v>
      </c>
      <c r="G101" s="20" t="s">
        <v>121</v>
      </c>
      <c r="H101" s="3" t="s">
        <v>121</v>
      </c>
      <c r="I101" s="3" t="s">
        <v>121</v>
      </c>
    </row>
    <row r="102" spans="1:12" customFormat="1" ht="12.75" hidden="1" x14ac:dyDescent="0.2">
      <c r="A102" s="10">
        <v>0</v>
      </c>
      <c r="B102" s="5">
        <v>0</v>
      </c>
      <c r="C102" s="54" t="s">
        <v>121</v>
      </c>
      <c r="D102" s="21" t="s">
        <v>121</v>
      </c>
      <c r="E102" s="21" t="s">
        <v>121</v>
      </c>
      <c r="F102" s="21" t="s">
        <v>121</v>
      </c>
      <c r="G102" s="22" t="s">
        <v>121</v>
      </c>
      <c r="H102" s="3" t="s">
        <v>121</v>
      </c>
      <c r="I102" s="3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/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/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582.87712485647705</v>
      </c>
      <c r="E105" s="26"/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/>
      <c r="F106" s="26">
        <v>332</v>
      </c>
      <c r="G106" s="26">
        <v>332</v>
      </c>
      <c r="H106" s="24" t="s">
        <v>121</v>
      </c>
      <c r="I106" s="24" t="s">
        <v>121</v>
      </c>
    </row>
    <row r="107" spans="1:12" customFormat="1" ht="12.75" hidden="1" x14ac:dyDescent="0.2">
      <c r="A107" s="10">
        <v>0</v>
      </c>
      <c r="B107" s="4">
        <v>0</v>
      </c>
      <c r="C107" s="3" t="s">
        <v>121</v>
      </c>
      <c r="D107" s="47" t="s">
        <v>121</v>
      </c>
      <c r="E107" s="48" t="s">
        <v>121</v>
      </c>
      <c r="F107" s="48" t="s">
        <v>121</v>
      </c>
      <c r="G107" s="53" t="s">
        <v>121</v>
      </c>
      <c r="H107" s="3" t="s">
        <v>121</v>
      </c>
      <c r="I107" s="3" t="s">
        <v>121</v>
      </c>
    </row>
    <row r="108" spans="1:12" customFormat="1" ht="12.75" hidden="1" x14ac:dyDescent="0.2">
      <c r="A108" s="10">
        <v>0</v>
      </c>
      <c r="B108" s="4">
        <v>0</v>
      </c>
      <c r="C108" s="3" t="s">
        <v>121</v>
      </c>
      <c r="D108" s="47" t="s">
        <v>121</v>
      </c>
      <c r="E108" s="48" t="s">
        <v>121</v>
      </c>
      <c r="F108" s="48" t="s">
        <v>121</v>
      </c>
      <c r="G108" s="53" t="s">
        <v>121</v>
      </c>
      <c r="H108" s="14" t="s">
        <v>121</v>
      </c>
      <c r="I108" s="3" t="s">
        <v>121</v>
      </c>
    </row>
    <row r="109" spans="1:12" customFormat="1" ht="12.75" hidden="1" x14ac:dyDescent="0.2">
      <c r="A109" s="10">
        <v>0</v>
      </c>
      <c r="B109" s="4">
        <v>0</v>
      </c>
      <c r="C109" s="3" t="s">
        <v>121</v>
      </c>
      <c r="D109" s="47" t="s">
        <v>121</v>
      </c>
      <c r="E109" s="48" t="s">
        <v>121</v>
      </c>
      <c r="F109" s="48" t="s">
        <v>121</v>
      </c>
      <c r="G109" s="53" t="s">
        <v>121</v>
      </c>
      <c r="H109" s="14" t="s">
        <v>121</v>
      </c>
      <c r="I109" s="3" t="s">
        <v>121</v>
      </c>
    </row>
    <row r="110" spans="1:12" customFormat="1" ht="12.75" hidden="1" x14ac:dyDescent="0.2">
      <c r="A110" s="10">
        <v>0</v>
      </c>
      <c r="B110" s="4" t="s">
        <v>185</v>
      </c>
      <c r="C110" s="3" t="s">
        <v>121</v>
      </c>
      <c r="D110" s="47" t="s">
        <v>121</v>
      </c>
      <c r="E110" s="48" t="s">
        <v>121</v>
      </c>
      <c r="F110" s="48" t="s">
        <v>121</v>
      </c>
      <c r="G110" s="53" t="s">
        <v>121</v>
      </c>
      <c r="H110" s="3" t="s">
        <v>121</v>
      </c>
      <c r="I110" s="3" t="s">
        <v>121</v>
      </c>
    </row>
    <row r="111" spans="1:12" customFormat="1" ht="12.75" hidden="1" x14ac:dyDescent="0.2">
      <c r="A111" s="10">
        <v>0</v>
      </c>
      <c r="B111" s="55" t="s">
        <v>186</v>
      </c>
      <c r="C111" s="3" t="s">
        <v>121</v>
      </c>
      <c r="D111" s="47" t="s">
        <v>121</v>
      </c>
      <c r="E111" s="48" t="s">
        <v>121</v>
      </c>
      <c r="F111" s="51" t="s">
        <v>121</v>
      </c>
      <c r="G111" s="56" t="s">
        <v>121</v>
      </c>
      <c r="H111" s="14" t="s">
        <v>121</v>
      </c>
      <c r="I111" s="3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/>
      <c r="F112" s="158" t="s">
        <v>121</v>
      </c>
      <c r="G112" s="36">
        <v>13155.955895696286</v>
      </c>
      <c r="H112" s="35" t="s">
        <v>121</v>
      </c>
      <c r="I112" s="34" t="s">
        <v>121</v>
      </c>
      <c r="L112" s="64">
        <f>+L94-G105-G106</f>
        <v>13155.95589569629</v>
      </c>
    </row>
    <row r="113" spans="1:13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/>
      <c r="F113" s="159">
        <v>0.65779779478481437</v>
      </c>
      <c r="G113" s="61" t="s">
        <v>121</v>
      </c>
      <c r="H113" s="42" t="s">
        <v>121</v>
      </c>
      <c r="I113" s="42" t="s">
        <v>121</v>
      </c>
      <c r="L113" s="10">
        <f>L112/G9-F113</f>
        <v>0</v>
      </c>
      <c r="M113" s="10">
        <v>99.310682715289573</v>
      </c>
    </row>
    <row r="114" spans="1:13" hidden="1" x14ac:dyDescent="0.2"/>
    <row r="115" spans="1:13" x14ac:dyDescent="0.2">
      <c r="B115" s="177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D74:I80 I81 D82:I85 I86 D87:I89 I90:I91 I93 D92:I92 D31:I54 C3:I3 D55:H72 D73:G73">
    <cfRule type="cellIs" dxfId="18" priority="1" stopIfTrue="1" operator="equal">
      <formula>0</formula>
    </cfRule>
  </conditionalFormatting>
  <pageMargins left="0.75" right="0.75" top="1" bottom="1" header="0" footer="0"/>
  <pageSetup paperSize="9" scale="90" orientation="portrait" r:id="rId1"/>
  <headerFooter alignWithMargins="0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G5" sqref="G5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7109375" style="10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0" width="9.140625" style="10"/>
    <col min="11" max="11" width="9.140625" style="10" customWidth="1"/>
    <col min="12" max="14" width="9.140625" style="10" hidden="1" customWidth="1"/>
    <col min="15" max="15" width="9.140625" style="10" customWidth="1"/>
    <col min="16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/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/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/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/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197</v>
      </c>
      <c r="C7" s="24"/>
      <c r="D7" s="62"/>
      <c r="E7" s="63"/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/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/>
      <c r="F9" s="103" t="s">
        <v>121</v>
      </c>
      <c r="G9" s="145">
        <v>35000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/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/>
      <c r="F11" s="63" t="s">
        <v>121</v>
      </c>
      <c r="G11" s="97">
        <v>38888.888888888891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/>
      <c r="F12" s="63" t="s">
        <v>121</v>
      </c>
      <c r="G12" s="40">
        <v>10</v>
      </c>
      <c r="H12" s="74" t="s">
        <v>2</v>
      </c>
      <c r="I12" s="62" t="s">
        <v>121</v>
      </c>
    </row>
    <row r="13" spans="1:9" x14ac:dyDescent="0.2">
      <c r="A13" s="10">
        <v>1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63" t="s">
        <v>121</v>
      </c>
      <c r="H13" s="63" t="s">
        <v>121</v>
      </c>
      <c r="I13" s="62" t="s">
        <v>121</v>
      </c>
    </row>
    <row r="14" spans="1:9" x14ac:dyDescent="0.2">
      <c r="A14" s="10">
        <v>1</v>
      </c>
      <c r="B14" s="24" t="s">
        <v>121</v>
      </c>
      <c r="C14" s="24" t="s">
        <v>121</v>
      </c>
      <c r="D14" s="62" t="s">
        <v>121</v>
      </c>
      <c r="E14" s="63"/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/>
      <c r="F15" s="63" t="s">
        <v>121</v>
      </c>
      <c r="G15" s="251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/>
      <c r="F16" s="63" t="s">
        <v>121</v>
      </c>
      <c r="G16" s="40">
        <v>1</v>
      </c>
      <c r="H16" s="74" t="s">
        <v>129</v>
      </c>
      <c r="I16" s="62" t="s">
        <v>121</v>
      </c>
    </row>
    <row r="17" spans="1:12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/>
      <c r="F17" s="63" t="s">
        <v>121</v>
      </c>
      <c r="G17" s="40" t="s">
        <v>121</v>
      </c>
      <c r="H17" s="74" t="s">
        <v>121</v>
      </c>
      <c r="I17" s="62" t="s">
        <v>121</v>
      </c>
    </row>
    <row r="18" spans="1:12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40">
        <v>7.7159999999999993</v>
      </c>
      <c r="H18" s="74" t="s">
        <v>2</v>
      </c>
      <c r="I18" s="25" t="s">
        <v>121</v>
      </c>
    </row>
    <row r="19" spans="1:12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</row>
    <row r="20" spans="1:12" hidden="1" x14ac:dyDescent="0.2">
      <c r="A20" s="10">
        <v>0</v>
      </c>
      <c r="B20" s="24" t="s">
        <v>131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2" x14ac:dyDescent="0.2">
      <c r="A21" s="10">
        <v>1</v>
      </c>
      <c r="B21" s="24" t="s">
        <v>198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02">
        <v>750000</v>
      </c>
      <c r="H21" s="24" t="s">
        <v>199</v>
      </c>
      <c r="I21" s="24" t="s">
        <v>121</v>
      </c>
    </row>
    <row r="22" spans="1:12" hidden="1" x14ac:dyDescent="0.2">
      <c r="A22" s="10">
        <v>0</v>
      </c>
      <c r="B22" s="24" t="s">
        <v>121</v>
      </c>
      <c r="C22" s="27" t="s">
        <v>121</v>
      </c>
      <c r="D22" s="29" t="s">
        <v>121</v>
      </c>
      <c r="E22" s="24" t="s">
        <v>121</v>
      </c>
      <c r="F22" s="28" t="s">
        <v>121</v>
      </c>
      <c r="G22" s="27" t="s">
        <v>121</v>
      </c>
      <c r="H22" s="24" t="s">
        <v>121</v>
      </c>
      <c r="I22" s="24" t="s">
        <v>121</v>
      </c>
    </row>
    <row r="23" spans="1:12" hidden="1" x14ac:dyDescent="0.2">
      <c r="A23" s="10">
        <v>0</v>
      </c>
      <c r="B23" s="24" t="s">
        <v>121</v>
      </c>
      <c r="C23" s="27" t="s">
        <v>121</v>
      </c>
      <c r="D23" s="29" t="s">
        <v>121</v>
      </c>
      <c r="E23" s="24" t="s">
        <v>121</v>
      </c>
      <c r="F23" s="28" t="s">
        <v>121</v>
      </c>
      <c r="G23" s="27" t="s">
        <v>121</v>
      </c>
      <c r="H23" s="24" t="s">
        <v>121</v>
      </c>
      <c r="I23" s="24" t="s">
        <v>121</v>
      </c>
    </row>
    <row r="24" spans="1:12" ht="13.5" hidden="1" x14ac:dyDescent="0.2">
      <c r="A24" s="10">
        <v>0</v>
      </c>
      <c r="B24" s="24" t="s">
        <v>121</v>
      </c>
      <c r="C24" s="27" t="s">
        <v>121</v>
      </c>
      <c r="D24" s="29" t="s">
        <v>121</v>
      </c>
      <c r="E24" s="58" t="s">
        <v>121</v>
      </c>
      <c r="F24" s="28" t="s">
        <v>121</v>
      </c>
      <c r="G24" s="27" t="s">
        <v>121</v>
      </c>
      <c r="H24" s="24" t="s">
        <v>121</v>
      </c>
      <c r="I24" s="24" t="s">
        <v>121</v>
      </c>
    </row>
    <row r="25" spans="1:12" hidden="1" x14ac:dyDescent="0.2">
      <c r="A25" s="10">
        <v>0</v>
      </c>
      <c r="B25" s="24" t="s">
        <v>121</v>
      </c>
      <c r="C25" s="27" t="s">
        <v>121</v>
      </c>
      <c r="D25" s="27" t="s">
        <v>121</v>
      </c>
      <c r="E25" s="24" t="s">
        <v>121</v>
      </c>
      <c r="F25" s="28" t="s">
        <v>121</v>
      </c>
      <c r="G25" s="27" t="s">
        <v>121</v>
      </c>
      <c r="H25" s="24" t="s">
        <v>121</v>
      </c>
      <c r="I25" s="24" t="s">
        <v>121</v>
      </c>
    </row>
    <row r="26" spans="1:12" hidden="1" x14ac:dyDescent="0.2">
      <c r="A26" s="10">
        <v>0</v>
      </c>
      <c r="B26" s="24" t="s">
        <v>121</v>
      </c>
      <c r="C26" s="27" t="s">
        <v>121</v>
      </c>
      <c r="D26" s="29" t="s">
        <v>121</v>
      </c>
      <c r="E26" s="24" t="s">
        <v>121</v>
      </c>
      <c r="F26" s="28" t="s">
        <v>121</v>
      </c>
      <c r="G26" s="27" t="s">
        <v>121</v>
      </c>
      <c r="H26" s="24" t="s">
        <v>121</v>
      </c>
      <c r="I26" s="24" t="s">
        <v>121</v>
      </c>
    </row>
    <row r="27" spans="1:12" hidden="1" x14ac:dyDescent="0.2">
      <c r="A27" s="10">
        <v>0</v>
      </c>
      <c r="B27" s="24" t="s">
        <v>121</v>
      </c>
      <c r="C27" s="27" t="s">
        <v>121</v>
      </c>
      <c r="D27" s="27" t="s">
        <v>121</v>
      </c>
      <c r="E27" s="24" t="s">
        <v>121</v>
      </c>
      <c r="F27" s="28" t="s">
        <v>121</v>
      </c>
      <c r="G27" s="27" t="s">
        <v>121</v>
      </c>
      <c r="H27" s="24" t="s">
        <v>121</v>
      </c>
      <c r="I27" s="24" t="s">
        <v>121</v>
      </c>
    </row>
    <row r="28" spans="1:12" x14ac:dyDescent="0.2">
      <c r="A28" s="10">
        <v>1</v>
      </c>
      <c r="B28" s="24"/>
      <c r="C28" s="27" t="s">
        <v>121</v>
      </c>
      <c r="D28" s="62" t="s">
        <v>121</v>
      </c>
      <c r="E28" s="63"/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2" x14ac:dyDescent="0.2">
      <c r="A29" s="10">
        <v>1</v>
      </c>
      <c r="B29" s="147">
        <v>0</v>
      </c>
      <c r="C29" s="38" t="s">
        <v>121</v>
      </c>
      <c r="D29" s="148" t="s">
        <v>134</v>
      </c>
      <c r="E29" s="149"/>
      <c r="F29" s="149" t="s">
        <v>135</v>
      </c>
      <c r="G29" s="149" t="s">
        <v>136</v>
      </c>
      <c r="H29" s="149" t="s">
        <v>121</v>
      </c>
      <c r="I29" s="148" t="s">
        <v>137</v>
      </c>
    </row>
    <row r="30" spans="1:12" x14ac:dyDescent="0.2">
      <c r="A30" s="10">
        <v>1</v>
      </c>
      <c r="B30" s="150" t="s">
        <v>138</v>
      </c>
      <c r="C30" s="42" t="s">
        <v>121</v>
      </c>
      <c r="D30" s="151" t="s">
        <v>3</v>
      </c>
      <c r="E30" s="151"/>
      <c r="F30" s="151" t="s">
        <v>139</v>
      </c>
      <c r="G30" s="151" t="s">
        <v>108</v>
      </c>
      <c r="H30" s="151" t="s">
        <v>121</v>
      </c>
      <c r="I30" s="152" t="s">
        <v>140</v>
      </c>
    </row>
    <row r="31" spans="1:12" hidden="1" x14ac:dyDescent="0.2">
      <c r="A31" s="10">
        <v>0</v>
      </c>
      <c r="B31" s="32" t="s">
        <v>141</v>
      </c>
      <c r="C31" s="27" t="s">
        <v>121</v>
      </c>
      <c r="D31" s="27" t="s">
        <v>121</v>
      </c>
      <c r="E31" s="27"/>
      <c r="F31" s="27" t="s">
        <v>121</v>
      </c>
      <c r="G31" s="27" t="s">
        <v>121</v>
      </c>
      <c r="H31" s="27" t="s">
        <v>121</v>
      </c>
      <c r="I31" s="27" t="s">
        <v>121</v>
      </c>
      <c r="L31" s="64" t="str">
        <f>+H31</f>
        <v/>
      </c>
    </row>
    <row r="32" spans="1:12" hidden="1" x14ac:dyDescent="0.2">
      <c r="A32" s="10">
        <v>0</v>
      </c>
      <c r="B32" s="11" t="s">
        <v>200</v>
      </c>
      <c r="C32" s="76" t="s">
        <v>121</v>
      </c>
      <c r="D32" s="7" t="s">
        <v>121</v>
      </c>
      <c r="E32" s="9" t="s">
        <v>121</v>
      </c>
      <c r="F32" s="82" t="s">
        <v>121</v>
      </c>
      <c r="G32" s="24" t="s">
        <v>121</v>
      </c>
      <c r="H32" s="24" t="s">
        <v>121</v>
      </c>
      <c r="I32" s="24" t="s">
        <v>121</v>
      </c>
    </row>
    <row r="33" spans="1:14" x14ac:dyDescent="0.2">
      <c r="A33" s="10">
        <v>1</v>
      </c>
      <c r="B33" s="43" t="s">
        <v>144</v>
      </c>
      <c r="C33" s="92" t="s">
        <v>121</v>
      </c>
      <c r="D33" s="93" t="s">
        <v>121</v>
      </c>
      <c r="E33" s="92"/>
      <c r="F33" s="94" t="s">
        <v>121</v>
      </c>
      <c r="G33" s="92" t="s">
        <v>121</v>
      </c>
      <c r="H33" s="92">
        <v>2067.1502693702578</v>
      </c>
      <c r="I33" s="92" t="s">
        <v>121</v>
      </c>
      <c r="L33" s="10">
        <f>SUBTOTAL(9,G34:G54)</f>
        <v>2067.1502693702587</v>
      </c>
      <c r="N33" s="220">
        <v>96.390703606639633</v>
      </c>
    </row>
    <row r="34" spans="1:14" x14ac:dyDescent="0.2">
      <c r="A34" s="10">
        <v>1</v>
      </c>
      <c r="B34" s="26" t="s">
        <v>145</v>
      </c>
      <c r="C34" s="27" t="s">
        <v>121</v>
      </c>
      <c r="D34" s="27">
        <v>750000</v>
      </c>
      <c r="E34" s="27"/>
      <c r="F34" s="72">
        <v>1.2646857142857143E-3</v>
      </c>
      <c r="G34" s="27">
        <v>948.51428571428573</v>
      </c>
      <c r="H34" s="27" t="s">
        <v>121</v>
      </c>
      <c r="I34" s="27">
        <v>7.7532605426602217</v>
      </c>
      <c r="M34" s="220">
        <v>95.049130763416471</v>
      </c>
    </row>
    <row r="35" spans="1:14" x14ac:dyDescent="0.2">
      <c r="A35" s="10">
        <v>1</v>
      </c>
      <c r="B35" s="26" t="s">
        <v>148</v>
      </c>
      <c r="C35" s="27" t="s">
        <v>121</v>
      </c>
      <c r="D35" s="27">
        <v>2</v>
      </c>
      <c r="E35" s="27"/>
      <c r="F35" s="72">
        <v>5.66</v>
      </c>
      <c r="G35" s="27">
        <v>11.32</v>
      </c>
      <c r="H35" s="27" t="s">
        <v>121</v>
      </c>
      <c r="I35" s="27">
        <v>9.2530930387432375E-2</v>
      </c>
    </row>
    <row r="36" spans="1:14" x14ac:dyDescent="0.2">
      <c r="A36" s="10">
        <v>1</v>
      </c>
      <c r="B36" s="26" t="s">
        <v>147</v>
      </c>
      <c r="C36" s="27" t="s">
        <v>121</v>
      </c>
      <c r="D36" s="27">
        <v>2</v>
      </c>
      <c r="E36" s="27"/>
      <c r="F36" s="72">
        <v>0.94000000000000006</v>
      </c>
      <c r="G36" s="27">
        <v>1.8800000000000001</v>
      </c>
      <c r="H36" s="27" t="s">
        <v>121</v>
      </c>
      <c r="I36" s="27">
        <v>1.5367327661517039E-2</v>
      </c>
    </row>
    <row r="37" spans="1:14" x14ac:dyDescent="0.2">
      <c r="A37" s="10">
        <v>1</v>
      </c>
      <c r="B37" s="26" t="s">
        <v>150</v>
      </c>
      <c r="C37" s="27" t="s">
        <v>121</v>
      </c>
      <c r="D37" s="27">
        <v>626.62393162393164</v>
      </c>
      <c r="E37" s="27"/>
      <c r="F37" s="72">
        <v>0.37815980478413519</v>
      </c>
      <c r="G37" s="27">
        <v>236.96398365597327</v>
      </c>
      <c r="H37" s="27" t="s">
        <v>121</v>
      </c>
      <c r="I37" s="27">
        <v>1.9369697770317602</v>
      </c>
      <c r="M37" s="220">
        <v>85.889845703246806</v>
      </c>
    </row>
    <row r="38" spans="1:14" hidden="1" x14ac:dyDescent="0.2">
      <c r="A38" s="10">
        <v>0</v>
      </c>
      <c r="B38" s="11" t="s">
        <v>53</v>
      </c>
      <c r="C38" s="76" t="s">
        <v>121</v>
      </c>
      <c r="D38" s="27">
        <v>84</v>
      </c>
      <c r="E38" s="9" t="s">
        <v>121</v>
      </c>
      <c r="F38" s="28" t="s">
        <v>121</v>
      </c>
      <c r="G38" s="27" t="s">
        <v>121</v>
      </c>
      <c r="H38" s="24" t="s">
        <v>121</v>
      </c>
      <c r="I38" s="24" t="s">
        <v>121</v>
      </c>
    </row>
    <row r="39" spans="1:14" hidden="1" x14ac:dyDescent="0.2">
      <c r="A39" s="10">
        <v>0</v>
      </c>
      <c r="B39" s="11" t="s">
        <v>12</v>
      </c>
      <c r="C39" s="76" t="s">
        <v>121</v>
      </c>
      <c r="D39" s="83">
        <v>52.500000000000007</v>
      </c>
      <c r="E39" s="9" t="s">
        <v>121</v>
      </c>
      <c r="F39" s="13" t="s">
        <v>121</v>
      </c>
      <c r="G39" s="27" t="s">
        <v>121</v>
      </c>
      <c r="H39" s="24" t="s">
        <v>121</v>
      </c>
      <c r="I39" s="24" t="s">
        <v>121</v>
      </c>
    </row>
    <row r="40" spans="1:14" hidden="1" x14ac:dyDescent="0.2">
      <c r="A40" s="10">
        <v>0</v>
      </c>
      <c r="B40" s="11" t="s">
        <v>54</v>
      </c>
      <c r="C40" s="76" t="s">
        <v>121</v>
      </c>
      <c r="D40" s="83">
        <v>126</v>
      </c>
      <c r="E40" s="9" t="s">
        <v>121</v>
      </c>
      <c r="F40" s="13" t="s">
        <v>121</v>
      </c>
      <c r="G40" s="27" t="s">
        <v>121</v>
      </c>
      <c r="H40" s="24" t="s">
        <v>121</v>
      </c>
      <c r="I40" s="24" t="s">
        <v>121</v>
      </c>
    </row>
    <row r="41" spans="1:14" x14ac:dyDescent="0.2">
      <c r="A41" s="10">
        <v>1</v>
      </c>
      <c r="B41" s="26" t="s">
        <v>151</v>
      </c>
      <c r="C41" s="27" t="s">
        <v>121</v>
      </c>
      <c r="D41" s="27" t="s">
        <v>121</v>
      </c>
      <c r="E41" s="27" t="s">
        <v>121</v>
      </c>
      <c r="F41" s="71" t="s">
        <v>121</v>
      </c>
      <c r="G41" s="27">
        <v>707.47199999999975</v>
      </c>
      <c r="H41" s="27" t="s">
        <v>121</v>
      </c>
      <c r="I41" s="27">
        <v>5.7829542741216908</v>
      </c>
    </row>
    <row r="42" spans="1:14" hidden="1" x14ac:dyDescent="0.2">
      <c r="A42" s="10">
        <v>0</v>
      </c>
      <c r="B42" s="26" t="s">
        <v>201</v>
      </c>
      <c r="C42" s="27" t="s">
        <v>121</v>
      </c>
      <c r="D42" s="27">
        <v>0.6</v>
      </c>
      <c r="E42" s="27" t="s">
        <v>121</v>
      </c>
      <c r="F42" s="72">
        <v>54.977999999999994</v>
      </c>
      <c r="G42" s="27">
        <v>32.986799999999995</v>
      </c>
      <c r="H42" s="27" t="s">
        <v>121</v>
      </c>
      <c r="I42" s="27">
        <v>0.26963774686432457</v>
      </c>
    </row>
    <row r="43" spans="1:14" hidden="1" x14ac:dyDescent="0.2">
      <c r="A43" s="10">
        <v>0</v>
      </c>
      <c r="B43" s="26" t="s">
        <v>189</v>
      </c>
      <c r="C43" s="27" t="s">
        <v>121</v>
      </c>
      <c r="D43" s="27">
        <v>4</v>
      </c>
      <c r="E43" s="27"/>
      <c r="F43" s="72">
        <v>14.586</v>
      </c>
      <c r="G43" s="27">
        <v>58.344000000000001</v>
      </c>
      <c r="H43" s="27" t="s">
        <v>121</v>
      </c>
      <c r="I43" s="27">
        <v>0.47691030057635642</v>
      </c>
    </row>
    <row r="44" spans="1:14" hidden="1" x14ac:dyDescent="0.2">
      <c r="A44" s="10">
        <v>0</v>
      </c>
      <c r="B44" s="26" t="s">
        <v>202</v>
      </c>
      <c r="C44" s="27" t="s">
        <v>121</v>
      </c>
      <c r="D44" s="27">
        <v>0.8</v>
      </c>
      <c r="E44" s="27"/>
      <c r="F44" s="72">
        <v>42.635999999999989</v>
      </c>
      <c r="G44" s="27">
        <v>34.108799999999995</v>
      </c>
      <c r="H44" s="27" t="s">
        <v>121</v>
      </c>
      <c r="I44" s="27">
        <v>0.27880909879848526</v>
      </c>
    </row>
    <row r="45" spans="1:14" hidden="1" x14ac:dyDescent="0.2">
      <c r="A45" s="10">
        <v>0</v>
      </c>
      <c r="B45" s="26" t="s">
        <v>203</v>
      </c>
      <c r="C45" s="27" t="s">
        <v>121</v>
      </c>
      <c r="D45" s="27">
        <v>0.6</v>
      </c>
      <c r="E45" s="27"/>
      <c r="F45" s="72">
        <v>14.790000000000001</v>
      </c>
      <c r="G45" s="27">
        <v>8.8740000000000006</v>
      </c>
      <c r="H45" s="27" t="s">
        <v>121</v>
      </c>
      <c r="I45" s="27">
        <v>7.2537056206543715E-2</v>
      </c>
    </row>
    <row r="46" spans="1:14" hidden="1" x14ac:dyDescent="0.2">
      <c r="A46" s="10">
        <v>0</v>
      </c>
      <c r="B46" s="26" t="s">
        <v>192</v>
      </c>
      <c r="C46" s="27" t="s">
        <v>121</v>
      </c>
      <c r="D46" s="27">
        <v>0.45</v>
      </c>
      <c r="E46" s="27"/>
      <c r="F46" s="72">
        <v>233.57999999999993</v>
      </c>
      <c r="G46" s="27">
        <v>105.11099999999998</v>
      </c>
      <c r="H46" s="27" t="s">
        <v>121</v>
      </c>
      <c r="I46" s="27">
        <v>0.85918892437750904</v>
      </c>
    </row>
    <row r="47" spans="1:14" hidden="1" x14ac:dyDescent="0.2">
      <c r="A47" s="10">
        <v>0</v>
      </c>
      <c r="B47" s="26" t="s">
        <v>204</v>
      </c>
      <c r="C47" s="27" t="s">
        <v>121</v>
      </c>
      <c r="D47" s="27">
        <v>7</v>
      </c>
      <c r="E47" s="27"/>
      <c r="F47" s="72">
        <v>10.506</v>
      </c>
      <c r="G47" s="27">
        <v>73.542000000000002</v>
      </c>
      <c r="H47" s="27" t="s">
        <v>121</v>
      </c>
      <c r="I47" s="27">
        <v>0.60114043132089678</v>
      </c>
    </row>
    <row r="48" spans="1:14" hidden="1" x14ac:dyDescent="0.2">
      <c r="A48" s="10">
        <v>0</v>
      </c>
      <c r="B48" s="26" t="s">
        <v>205</v>
      </c>
      <c r="C48" s="27" t="s">
        <v>121</v>
      </c>
      <c r="D48" s="27">
        <v>1</v>
      </c>
      <c r="E48" s="27"/>
      <c r="F48" s="72">
        <v>133.36500000000001</v>
      </c>
      <c r="G48" s="27">
        <v>133.36500000000001</v>
      </c>
      <c r="H48" s="27" t="s">
        <v>121</v>
      </c>
      <c r="I48" s="27">
        <v>1.0901402412650105</v>
      </c>
    </row>
    <row r="49" spans="1:14" hidden="1" x14ac:dyDescent="0.2">
      <c r="A49" s="10">
        <v>0</v>
      </c>
      <c r="B49" s="26" t="s">
        <v>206</v>
      </c>
      <c r="C49" s="27" t="s">
        <v>121</v>
      </c>
      <c r="D49" s="27">
        <v>1</v>
      </c>
      <c r="E49" s="27"/>
      <c r="F49" s="72">
        <v>65.422799999999995</v>
      </c>
      <c r="G49" s="27">
        <v>65.422799999999995</v>
      </c>
      <c r="H49" s="27" t="s">
        <v>121</v>
      </c>
      <c r="I49" s="27">
        <v>0.53477319368824294</v>
      </c>
    </row>
    <row r="50" spans="1:14" hidden="1" x14ac:dyDescent="0.2">
      <c r="A50" s="10">
        <v>0</v>
      </c>
      <c r="B50" s="26" t="s">
        <v>158</v>
      </c>
      <c r="C50" s="27" t="s">
        <v>121</v>
      </c>
      <c r="D50" s="27">
        <v>1</v>
      </c>
      <c r="E50" s="27"/>
      <c r="F50" s="72">
        <v>43.655999999999999</v>
      </c>
      <c r="G50" s="27">
        <v>43.655999999999999</v>
      </c>
      <c r="H50" s="27" t="s">
        <v>121</v>
      </c>
      <c r="I50" s="27">
        <v>0.35684896616552542</v>
      </c>
    </row>
    <row r="51" spans="1:14" hidden="1" x14ac:dyDescent="0.2">
      <c r="A51" s="10">
        <v>0</v>
      </c>
      <c r="B51" s="26" t="s">
        <v>207</v>
      </c>
      <c r="C51" s="27" t="s">
        <v>121</v>
      </c>
      <c r="D51" s="27">
        <v>2</v>
      </c>
      <c r="E51" s="27"/>
      <c r="F51" s="72">
        <v>8.3028000000000013</v>
      </c>
      <c r="G51" s="27">
        <v>16.605600000000003</v>
      </c>
      <c r="H51" s="27" t="s">
        <v>121</v>
      </c>
      <c r="I51" s="27">
        <v>0.13573600862557836</v>
      </c>
      <c r="L51" s="64"/>
    </row>
    <row r="52" spans="1:14" hidden="1" x14ac:dyDescent="0.2">
      <c r="A52" s="10">
        <v>0</v>
      </c>
      <c r="B52" s="26" t="s">
        <v>208</v>
      </c>
      <c r="C52" s="27" t="s">
        <v>121</v>
      </c>
      <c r="D52" s="27">
        <v>5</v>
      </c>
      <c r="E52" s="27"/>
      <c r="F52" s="72">
        <v>21.7362</v>
      </c>
      <c r="G52" s="27">
        <v>108.681</v>
      </c>
      <c r="H52" s="27" t="s">
        <v>121</v>
      </c>
      <c r="I52" s="27">
        <v>0.88837049871347495</v>
      </c>
    </row>
    <row r="53" spans="1:14" hidden="1" x14ac:dyDescent="0.2">
      <c r="A53" s="10">
        <v>0</v>
      </c>
      <c r="B53" s="26" t="s">
        <v>209</v>
      </c>
      <c r="C53" s="27" t="s">
        <v>121</v>
      </c>
      <c r="D53" s="27">
        <v>1.4000000000000001</v>
      </c>
      <c r="E53" s="27"/>
      <c r="F53" s="72">
        <v>19.125</v>
      </c>
      <c r="G53" s="27">
        <v>26.775000000000002</v>
      </c>
      <c r="H53" s="27" t="s">
        <v>121</v>
      </c>
      <c r="I53" s="27">
        <v>0.21886180751974402</v>
      </c>
    </row>
    <row r="54" spans="1:14" s="177" customFormat="1" x14ac:dyDescent="0.2">
      <c r="A54" s="10">
        <v>1</v>
      </c>
      <c r="B54" s="26" t="s">
        <v>210</v>
      </c>
      <c r="C54" s="27" t="s">
        <v>121</v>
      </c>
      <c r="D54" s="27">
        <v>3500</v>
      </c>
      <c r="E54" s="27"/>
      <c r="F54" s="72">
        <v>4.5999999999999999E-2</v>
      </c>
      <c r="G54" s="27">
        <v>161</v>
      </c>
      <c r="H54" s="27" t="s">
        <v>121</v>
      </c>
      <c r="I54" s="27">
        <v>1.3160317837788527</v>
      </c>
      <c r="L54" s="75">
        <f>SUM(G55:G74)</f>
        <v>4176.3024023172411</v>
      </c>
      <c r="N54" s="220" t="e">
        <v>#VALUE!</v>
      </c>
    </row>
    <row r="55" spans="1:14" x14ac:dyDescent="0.2">
      <c r="A55" s="177">
        <v>1</v>
      </c>
      <c r="B55" s="89" t="s">
        <v>161</v>
      </c>
      <c r="C55" s="168" t="s">
        <v>121</v>
      </c>
      <c r="D55" s="248" t="s">
        <v>121</v>
      </c>
      <c r="E55" s="169" t="s">
        <v>121</v>
      </c>
      <c r="F55" s="170" t="s">
        <v>121</v>
      </c>
      <c r="G55" s="92" t="s">
        <v>121</v>
      </c>
      <c r="H55" s="96">
        <v>4176.3024023172411</v>
      </c>
      <c r="I55" s="96" t="s">
        <v>121</v>
      </c>
    </row>
    <row r="56" spans="1:14" x14ac:dyDescent="0.2">
      <c r="A56" s="10">
        <v>1</v>
      </c>
      <c r="B56" s="11" t="s">
        <v>162</v>
      </c>
      <c r="C56" s="76" t="s">
        <v>121</v>
      </c>
      <c r="D56" s="27">
        <v>1.6</v>
      </c>
      <c r="E56" s="9" t="s">
        <v>121</v>
      </c>
      <c r="F56" s="28">
        <v>45</v>
      </c>
      <c r="G56" s="27">
        <v>72</v>
      </c>
      <c r="H56" s="9" t="s">
        <v>121</v>
      </c>
      <c r="I56" s="24">
        <v>0.58853595299426953</v>
      </c>
    </row>
    <row r="57" spans="1:14" x14ac:dyDescent="0.2">
      <c r="A57" s="10">
        <v>1</v>
      </c>
      <c r="B57" s="11" t="s">
        <v>163</v>
      </c>
      <c r="C57" s="76" t="s">
        <v>121</v>
      </c>
      <c r="D57" s="27">
        <v>3569</v>
      </c>
      <c r="E57" s="9" t="s">
        <v>121</v>
      </c>
      <c r="F57" s="155">
        <v>0.2</v>
      </c>
      <c r="G57" s="27">
        <v>713.80000000000007</v>
      </c>
      <c r="H57" s="9" t="s">
        <v>121</v>
      </c>
      <c r="I57" s="24">
        <v>5.8346800451015222</v>
      </c>
    </row>
    <row r="58" spans="1:14" x14ac:dyDescent="0.2">
      <c r="A58" s="10">
        <v>1</v>
      </c>
      <c r="B58" s="11" t="s">
        <v>164</v>
      </c>
      <c r="C58" s="76" t="s">
        <v>121</v>
      </c>
      <c r="D58" s="7">
        <v>1000000</v>
      </c>
      <c r="E58" s="9" t="s">
        <v>121</v>
      </c>
      <c r="F58" s="28">
        <v>2.5000000000000001E-4</v>
      </c>
      <c r="G58" s="27">
        <v>250</v>
      </c>
      <c r="H58" s="9" t="s">
        <v>121</v>
      </c>
      <c r="I58" s="24">
        <v>2.0435276145634358</v>
      </c>
    </row>
    <row r="59" spans="1:14" x14ac:dyDescent="0.2">
      <c r="A59" s="10">
        <v>1</v>
      </c>
      <c r="B59" s="11" t="s">
        <v>165</v>
      </c>
      <c r="C59" s="76" t="s">
        <v>121</v>
      </c>
      <c r="D59" s="7">
        <v>35000</v>
      </c>
      <c r="E59" s="9" t="s">
        <v>121</v>
      </c>
      <c r="F59" s="197">
        <v>0.05</v>
      </c>
      <c r="G59" s="7">
        <v>1750</v>
      </c>
      <c r="H59" s="9" t="s">
        <v>121</v>
      </c>
      <c r="I59" s="24">
        <v>14.304693301944052</v>
      </c>
    </row>
    <row r="60" spans="1:14" x14ac:dyDescent="0.2">
      <c r="A60" s="10">
        <v>1</v>
      </c>
      <c r="B60" s="11" t="s">
        <v>166</v>
      </c>
      <c r="C60" s="76" t="s">
        <v>121</v>
      </c>
      <c r="D60" s="7">
        <v>171</v>
      </c>
      <c r="E60" s="9" t="s">
        <v>121</v>
      </c>
      <c r="F60" s="197">
        <v>4.5353448275862061</v>
      </c>
      <c r="G60" s="7">
        <v>775.54396551724119</v>
      </c>
      <c r="H60" s="9" t="s">
        <v>121</v>
      </c>
      <c r="I60" s="24">
        <v>6.3393820393700615</v>
      </c>
    </row>
    <row r="61" spans="1:14" hidden="1" x14ac:dyDescent="0.2">
      <c r="A61" s="10">
        <v>0</v>
      </c>
      <c r="B61" s="11">
        <v>0</v>
      </c>
      <c r="C61" s="76" t="s">
        <v>121</v>
      </c>
      <c r="D61" s="7" t="s">
        <v>121</v>
      </c>
      <c r="E61" s="9" t="s">
        <v>121</v>
      </c>
      <c r="F61" s="9" t="s">
        <v>121</v>
      </c>
      <c r="G61" s="7" t="s">
        <v>121</v>
      </c>
      <c r="H61" s="9" t="s">
        <v>121</v>
      </c>
      <c r="I61" s="24" t="s">
        <v>121</v>
      </c>
    </row>
    <row r="62" spans="1:14" hidden="1" x14ac:dyDescent="0.2">
      <c r="A62" s="10">
        <v>0</v>
      </c>
      <c r="B62" s="11">
        <v>0</v>
      </c>
      <c r="C62" s="76" t="s">
        <v>121</v>
      </c>
      <c r="D62" s="7" t="s">
        <v>121</v>
      </c>
      <c r="E62" s="9" t="s">
        <v>121</v>
      </c>
      <c r="F62" s="9" t="s">
        <v>121</v>
      </c>
      <c r="G62" s="7" t="s">
        <v>121</v>
      </c>
      <c r="H62" s="9" t="s">
        <v>121</v>
      </c>
      <c r="I62" s="24" t="s">
        <v>121</v>
      </c>
    </row>
    <row r="63" spans="1:14" hidden="1" x14ac:dyDescent="0.2">
      <c r="A63" s="10">
        <v>0</v>
      </c>
      <c r="B63" s="11">
        <v>0</v>
      </c>
      <c r="C63" s="76" t="s">
        <v>121</v>
      </c>
      <c r="D63" s="7" t="s">
        <v>121</v>
      </c>
      <c r="E63" s="9" t="s">
        <v>121</v>
      </c>
      <c r="F63" s="9" t="s">
        <v>121</v>
      </c>
      <c r="G63" s="7" t="s">
        <v>121</v>
      </c>
      <c r="H63" s="9" t="s">
        <v>121</v>
      </c>
      <c r="I63" s="24" t="s">
        <v>121</v>
      </c>
    </row>
    <row r="64" spans="1:14" hidden="1" x14ac:dyDescent="0.2">
      <c r="A64" s="10">
        <v>0</v>
      </c>
      <c r="B64" s="11">
        <v>0</v>
      </c>
      <c r="C64" s="76" t="s">
        <v>121</v>
      </c>
      <c r="D64" s="7" t="s">
        <v>121</v>
      </c>
      <c r="E64" s="9" t="s">
        <v>121</v>
      </c>
      <c r="F64" s="9" t="s">
        <v>121</v>
      </c>
      <c r="G64" s="7" t="s">
        <v>121</v>
      </c>
      <c r="H64" s="9" t="s">
        <v>121</v>
      </c>
      <c r="I64" s="24" t="s">
        <v>121</v>
      </c>
    </row>
    <row r="65" spans="1:14" hidden="1" x14ac:dyDescent="0.2">
      <c r="A65" s="10">
        <v>0</v>
      </c>
      <c r="B65" s="11">
        <v>0</v>
      </c>
      <c r="C65" s="76" t="s">
        <v>121</v>
      </c>
      <c r="D65" s="7" t="s">
        <v>121</v>
      </c>
      <c r="E65" s="9" t="s">
        <v>121</v>
      </c>
      <c r="F65" s="9" t="s">
        <v>121</v>
      </c>
      <c r="G65" s="7" t="s">
        <v>121</v>
      </c>
      <c r="H65" s="9" t="s">
        <v>121</v>
      </c>
      <c r="I65" s="24" t="s">
        <v>121</v>
      </c>
    </row>
    <row r="66" spans="1:14" hidden="1" x14ac:dyDescent="0.2">
      <c r="A66" s="10">
        <v>0</v>
      </c>
      <c r="B66" s="11">
        <v>0</v>
      </c>
      <c r="C66" s="76" t="s">
        <v>121</v>
      </c>
      <c r="D66" s="7" t="s">
        <v>121</v>
      </c>
      <c r="E66" s="9" t="s">
        <v>121</v>
      </c>
      <c r="F66" s="9" t="s">
        <v>121</v>
      </c>
      <c r="G66" s="7" t="s">
        <v>121</v>
      </c>
      <c r="H66" s="9" t="s">
        <v>121</v>
      </c>
      <c r="I66" s="24" t="s">
        <v>121</v>
      </c>
    </row>
    <row r="67" spans="1:14" hidden="1" x14ac:dyDescent="0.2">
      <c r="A67" s="10">
        <v>0</v>
      </c>
      <c r="B67" s="11">
        <v>0</v>
      </c>
      <c r="C67" s="76" t="s">
        <v>121</v>
      </c>
      <c r="D67" s="7" t="s">
        <v>121</v>
      </c>
      <c r="E67" s="9" t="s">
        <v>121</v>
      </c>
      <c r="F67" s="9" t="s">
        <v>121</v>
      </c>
      <c r="G67" s="7" t="s">
        <v>121</v>
      </c>
      <c r="H67" s="9" t="s">
        <v>121</v>
      </c>
      <c r="I67" s="24" t="s">
        <v>121</v>
      </c>
    </row>
    <row r="68" spans="1:14" hidden="1" x14ac:dyDescent="0.2">
      <c r="A68" s="10">
        <v>0</v>
      </c>
      <c r="B68" s="11">
        <v>0</v>
      </c>
      <c r="C68" s="76" t="s">
        <v>121</v>
      </c>
      <c r="D68" s="7" t="s">
        <v>121</v>
      </c>
      <c r="E68" s="9" t="s">
        <v>121</v>
      </c>
      <c r="F68" s="9" t="s">
        <v>121</v>
      </c>
      <c r="G68" s="7" t="s">
        <v>121</v>
      </c>
      <c r="H68" s="9" t="s">
        <v>121</v>
      </c>
      <c r="I68" s="24" t="s">
        <v>121</v>
      </c>
    </row>
    <row r="69" spans="1:14" hidden="1" x14ac:dyDescent="0.2">
      <c r="A69" s="10">
        <v>0</v>
      </c>
      <c r="B69" s="11">
        <v>0</v>
      </c>
      <c r="C69" s="76" t="s">
        <v>121</v>
      </c>
      <c r="D69" s="7" t="s">
        <v>121</v>
      </c>
      <c r="E69" s="9" t="s">
        <v>121</v>
      </c>
      <c r="F69" s="9" t="s">
        <v>121</v>
      </c>
      <c r="G69" s="7" t="s">
        <v>121</v>
      </c>
      <c r="H69" s="9" t="s">
        <v>121</v>
      </c>
      <c r="I69" s="24" t="s">
        <v>121</v>
      </c>
    </row>
    <row r="70" spans="1:14" hidden="1" x14ac:dyDescent="0.2">
      <c r="A70" s="10">
        <v>0</v>
      </c>
      <c r="B70" s="11">
        <v>0</v>
      </c>
      <c r="C70" s="76" t="s">
        <v>121</v>
      </c>
      <c r="D70" s="7" t="s">
        <v>121</v>
      </c>
      <c r="E70" s="9" t="s">
        <v>121</v>
      </c>
      <c r="F70" s="9" t="s">
        <v>121</v>
      </c>
      <c r="G70" s="7" t="s">
        <v>121</v>
      </c>
      <c r="H70" s="9" t="s">
        <v>121</v>
      </c>
      <c r="I70" s="24" t="s">
        <v>121</v>
      </c>
    </row>
    <row r="71" spans="1:14" hidden="1" x14ac:dyDescent="0.2">
      <c r="A71" s="10">
        <v>0</v>
      </c>
      <c r="B71" s="11">
        <v>0</v>
      </c>
      <c r="C71" s="76" t="s">
        <v>121</v>
      </c>
      <c r="D71" s="7" t="s">
        <v>121</v>
      </c>
      <c r="E71" s="9" t="s">
        <v>121</v>
      </c>
      <c r="F71" s="9" t="s">
        <v>121</v>
      </c>
      <c r="G71" s="7" t="s">
        <v>121</v>
      </c>
      <c r="H71" s="9" t="s">
        <v>121</v>
      </c>
      <c r="I71" s="24" t="s">
        <v>121</v>
      </c>
    </row>
    <row r="72" spans="1:14" hidden="1" x14ac:dyDescent="0.2">
      <c r="A72" s="10">
        <v>0</v>
      </c>
      <c r="B72" s="11">
        <v>0</v>
      </c>
      <c r="C72" s="76" t="s">
        <v>121</v>
      </c>
      <c r="D72" s="7" t="s">
        <v>121</v>
      </c>
      <c r="E72" s="9" t="s">
        <v>121</v>
      </c>
      <c r="F72" s="9" t="s">
        <v>121</v>
      </c>
      <c r="G72" s="7" t="s">
        <v>121</v>
      </c>
      <c r="H72" s="9" t="s">
        <v>121</v>
      </c>
      <c r="I72" s="24" t="s">
        <v>121</v>
      </c>
    </row>
    <row r="73" spans="1:14" x14ac:dyDescent="0.2">
      <c r="A73" s="10">
        <v>1</v>
      </c>
      <c r="B73" s="11" t="s">
        <v>167</v>
      </c>
      <c r="C73" s="9" t="s">
        <v>121</v>
      </c>
      <c r="D73" s="26" t="s">
        <v>121</v>
      </c>
      <c r="E73" s="78" t="s">
        <v>121</v>
      </c>
      <c r="F73" s="72" t="s">
        <v>121</v>
      </c>
      <c r="G73" s="30">
        <v>578.69999999999993</v>
      </c>
      <c r="H73" s="24" t="s">
        <v>121</v>
      </c>
      <c r="I73" s="24">
        <v>4.7303577221914406</v>
      </c>
      <c r="M73" s="220">
        <v>120</v>
      </c>
    </row>
    <row r="74" spans="1:14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/>
      <c r="F74" s="72" t="s">
        <v>121</v>
      </c>
      <c r="G74" s="27">
        <v>36.258436799999998</v>
      </c>
      <c r="H74" s="27" t="s">
        <v>121</v>
      </c>
      <c r="I74" s="27">
        <v>0.29638046744681235</v>
      </c>
    </row>
    <row r="75" spans="1:14" x14ac:dyDescent="0.2">
      <c r="A75" s="10">
        <v>1</v>
      </c>
      <c r="B75" s="95" t="s">
        <v>169</v>
      </c>
      <c r="C75" s="96" t="s">
        <v>121</v>
      </c>
      <c r="D75" s="92" t="s">
        <v>121</v>
      </c>
      <c r="E75" s="92"/>
      <c r="F75" s="94" t="s">
        <v>121</v>
      </c>
      <c r="G75" s="92" t="s">
        <v>121</v>
      </c>
      <c r="H75" s="92">
        <v>1518.36</v>
      </c>
      <c r="I75" s="92" t="s">
        <v>121</v>
      </c>
      <c r="L75" s="64">
        <f>SUM(G76:G81)</f>
        <v>1518.36</v>
      </c>
      <c r="N75" s="220">
        <v>100</v>
      </c>
    </row>
    <row r="76" spans="1:14" x14ac:dyDescent="0.2">
      <c r="A76" s="10">
        <v>1</v>
      </c>
      <c r="B76" s="26" t="s">
        <v>194</v>
      </c>
      <c r="C76" s="24" t="s">
        <v>121</v>
      </c>
      <c r="D76" s="27">
        <v>117</v>
      </c>
      <c r="E76" s="27" t="s">
        <v>121</v>
      </c>
      <c r="F76" s="72" t="s">
        <v>121</v>
      </c>
      <c r="G76" s="27">
        <v>975</v>
      </c>
      <c r="H76" s="27" t="s">
        <v>121</v>
      </c>
      <c r="I76" s="27">
        <v>7.9697576967973998</v>
      </c>
    </row>
    <row r="77" spans="1:14" x14ac:dyDescent="0.2">
      <c r="A77" s="10">
        <v>1</v>
      </c>
      <c r="B77" s="26" t="s">
        <v>170</v>
      </c>
      <c r="C77" s="24" t="s">
        <v>121</v>
      </c>
      <c r="D77" s="71">
        <v>0.8</v>
      </c>
      <c r="E77" s="27"/>
      <c r="F77" s="72" t="s">
        <v>121</v>
      </c>
      <c r="G77" s="27">
        <v>543.3599999999999</v>
      </c>
      <c r="H77" s="27" t="s">
        <v>121</v>
      </c>
      <c r="I77" s="27">
        <v>4.4414846585967531</v>
      </c>
      <c r="M77" s="220">
        <v>100</v>
      </c>
    </row>
    <row r="78" spans="1:14" hidden="1" x14ac:dyDescent="0.2">
      <c r="A78" s="10">
        <v>0</v>
      </c>
      <c r="B78" s="26">
        <v>0</v>
      </c>
      <c r="C78" s="24" t="s">
        <v>121</v>
      </c>
      <c r="D78" s="27" t="s">
        <v>121</v>
      </c>
      <c r="E78" s="27"/>
      <c r="F78" s="71" t="s">
        <v>121</v>
      </c>
      <c r="G78" s="27" t="s">
        <v>121</v>
      </c>
      <c r="H78" s="27" t="s">
        <v>121</v>
      </c>
      <c r="I78" s="27" t="s">
        <v>121</v>
      </c>
    </row>
    <row r="79" spans="1:14" hidden="1" x14ac:dyDescent="0.2">
      <c r="A79" s="10">
        <v>0</v>
      </c>
      <c r="B79" s="26">
        <v>0</v>
      </c>
      <c r="C79" s="24" t="s">
        <v>121</v>
      </c>
      <c r="D79" s="27" t="s">
        <v>121</v>
      </c>
      <c r="E79" s="27" t="s">
        <v>121</v>
      </c>
      <c r="F79" s="71" t="s">
        <v>121</v>
      </c>
      <c r="G79" s="27" t="s">
        <v>121</v>
      </c>
      <c r="H79" s="27" t="s">
        <v>121</v>
      </c>
      <c r="I79" s="27" t="s">
        <v>121</v>
      </c>
    </row>
    <row r="80" spans="1:14" hidden="1" x14ac:dyDescent="0.2">
      <c r="A80" s="10">
        <v>0</v>
      </c>
      <c r="B80" s="26">
        <v>0</v>
      </c>
      <c r="C80" s="24" t="s">
        <v>121</v>
      </c>
      <c r="D80" s="27" t="s">
        <v>121</v>
      </c>
      <c r="E80" s="27" t="s">
        <v>121</v>
      </c>
      <c r="F80" s="71" t="s">
        <v>121</v>
      </c>
      <c r="G80" s="27" t="s">
        <v>121</v>
      </c>
      <c r="H80" s="27" t="s">
        <v>121</v>
      </c>
      <c r="I80" s="27" t="s">
        <v>121</v>
      </c>
    </row>
    <row r="81" spans="1:14" hidden="1" x14ac:dyDescent="0.2">
      <c r="A81" s="10">
        <v>0</v>
      </c>
      <c r="B81" s="11">
        <v>0</v>
      </c>
      <c r="C81" s="9" t="s">
        <v>121</v>
      </c>
      <c r="D81" s="26" t="s">
        <v>121</v>
      </c>
      <c r="E81" s="78" t="s">
        <v>121</v>
      </c>
      <c r="F81" s="76" t="s">
        <v>121</v>
      </c>
      <c r="G81" s="84" t="s">
        <v>121</v>
      </c>
      <c r="H81" s="9" t="s">
        <v>121</v>
      </c>
      <c r="I81" s="24" t="s">
        <v>121</v>
      </c>
    </row>
    <row r="82" spans="1:14" x14ac:dyDescent="0.2">
      <c r="A82" s="10">
        <v>1</v>
      </c>
      <c r="B82" s="95" t="s">
        <v>171</v>
      </c>
      <c r="C82" s="96" t="s">
        <v>121</v>
      </c>
      <c r="D82" s="92" t="s">
        <v>121</v>
      </c>
      <c r="E82" s="92"/>
      <c r="F82" s="94" t="s">
        <v>121</v>
      </c>
      <c r="G82" s="92" t="s">
        <v>121</v>
      </c>
      <c r="H82" s="92">
        <v>3116.9031332780683</v>
      </c>
      <c r="I82" s="92" t="s">
        <v>121</v>
      </c>
      <c r="L82" s="64">
        <f>SUM(G83:G84)</f>
        <v>3116.9031332780683</v>
      </c>
      <c r="N82" s="220">
        <v>108.76380253040925</v>
      </c>
    </row>
    <row r="83" spans="1:14" x14ac:dyDescent="0.2">
      <c r="A83" s="10">
        <v>1</v>
      </c>
      <c r="B83" s="31" t="s">
        <v>172</v>
      </c>
      <c r="C83" s="24" t="s">
        <v>121</v>
      </c>
      <c r="D83" s="27">
        <v>101.05156246656433</v>
      </c>
      <c r="E83" s="27"/>
      <c r="F83" s="72">
        <v>21.164066122086197</v>
      </c>
      <c r="G83" s="27">
        <v>2138.6619497824913</v>
      </c>
      <c r="H83" s="27" t="s">
        <v>121</v>
      </c>
      <c r="I83" s="27">
        <v>17.481659010386405</v>
      </c>
      <c r="M83" s="220">
        <v>112.83681924464861</v>
      </c>
    </row>
    <row r="84" spans="1:14" x14ac:dyDescent="0.2">
      <c r="A84" s="10">
        <v>1</v>
      </c>
      <c r="B84" s="31" t="s">
        <v>173</v>
      </c>
      <c r="C84" s="24" t="s">
        <v>121</v>
      </c>
      <c r="D84" s="27">
        <v>170.54433466795859</v>
      </c>
      <c r="E84" s="27"/>
      <c r="F84" s="72">
        <v>5.7359934318555013</v>
      </c>
      <c r="G84" s="27">
        <v>978.24118349557693</v>
      </c>
      <c r="H84" s="27" t="s">
        <v>121</v>
      </c>
      <c r="I84" s="27">
        <v>7.996251488705715</v>
      </c>
      <c r="M84" s="220">
        <v>100.80846587719915</v>
      </c>
    </row>
    <row r="85" spans="1:14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/>
      <c r="F85" s="94" t="s">
        <v>121</v>
      </c>
      <c r="G85" s="92" t="s">
        <v>121</v>
      </c>
      <c r="H85" s="92">
        <v>841.04535877121452</v>
      </c>
      <c r="I85" s="92" t="s">
        <v>121</v>
      </c>
      <c r="L85" s="64">
        <f>SUM(G86:G91)</f>
        <v>841.04535877121452</v>
      </c>
      <c r="N85" s="220">
        <v>86.726782475003034</v>
      </c>
    </row>
    <row r="86" spans="1:14" hidden="1" x14ac:dyDescent="0.2">
      <c r="A86" s="10">
        <v>0</v>
      </c>
      <c r="B86" s="12" t="s">
        <v>175</v>
      </c>
      <c r="C86" s="9" t="s">
        <v>121</v>
      </c>
      <c r="D86" s="77" t="s">
        <v>121</v>
      </c>
      <c r="E86" s="78" t="s">
        <v>121</v>
      </c>
      <c r="F86" s="85" t="s">
        <v>121</v>
      </c>
      <c r="G86" s="8" t="s">
        <v>121</v>
      </c>
      <c r="H86" s="9" t="s">
        <v>121</v>
      </c>
      <c r="I86" s="24" t="s">
        <v>121</v>
      </c>
    </row>
    <row r="87" spans="1:14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/>
      <c r="F87" s="72" t="s">
        <v>121</v>
      </c>
      <c r="G87" s="27">
        <v>335.10407552894299</v>
      </c>
      <c r="H87" s="27" t="s">
        <v>121</v>
      </c>
      <c r="I87" s="27">
        <v>2.7391777283845853</v>
      </c>
      <c r="M87" s="220">
        <v>80.806025666663544</v>
      </c>
    </row>
    <row r="88" spans="1:14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/>
      <c r="F88" s="72" t="s">
        <v>121</v>
      </c>
      <c r="G88" s="27">
        <v>350.42383231088451</v>
      </c>
      <c r="H88" s="27" t="s">
        <v>121</v>
      </c>
      <c r="I88" s="27">
        <v>2.8644031125137572</v>
      </c>
      <c r="M88" s="220">
        <v>100.98212697578452</v>
      </c>
    </row>
    <row r="89" spans="1:14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/>
      <c r="F89" s="72" t="s">
        <v>121</v>
      </c>
      <c r="G89" s="27">
        <v>155.51745093138703</v>
      </c>
      <c r="H89" s="27" t="s">
        <v>121</v>
      </c>
      <c r="I89" s="27">
        <v>1.2712168220992142</v>
      </c>
      <c r="M89" s="220">
        <v>74.751206555506641</v>
      </c>
    </row>
    <row r="90" spans="1:14" hidden="1" x14ac:dyDescent="0.2">
      <c r="A90" s="10">
        <v>0</v>
      </c>
      <c r="B90" s="11">
        <v>0</v>
      </c>
      <c r="C90" s="9" t="s">
        <v>121</v>
      </c>
      <c r="D90" s="9" t="s">
        <v>121</v>
      </c>
      <c r="E90" s="78" t="s">
        <v>121</v>
      </c>
      <c r="F90" s="76" t="s">
        <v>121</v>
      </c>
      <c r="G90" s="27" t="s">
        <v>121</v>
      </c>
      <c r="H90" s="26" t="s">
        <v>121</v>
      </c>
      <c r="I90" s="24" t="s">
        <v>121</v>
      </c>
    </row>
    <row r="91" spans="1:14" hidden="1" x14ac:dyDescent="0.2">
      <c r="A91" s="10">
        <v>0</v>
      </c>
      <c r="B91" s="12" t="s">
        <v>179</v>
      </c>
      <c r="C91" s="9" t="s">
        <v>121</v>
      </c>
      <c r="D91" s="86" t="s">
        <v>121</v>
      </c>
      <c r="E91" s="78" t="s">
        <v>121</v>
      </c>
      <c r="F91" s="76" t="s">
        <v>121</v>
      </c>
      <c r="G91" s="87" t="s">
        <v>121</v>
      </c>
      <c r="H91" s="9" t="s">
        <v>121</v>
      </c>
      <c r="I91" s="24" t="s">
        <v>121</v>
      </c>
    </row>
    <row r="92" spans="1:14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/>
      <c r="F92" s="72" t="s">
        <v>121</v>
      </c>
      <c r="G92" s="27">
        <v>513.98592234838441</v>
      </c>
      <c r="H92" s="27" t="s">
        <v>121</v>
      </c>
      <c r="I92" s="27">
        <v>4.201377703263125</v>
      </c>
      <c r="L92" s="64">
        <f>+G92</f>
        <v>513.98592234838441</v>
      </c>
      <c r="M92" s="220">
        <v>103.35208429849104</v>
      </c>
    </row>
    <row r="93" spans="1:14" hidden="1" x14ac:dyDescent="0.2">
      <c r="A93" s="10">
        <v>0</v>
      </c>
      <c r="B93" s="9">
        <v>0</v>
      </c>
      <c r="C93" s="9" t="s">
        <v>121</v>
      </c>
      <c r="D93" s="9" t="s">
        <v>121</v>
      </c>
      <c r="E93" s="78" t="s">
        <v>121</v>
      </c>
      <c r="F93" s="76" t="s">
        <v>121</v>
      </c>
      <c r="G93" s="27" t="s">
        <v>121</v>
      </c>
      <c r="H93" s="24" t="s">
        <v>121</v>
      </c>
      <c r="I93" s="24" t="s">
        <v>121</v>
      </c>
    </row>
    <row r="94" spans="1:14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/>
      <c r="F94" s="156" t="s">
        <v>121</v>
      </c>
      <c r="G94" s="39">
        <v>12233.747086085164</v>
      </c>
      <c r="H94" s="38" t="s">
        <v>121</v>
      </c>
      <c r="I94" s="38">
        <v>100.00000000000003</v>
      </c>
      <c r="K94" s="64"/>
      <c r="L94" s="64">
        <f>SUM(L31:L92)</f>
        <v>12233.747086085166</v>
      </c>
    </row>
    <row r="95" spans="1:14" hidden="1" x14ac:dyDescent="0.2">
      <c r="A95" s="10">
        <v>0</v>
      </c>
      <c r="B95" s="12" t="s">
        <v>49</v>
      </c>
      <c r="C95" s="9" t="s">
        <v>121</v>
      </c>
      <c r="D95" s="9" t="s">
        <v>121</v>
      </c>
      <c r="E95" s="78" t="s">
        <v>121</v>
      </c>
      <c r="F95" s="76" t="s">
        <v>121</v>
      </c>
      <c r="G95" s="27" t="s">
        <v>121</v>
      </c>
      <c r="H95" s="24" t="s">
        <v>121</v>
      </c>
      <c r="I95" s="9" t="s">
        <v>121</v>
      </c>
    </row>
    <row r="96" spans="1:14" hidden="1" x14ac:dyDescent="0.2">
      <c r="A96" s="10">
        <v>0</v>
      </c>
      <c r="B96" s="77">
        <v>0</v>
      </c>
      <c r="C96" s="9" t="s">
        <v>121</v>
      </c>
      <c r="D96" s="77" t="s">
        <v>121</v>
      </c>
      <c r="E96" s="78" t="s">
        <v>121</v>
      </c>
      <c r="F96" s="78" t="s">
        <v>121</v>
      </c>
      <c r="G96" s="79" t="s">
        <v>121</v>
      </c>
      <c r="H96" s="24" t="s">
        <v>121</v>
      </c>
      <c r="I96" s="9" t="s">
        <v>121</v>
      </c>
    </row>
    <row r="97" spans="1:12" hidden="1" x14ac:dyDescent="0.2">
      <c r="A97" s="10">
        <v>0</v>
      </c>
      <c r="B97" s="77">
        <v>0</v>
      </c>
      <c r="C97" s="9" t="s">
        <v>121</v>
      </c>
      <c r="D97" s="77" t="s">
        <v>121</v>
      </c>
      <c r="E97" s="78" t="s">
        <v>121</v>
      </c>
      <c r="F97" s="78" t="s">
        <v>121</v>
      </c>
      <c r="G97" s="79" t="s">
        <v>121</v>
      </c>
      <c r="H97" s="9" t="s">
        <v>121</v>
      </c>
      <c r="I97" s="9" t="s">
        <v>121</v>
      </c>
    </row>
    <row r="98" spans="1:12" hidden="1" x14ac:dyDescent="0.2">
      <c r="A98" s="10">
        <v>0</v>
      </c>
      <c r="B98" s="77">
        <v>0</v>
      </c>
      <c r="C98" s="9" t="s">
        <v>121</v>
      </c>
      <c r="D98" s="77" t="s">
        <v>121</v>
      </c>
      <c r="E98" s="78" t="s">
        <v>121</v>
      </c>
      <c r="F98" s="78" t="s">
        <v>121</v>
      </c>
      <c r="G98" s="79" t="s">
        <v>121</v>
      </c>
      <c r="H98" s="9" t="s">
        <v>121</v>
      </c>
      <c r="I98" s="9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/>
      <c r="F99" s="157" t="s">
        <v>121</v>
      </c>
      <c r="G99" s="41">
        <v>12233.747086085164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/>
      <c r="F100" s="171">
        <v>0.34953563103100471</v>
      </c>
      <c r="G100" s="35" t="s">
        <v>121</v>
      </c>
      <c r="H100" s="59" t="s">
        <v>121</v>
      </c>
      <c r="I100" s="59" t="s">
        <v>121</v>
      </c>
    </row>
    <row r="101" spans="1:12" hidden="1" x14ac:dyDescent="0.2">
      <c r="A101" s="10">
        <v>0</v>
      </c>
      <c r="B101" s="12">
        <v>0</v>
      </c>
      <c r="C101" s="9" t="s">
        <v>121</v>
      </c>
      <c r="D101" s="26" t="s">
        <v>121</v>
      </c>
      <c r="E101" s="26" t="s">
        <v>121</v>
      </c>
      <c r="F101" s="27" t="s">
        <v>121</v>
      </c>
      <c r="G101" s="30" t="s">
        <v>121</v>
      </c>
      <c r="H101" s="9" t="s">
        <v>121</v>
      </c>
      <c r="I101" s="9" t="s">
        <v>121</v>
      </c>
    </row>
    <row r="102" spans="1:12" hidden="1" x14ac:dyDescent="0.2">
      <c r="A102" s="10">
        <v>0</v>
      </c>
      <c r="B102" s="12">
        <v>0</v>
      </c>
      <c r="C102" s="88" t="s">
        <v>121</v>
      </c>
      <c r="D102" s="25" t="s">
        <v>121</v>
      </c>
      <c r="E102" s="25" t="s">
        <v>121</v>
      </c>
      <c r="F102" s="25" t="s">
        <v>121</v>
      </c>
      <c r="G102" s="40" t="s">
        <v>121</v>
      </c>
      <c r="H102" s="9" t="s">
        <v>121</v>
      </c>
      <c r="I102" s="9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/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/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606.30937479938598</v>
      </c>
      <c r="E105" s="26"/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/>
      <c r="F106" s="26">
        <v>332</v>
      </c>
      <c r="G106" s="26">
        <v>332</v>
      </c>
      <c r="H106" s="24" t="s">
        <v>121</v>
      </c>
      <c r="I106" s="24" t="s">
        <v>121</v>
      </c>
    </row>
    <row r="107" spans="1:12" hidden="1" x14ac:dyDescent="0.2">
      <c r="A107" s="10">
        <v>0</v>
      </c>
      <c r="B107" s="11">
        <v>0</v>
      </c>
      <c r="C107" s="9" t="s">
        <v>121</v>
      </c>
      <c r="D107" s="77" t="s">
        <v>121</v>
      </c>
      <c r="E107" s="78" t="s">
        <v>121</v>
      </c>
      <c r="F107" s="78" t="s">
        <v>121</v>
      </c>
      <c r="G107" s="79" t="s">
        <v>121</v>
      </c>
      <c r="H107" s="9" t="s">
        <v>121</v>
      </c>
      <c r="I107" s="9" t="s">
        <v>121</v>
      </c>
    </row>
    <row r="108" spans="1:12" hidden="1" x14ac:dyDescent="0.2">
      <c r="A108" s="10">
        <v>0</v>
      </c>
      <c r="B108" s="11">
        <v>0</v>
      </c>
      <c r="C108" s="9" t="s">
        <v>121</v>
      </c>
      <c r="D108" s="77" t="s">
        <v>121</v>
      </c>
      <c r="E108" s="78" t="s">
        <v>121</v>
      </c>
      <c r="F108" s="78" t="s">
        <v>121</v>
      </c>
      <c r="G108" s="79" t="s">
        <v>121</v>
      </c>
      <c r="H108" s="24" t="s">
        <v>121</v>
      </c>
      <c r="I108" s="9" t="s">
        <v>121</v>
      </c>
    </row>
    <row r="109" spans="1:12" hidden="1" x14ac:dyDescent="0.2">
      <c r="A109" s="10">
        <v>0</v>
      </c>
      <c r="B109" s="11">
        <v>0</v>
      </c>
      <c r="C109" s="9" t="s">
        <v>121</v>
      </c>
      <c r="D109" s="77" t="s">
        <v>121</v>
      </c>
      <c r="E109" s="78" t="s">
        <v>121</v>
      </c>
      <c r="F109" s="78" t="s">
        <v>121</v>
      </c>
      <c r="G109" s="79" t="s">
        <v>121</v>
      </c>
      <c r="H109" s="24" t="s">
        <v>121</v>
      </c>
      <c r="I109" s="9" t="s">
        <v>121</v>
      </c>
    </row>
    <row r="110" spans="1:12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2" hidden="1" x14ac:dyDescent="0.2">
      <c r="A111" s="10">
        <v>0</v>
      </c>
      <c r="B111" s="89" t="s">
        <v>186</v>
      </c>
      <c r="C111" s="9" t="s">
        <v>121</v>
      </c>
      <c r="D111" s="77" t="s">
        <v>121</v>
      </c>
      <c r="E111" s="78" t="s">
        <v>121</v>
      </c>
      <c r="F111" s="86" t="s">
        <v>121</v>
      </c>
      <c r="G111" s="90" t="s">
        <v>121</v>
      </c>
      <c r="H111" s="24" t="s">
        <v>121</v>
      </c>
      <c r="I111" s="9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/>
      <c r="F112" s="158" t="s">
        <v>121</v>
      </c>
      <c r="G112" s="36">
        <v>11844.069417513736</v>
      </c>
      <c r="H112" s="35" t="s">
        <v>121</v>
      </c>
      <c r="I112" s="34" t="s">
        <v>121</v>
      </c>
      <c r="L112" s="64">
        <f>+L94-G105-G106</f>
        <v>11844.069417513738</v>
      </c>
    </row>
    <row r="113" spans="1:14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/>
      <c r="F113" s="159">
        <v>0.3384019833575353</v>
      </c>
      <c r="G113" s="61" t="s">
        <v>121</v>
      </c>
      <c r="H113" s="42" t="s">
        <v>121</v>
      </c>
      <c r="I113" s="42" t="s">
        <v>121</v>
      </c>
      <c r="L113" s="10">
        <f>L112/G9-F113</f>
        <v>0</v>
      </c>
      <c r="N113" s="10">
        <v>101.39515078132158</v>
      </c>
    </row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C3:I3 I55:I73 D74:I80 I81 D82:I85 I86 D87:I89 I90:I91 I93 D92:I92 D31:I54 D55:H72">
    <cfRule type="cellIs" dxfId="17" priority="1" stopIfTrue="1" operator="equal">
      <formula>0</formula>
    </cfRule>
  </conditionalFormatting>
  <pageMargins left="0.75" right="0.75" top="1" bottom="1" header="0" footer="0"/>
  <pageSetup paperSize="9" scale="87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X100" sqref="X100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" style="10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0" width="9.140625" style="10"/>
    <col min="11" max="11" width="0" style="10" hidden="1" customWidth="1"/>
    <col min="12" max="12" width="9.140625" style="10" hidden="1" customWidth="1"/>
    <col min="13" max="14" width="0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/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/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/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/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211</v>
      </c>
      <c r="C7" s="96"/>
      <c r="D7" s="62"/>
      <c r="E7" s="63"/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/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/>
      <c r="F9" s="103" t="s">
        <v>121</v>
      </c>
      <c r="G9" s="145">
        <v>35000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/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/>
      <c r="F11" s="63" t="s">
        <v>121</v>
      </c>
      <c r="G11" s="97">
        <v>38888.888888888891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/>
      <c r="F12" s="63" t="s">
        <v>121</v>
      </c>
      <c r="G12" s="40">
        <v>10</v>
      </c>
      <c r="H12" s="74" t="s">
        <v>2</v>
      </c>
      <c r="I12" s="62" t="s">
        <v>121</v>
      </c>
    </row>
    <row r="13" spans="1:9" x14ac:dyDescent="0.2">
      <c r="A13" s="10">
        <v>1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63" t="s">
        <v>121</v>
      </c>
      <c r="H13" s="63" t="s">
        <v>121</v>
      </c>
      <c r="I13" s="62" t="s">
        <v>121</v>
      </c>
    </row>
    <row r="14" spans="1:9" x14ac:dyDescent="0.2">
      <c r="A14" s="10">
        <v>1</v>
      </c>
      <c r="B14" s="24" t="s">
        <v>121</v>
      </c>
      <c r="C14" s="24" t="s">
        <v>121</v>
      </c>
      <c r="D14" s="62" t="s">
        <v>121</v>
      </c>
      <c r="E14" s="63"/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/>
      <c r="F15" s="63" t="s">
        <v>121</v>
      </c>
      <c r="G15" s="251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/>
      <c r="F16" s="63" t="s">
        <v>121</v>
      </c>
      <c r="G16" s="40">
        <v>1</v>
      </c>
      <c r="H16" s="74" t="s">
        <v>129</v>
      </c>
      <c r="I16" s="62" t="s">
        <v>121</v>
      </c>
    </row>
    <row r="17" spans="1:12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/>
      <c r="F17" s="63" t="s">
        <v>121</v>
      </c>
      <c r="G17" s="40" t="s">
        <v>121</v>
      </c>
      <c r="H17" s="74" t="s">
        <v>121</v>
      </c>
      <c r="I17" s="62" t="s">
        <v>121</v>
      </c>
    </row>
    <row r="18" spans="1:12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40">
        <v>7.7159999999999993</v>
      </c>
      <c r="H18" s="74" t="s">
        <v>2</v>
      </c>
      <c r="I18" s="25" t="s">
        <v>121</v>
      </c>
    </row>
    <row r="19" spans="1:12" customFormat="1" ht="12.75" x14ac:dyDescent="0.2">
      <c r="A19" s="10">
        <v>1</v>
      </c>
      <c r="B19" s="24" t="s">
        <v>121</v>
      </c>
      <c r="C19" s="21" t="s">
        <v>121</v>
      </c>
      <c r="D19" s="69" t="s">
        <v>121</v>
      </c>
      <c r="E19" s="70" t="s">
        <v>121</v>
      </c>
      <c r="F19" s="70" t="s">
        <v>121</v>
      </c>
      <c r="G19" s="70" t="s">
        <v>121</v>
      </c>
      <c r="H19" s="70" t="s">
        <v>121</v>
      </c>
      <c r="I19" s="69" t="s">
        <v>121</v>
      </c>
    </row>
    <row r="20" spans="1:12" customFormat="1" ht="12.75" hidden="1" x14ac:dyDescent="0.2">
      <c r="A20" s="10">
        <v>0</v>
      </c>
      <c r="B20" s="24" t="s">
        <v>131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2" customFormat="1" ht="12.75" x14ac:dyDescent="0.2">
      <c r="A21" s="10">
        <v>1</v>
      </c>
      <c r="B21" s="24" t="s">
        <v>198</v>
      </c>
      <c r="C21" s="15" t="s">
        <v>121</v>
      </c>
      <c r="D21" s="15" t="s">
        <v>121</v>
      </c>
      <c r="E21" s="14" t="s">
        <v>121</v>
      </c>
      <c r="F21" s="14" t="s">
        <v>121</v>
      </c>
      <c r="G21" s="218">
        <v>750000</v>
      </c>
      <c r="H21" s="14" t="s">
        <v>199</v>
      </c>
      <c r="I21" s="14" t="s">
        <v>121</v>
      </c>
    </row>
    <row r="22" spans="1:12" customFormat="1" ht="12.75" hidden="1" x14ac:dyDescent="0.2">
      <c r="A22" s="10">
        <v>0</v>
      </c>
      <c r="B22" s="24" t="s">
        <v>121</v>
      </c>
      <c r="C22" s="15" t="s">
        <v>121</v>
      </c>
      <c r="D22" s="17" t="s">
        <v>121</v>
      </c>
      <c r="E22" s="14" t="s">
        <v>121</v>
      </c>
      <c r="F22" s="18" t="s">
        <v>121</v>
      </c>
      <c r="G22" s="15" t="s">
        <v>121</v>
      </c>
      <c r="H22" s="14" t="s">
        <v>121</v>
      </c>
      <c r="I22" s="14" t="s">
        <v>121</v>
      </c>
    </row>
    <row r="23" spans="1:12" customFormat="1" ht="12.75" hidden="1" x14ac:dyDescent="0.2">
      <c r="A23" s="10">
        <v>0</v>
      </c>
      <c r="B23" s="24" t="s">
        <v>121</v>
      </c>
      <c r="C23" s="15" t="s">
        <v>121</v>
      </c>
      <c r="D23" s="17" t="s">
        <v>121</v>
      </c>
      <c r="E23" s="14" t="s">
        <v>121</v>
      </c>
      <c r="F23" s="18" t="s">
        <v>121</v>
      </c>
      <c r="G23" s="15" t="s">
        <v>121</v>
      </c>
      <c r="H23" s="14" t="s">
        <v>121</v>
      </c>
      <c r="I23" s="14" t="s">
        <v>121</v>
      </c>
    </row>
    <row r="24" spans="1:12" customFormat="1" ht="14.25" hidden="1" x14ac:dyDescent="0.2">
      <c r="A24" s="10">
        <v>0</v>
      </c>
      <c r="B24" s="24" t="s">
        <v>121</v>
      </c>
      <c r="C24" s="15" t="s">
        <v>121</v>
      </c>
      <c r="D24" s="17" t="s">
        <v>121</v>
      </c>
      <c r="E24" s="19" t="s">
        <v>121</v>
      </c>
      <c r="F24" s="18" t="s">
        <v>121</v>
      </c>
      <c r="G24" s="15" t="s">
        <v>121</v>
      </c>
      <c r="H24" s="14" t="s">
        <v>121</v>
      </c>
      <c r="I24" s="14" t="s">
        <v>121</v>
      </c>
    </row>
    <row r="25" spans="1:12" customFormat="1" ht="12.75" hidden="1" x14ac:dyDescent="0.2">
      <c r="A25" s="10">
        <v>0</v>
      </c>
      <c r="B25" s="24" t="s">
        <v>121</v>
      </c>
      <c r="C25" s="15" t="s">
        <v>121</v>
      </c>
      <c r="D25" s="15" t="s">
        <v>121</v>
      </c>
      <c r="E25" s="14" t="s">
        <v>121</v>
      </c>
      <c r="F25" s="18" t="s">
        <v>121</v>
      </c>
      <c r="G25" s="15" t="s">
        <v>121</v>
      </c>
      <c r="H25" s="14" t="s">
        <v>121</v>
      </c>
      <c r="I25" s="14" t="s">
        <v>121</v>
      </c>
    </row>
    <row r="26" spans="1:12" customFormat="1" ht="12.75" hidden="1" x14ac:dyDescent="0.2">
      <c r="A26" s="10">
        <v>0</v>
      </c>
      <c r="B26" s="24" t="s">
        <v>121</v>
      </c>
      <c r="C26" s="15" t="s">
        <v>121</v>
      </c>
      <c r="D26" s="17" t="s">
        <v>121</v>
      </c>
      <c r="E26" s="14" t="s">
        <v>121</v>
      </c>
      <c r="F26" s="18" t="s">
        <v>121</v>
      </c>
      <c r="G26" s="15" t="s">
        <v>121</v>
      </c>
      <c r="H26" s="14" t="s">
        <v>121</v>
      </c>
      <c r="I26" s="14" t="s">
        <v>121</v>
      </c>
    </row>
    <row r="27" spans="1:12" customFormat="1" ht="12.75" hidden="1" x14ac:dyDescent="0.2">
      <c r="A27" s="10">
        <v>0</v>
      </c>
      <c r="B27" s="24" t="s">
        <v>121</v>
      </c>
      <c r="C27" s="15" t="s">
        <v>121</v>
      </c>
      <c r="D27" s="15" t="s">
        <v>121</v>
      </c>
      <c r="E27" s="14" t="s">
        <v>121</v>
      </c>
      <c r="F27" s="18" t="s">
        <v>121</v>
      </c>
      <c r="G27" s="15" t="s">
        <v>121</v>
      </c>
      <c r="H27" s="14" t="s">
        <v>121</v>
      </c>
      <c r="I27" s="14" t="s">
        <v>121</v>
      </c>
    </row>
    <row r="28" spans="1:12" x14ac:dyDescent="0.2">
      <c r="A28" s="10">
        <v>1</v>
      </c>
      <c r="B28" s="24"/>
      <c r="C28" s="27" t="s">
        <v>121</v>
      </c>
      <c r="D28" s="62" t="s">
        <v>121</v>
      </c>
      <c r="E28" s="63"/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2" x14ac:dyDescent="0.2">
      <c r="A29" s="10">
        <v>1</v>
      </c>
      <c r="B29" s="147">
        <v>0</v>
      </c>
      <c r="C29" s="38" t="s">
        <v>121</v>
      </c>
      <c r="D29" s="148" t="s">
        <v>134</v>
      </c>
      <c r="E29" s="149"/>
      <c r="F29" s="149" t="s">
        <v>135</v>
      </c>
      <c r="G29" s="149" t="s">
        <v>136</v>
      </c>
      <c r="H29" s="149" t="s">
        <v>121</v>
      </c>
      <c r="I29" s="148" t="s">
        <v>137</v>
      </c>
    </row>
    <row r="30" spans="1:12" x14ac:dyDescent="0.2">
      <c r="A30" s="10">
        <v>1</v>
      </c>
      <c r="B30" s="150" t="s">
        <v>138</v>
      </c>
      <c r="C30" s="42" t="s">
        <v>121</v>
      </c>
      <c r="D30" s="151" t="s">
        <v>3</v>
      </c>
      <c r="E30" s="151"/>
      <c r="F30" s="151" t="s">
        <v>139</v>
      </c>
      <c r="G30" s="151" t="s">
        <v>108</v>
      </c>
      <c r="H30" s="151" t="s">
        <v>121</v>
      </c>
      <c r="I30" s="152" t="s">
        <v>140</v>
      </c>
    </row>
    <row r="31" spans="1:12" hidden="1" x14ac:dyDescent="0.2">
      <c r="A31" s="10">
        <v>0</v>
      </c>
      <c r="B31" s="32" t="s">
        <v>141</v>
      </c>
      <c r="C31" s="27" t="s">
        <v>121</v>
      </c>
      <c r="D31" s="27" t="s">
        <v>121</v>
      </c>
      <c r="E31" s="27"/>
      <c r="F31" s="27" t="s">
        <v>121</v>
      </c>
      <c r="G31" s="27" t="s">
        <v>121</v>
      </c>
      <c r="H31" s="27" t="s">
        <v>121</v>
      </c>
      <c r="I31" s="27" t="s">
        <v>121</v>
      </c>
      <c r="L31" s="64" t="str">
        <f>+H31</f>
        <v/>
      </c>
    </row>
    <row r="32" spans="1:12" customFormat="1" ht="12.75" hidden="1" x14ac:dyDescent="0.2">
      <c r="A32" s="10">
        <v>0</v>
      </c>
      <c r="B32" s="4" t="s">
        <v>200</v>
      </c>
      <c r="C32" s="44" t="s">
        <v>121</v>
      </c>
      <c r="D32" s="1" t="s">
        <v>121</v>
      </c>
      <c r="E32" s="3" t="s">
        <v>121</v>
      </c>
      <c r="F32" s="45" t="s">
        <v>121</v>
      </c>
      <c r="G32" s="14" t="s">
        <v>121</v>
      </c>
      <c r="H32" s="14" t="s">
        <v>121</v>
      </c>
      <c r="I32" s="14" t="s">
        <v>121</v>
      </c>
    </row>
    <row r="33" spans="1:12" x14ac:dyDescent="0.2">
      <c r="A33" s="10">
        <v>1</v>
      </c>
      <c r="B33" s="43" t="s">
        <v>144</v>
      </c>
      <c r="C33" s="92" t="s">
        <v>121</v>
      </c>
      <c r="D33" s="93" t="s">
        <v>121</v>
      </c>
      <c r="E33" s="92"/>
      <c r="F33" s="94" t="s">
        <v>121</v>
      </c>
      <c r="G33" s="92" t="s">
        <v>121</v>
      </c>
      <c r="H33" s="92">
        <v>2088.8246194910771</v>
      </c>
      <c r="I33" s="92" t="s">
        <v>121</v>
      </c>
      <c r="L33" s="10">
        <f>SUBTOTAL(9,G34:G54)</f>
        <v>2088.8246194910766</v>
      </c>
    </row>
    <row r="34" spans="1:12" x14ac:dyDescent="0.2">
      <c r="A34" s="10">
        <v>1</v>
      </c>
      <c r="B34" s="26" t="s">
        <v>145</v>
      </c>
      <c r="C34" s="27" t="s">
        <v>121</v>
      </c>
      <c r="D34" s="27">
        <v>750000</v>
      </c>
      <c r="E34" s="27"/>
      <c r="F34" s="72">
        <v>1.2646857142857143E-3</v>
      </c>
      <c r="G34" s="27">
        <v>948.51428571428573</v>
      </c>
      <c r="H34" s="27" t="s">
        <v>121</v>
      </c>
      <c r="I34" s="27">
        <v>7.1212527929274518</v>
      </c>
    </row>
    <row r="35" spans="1:12" x14ac:dyDescent="0.2">
      <c r="A35" s="10">
        <v>1</v>
      </c>
      <c r="B35" s="26" t="s">
        <v>148</v>
      </c>
      <c r="C35" s="27" t="s">
        <v>121</v>
      </c>
      <c r="D35" s="27">
        <v>2</v>
      </c>
      <c r="E35" s="27"/>
      <c r="F35" s="72">
        <v>5.66</v>
      </c>
      <c r="G35" s="27">
        <v>11.32</v>
      </c>
      <c r="H35" s="27" t="s">
        <v>121</v>
      </c>
      <c r="I35" s="27">
        <v>8.4988263044697157E-2</v>
      </c>
    </row>
    <row r="36" spans="1:12" x14ac:dyDescent="0.2">
      <c r="A36" s="10">
        <v>1</v>
      </c>
      <c r="B36" s="26" t="s">
        <v>147</v>
      </c>
      <c r="C36" s="27" t="s">
        <v>121</v>
      </c>
      <c r="D36" s="27">
        <v>2</v>
      </c>
      <c r="E36" s="27"/>
      <c r="F36" s="72">
        <v>0.94000000000000006</v>
      </c>
      <c r="G36" s="27">
        <v>1.8800000000000001</v>
      </c>
      <c r="H36" s="27" t="s">
        <v>121</v>
      </c>
      <c r="I36" s="27">
        <v>1.4114658526857832E-2</v>
      </c>
    </row>
    <row r="37" spans="1:12" x14ac:dyDescent="0.2">
      <c r="A37" s="10">
        <v>1</v>
      </c>
      <c r="B37" s="26" t="s">
        <v>150</v>
      </c>
      <c r="C37" s="27" t="s">
        <v>121</v>
      </c>
      <c r="D37" s="27">
        <v>725.27777777777783</v>
      </c>
      <c r="E37" s="27"/>
      <c r="F37" s="72">
        <v>0.35660589873475601</v>
      </c>
      <c r="G37" s="27">
        <v>258.63833377679111</v>
      </c>
      <c r="H37" s="27" t="s">
        <v>121</v>
      </c>
      <c r="I37" s="27">
        <v>1.9418041293696207</v>
      </c>
    </row>
    <row r="38" spans="1:12" hidden="1" x14ac:dyDescent="0.2">
      <c r="A38" s="10">
        <v>0</v>
      </c>
      <c r="B38" s="11" t="s">
        <v>53</v>
      </c>
      <c r="C38" s="76" t="s">
        <v>121</v>
      </c>
      <c r="D38" s="27">
        <v>84</v>
      </c>
      <c r="E38" s="9" t="s">
        <v>121</v>
      </c>
      <c r="F38" s="28" t="s">
        <v>121</v>
      </c>
      <c r="G38" s="27" t="s">
        <v>121</v>
      </c>
      <c r="H38" s="24" t="s">
        <v>121</v>
      </c>
      <c r="I38" s="24" t="s">
        <v>121</v>
      </c>
    </row>
    <row r="39" spans="1:12" s="154" customFormat="1" ht="12.75" hidden="1" x14ac:dyDescent="0.2">
      <c r="A39" s="153">
        <v>0</v>
      </c>
      <c r="B39" s="4" t="s">
        <v>12</v>
      </c>
      <c r="C39" s="44" t="s">
        <v>121</v>
      </c>
      <c r="D39" s="46">
        <v>52.500000000000007</v>
      </c>
      <c r="E39" s="3" t="s">
        <v>121</v>
      </c>
      <c r="F39" s="6" t="s">
        <v>121</v>
      </c>
      <c r="G39" s="15" t="s">
        <v>121</v>
      </c>
      <c r="H39" s="14" t="s">
        <v>121</v>
      </c>
      <c r="I39" s="14" t="s">
        <v>121</v>
      </c>
    </row>
    <row r="40" spans="1:12" s="154" customFormat="1" ht="12.75" hidden="1" x14ac:dyDescent="0.2">
      <c r="A40" s="153">
        <v>0</v>
      </c>
      <c r="B40" s="4" t="s">
        <v>54</v>
      </c>
      <c r="C40" s="44" t="s">
        <v>121</v>
      </c>
      <c r="D40" s="46">
        <v>126</v>
      </c>
      <c r="E40" s="3" t="s">
        <v>121</v>
      </c>
      <c r="F40" s="6" t="s">
        <v>121</v>
      </c>
      <c r="G40" s="15" t="s">
        <v>121</v>
      </c>
      <c r="H40" s="14" t="s">
        <v>121</v>
      </c>
      <c r="I40" s="14" t="s">
        <v>121</v>
      </c>
    </row>
    <row r="41" spans="1:12" s="153" customFormat="1" x14ac:dyDescent="0.2">
      <c r="A41" s="153">
        <v>1</v>
      </c>
      <c r="B41" s="99" t="s">
        <v>151</v>
      </c>
      <c r="C41" s="100" t="s">
        <v>121</v>
      </c>
      <c r="D41" s="100" t="s">
        <v>121</v>
      </c>
      <c r="E41" s="100" t="s">
        <v>121</v>
      </c>
      <c r="F41" s="101" t="s">
        <v>121</v>
      </c>
      <c r="G41" s="100">
        <v>707.47199999999975</v>
      </c>
      <c r="H41" s="100" t="s">
        <v>121</v>
      </c>
      <c r="I41" s="100">
        <v>5.3115562219750858</v>
      </c>
    </row>
    <row r="42" spans="1:12" hidden="1" x14ac:dyDescent="0.2">
      <c r="A42" s="10">
        <v>0</v>
      </c>
      <c r="B42" s="26" t="s">
        <v>201</v>
      </c>
      <c r="C42" s="27" t="s">
        <v>121</v>
      </c>
      <c r="D42" s="27">
        <v>0.6</v>
      </c>
      <c r="E42" s="27" t="s">
        <v>121</v>
      </c>
      <c r="F42" s="72">
        <v>54.977999999999994</v>
      </c>
      <c r="G42" s="27">
        <v>32.986799999999995</v>
      </c>
      <c r="H42" s="27" t="s">
        <v>121</v>
      </c>
      <c r="I42" s="27">
        <v>0.24765820100731589</v>
      </c>
    </row>
    <row r="43" spans="1:12" hidden="1" x14ac:dyDescent="0.2">
      <c r="A43" s="10">
        <v>0</v>
      </c>
      <c r="B43" s="26" t="s">
        <v>189</v>
      </c>
      <c r="C43" s="27" t="s">
        <v>121</v>
      </c>
      <c r="D43" s="27">
        <v>4</v>
      </c>
      <c r="E43" s="27"/>
      <c r="F43" s="72">
        <v>14.586</v>
      </c>
      <c r="G43" s="27">
        <v>58.344000000000001</v>
      </c>
      <c r="H43" s="27" t="s">
        <v>121</v>
      </c>
      <c r="I43" s="27">
        <v>0.43803491334627309</v>
      </c>
    </row>
    <row r="44" spans="1:12" hidden="1" x14ac:dyDescent="0.2">
      <c r="A44" s="10">
        <v>0</v>
      </c>
      <c r="B44" s="26" t="s">
        <v>202</v>
      </c>
      <c r="C44" s="27" t="s">
        <v>121</v>
      </c>
      <c r="D44" s="27">
        <v>0.8</v>
      </c>
      <c r="E44" s="27"/>
      <c r="F44" s="72">
        <v>42.635999999999989</v>
      </c>
      <c r="G44" s="27">
        <v>34.108799999999995</v>
      </c>
      <c r="H44" s="27" t="s">
        <v>121</v>
      </c>
      <c r="I44" s="27">
        <v>0.25608194934089806</v>
      </c>
    </row>
    <row r="45" spans="1:12" hidden="1" x14ac:dyDescent="0.2">
      <c r="A45" s="10">
        <v>0</v>
      </c>
      <c r="B45" s="26" t="s">
        <v>203</v>
      </c>
      <c r="C45" s="27" t="s">
        <v>121</v>
      </c>
      <c r="D45" s="27">
        <v>0.6</v>
      </c>
      <c r="E45" s="27"/>
      <c r="F45" s="72">
        <v>14.790000000000001</v>
      </c>
      <c r="G45" s="27">
        <v>8.8740000000000006</v>
      </c>
      <c r="H45" s="27" t="s">
        <v>121</v>
      </c>
      <c r="I45" s="27">
        <v>6.6624191365604477E-2</v>
      </c>
    </row>
    <row r="46" spans="1:12" hidden="1" x14ac:dyDescent="0.2">
      <c r="A46" s="10">
        <v>0</v>
      </c>
      <c r="B46" s="26" t="s">
        <v>192</v>
      </c>
      <c r="C46" s="27" t="s">
        <v>121</v>
      </c>
      <c r="D46" s="27">
        <v>0.45</v>
      </c>
      <c r="E46" s="27"/>
      <c r="F46" s="72">
        <v>233.57999999999993</v>
      </c>
      <c r="G46" s="27">
        <v>105.11099999999998</v>
      </c>
      <c r="H46" s="27" t="s">
        <v>121</v>
      </c>
      <c r="I46" s="27">
        <v>0.78915205979603908</v>
      </c>
    </row>
    <row r="47" spans="1:12" hidden="1" x14ac:dyDescent="0.2">
      <c r="A47" s="10">
        <v>0</v>
      </c>
      <c r="B47" s="26" t="s">
        <v>204</v>
      </c>
      <c r="C47" s="27" t="s">
        <v>121</v>
      </c>
      <c r="D47" s="27">
        <v>7</v>
      </c>
      <c r="E47" s="27"/>
      <c r="F47" s="72">
        <v>10.506</v>
      </c>
      <c r="G47" s="27">
        <v>73.542000000000002</v>
      </c>
      <c r="H47" s="27" t="s">
        <v>121</v>
      </c>
      <c r="I47" s="27">
        <v>0.55213841350115889</v>
      </c>
    </row>
    <row r="48" spans="1:12" hidden="1" x14ac:dyDescent="0.2">
      <c r="A48" s="10">
        <v>0</v>
      </c>
      <c r="B48" s="26" t="s">
        <v>205</v>
      </c>
      <c r="C48" s="27" t="s">
        <v>121</v>
      </c>
      <c r="D48" s="27">
        <v>1</v>
      </c>
      <c r="E48" s="27"/>
      <c r="F48" s="72">
        <v>133.36500000000001</v>
      </c>
      <c r="G48" s="27">
        <v>133.36500000000001</v>
      </c>
      <c r="H48" s="27" t="s">
        <v>121</v>
      </c>
      <c r="I48" s="27">
        <v>1.0012773587416994</v>
      </c>
    </row>
    <row r="49" spans="1:12" hidden="1" x14ac:dyDescent="0.2">
      <c r="A49" s="10">
        <v>0</v>
      </c>
      <c r="B49" s="26" t="s">
        <v>206</v>
      </c>
      <c r="C49" s="27" t="s">
        <v>121</v>
      </c>
      <c r="D49" s="27">
        <v>1</v>
      </c>
      <c r="E49" s="27"/>
      <c r="F49" s="72">
        <v>65.422799999999995</v>
      </c>
      <c r="G49" s="27">
        <v>65.422799999999995</v>
      </c>
      <c r="H49" s="27" t="s">
        <v>121</v>
      </c>
      <c r="I49" s="27">
        <v>0.49118110737814602</v>
      </c>
    </row>
    <row r="50" spans="1:12" hidden="1" x14ac:dyDescent="0.2">
      <c r="A50" s="10">
        <v>0</v>
      </c>
      <c r="B50" s="26" t="s">
        <v>158</v>
      </c>
      <c r="C50" s="27" t="s">
        <v>121</v>
      </c>
      <c r="D50" s="27">
        <v>1</v>
      </c>
      <c r="E50" s="27"/>
      <c r="F50" s="72">
        <v>43.655999999999999</v>
      </c>
      <c r="G50" s="27">
        <v>43.655999999999999</v>
      </c>
      <c r="H50" s="27" t="s">
        <v>121</v>
      </c>
      <c r="I50" s="27">
        <v>0.32776038970665189</v>
      </c>
    </row>
    <row r="51" spans="1:12" hidden="1" x14ac:dyDescent="0.2">
      <c r="A51" s="10">
        <v>0</v>
      </c>
      <c r="B51" s="26" t="s">
        <v>207</v>
      </c>
      <c r="C51" s="27" t="s">
        <v>121</v>
      </c>
      <c r="D51" s="27">
        <v>2</v>
      </c>
      <c r="E51" s="27"/>
      <c r="F51" s="72">
        <v>8.3028000000000013</v>
      </c>
      <c r="G51" s="27">
        <v>16.605600000000003</v>
      </c>
      <c r="H51" s="27" t="s">
        <v>121</v>
      </c>
      <c r="I51" s="27">
        <v>0.1246714753370162</v>
      </c>
      <c r="L51" s="64"/>
    </row>
    <row r="52" spans="1:12" hidden="1" x14ac:dyDescent="0.2">
      <c r="A52" s="10">
        <v>0</v>
      </c>
      <c r="B52" s="26" t="s">
        <v>208</v>
      </c>
      <c r="C52" s="27" t="s">
        <v>121</v>
      </c>
      <c r="D52" s="27">
        <v>5</v>
      </c>
      <c r="E52" s="27"/>
      <c r="F52" s="72">
        <v>21.7362</v>
      </c>
      <c r="G52" s="27">
        <v>108.681</v>
      </c>
      <c r="H52" s="27" t="s">
        <v>121</v>
      </c>
      <c r="I52" s="27">
        <v>0.81595489540289157</v>
      </c>
      <c r="L52" s="153"/>
    </row>
    <row r="53" spans="1:12" hidden="1" x14ac:dyDescent="0.2">
      <c r="A53" s="10">
        <v>0</v>
      </c>
      <c r="B53" s="26" t="s">
        <v>209</v>
      </c>
      <c r="C53" s="27" t="s">
        <v>121</v>
      </c>
      <c r="D53" s="27">
        <v>1.4000000000000001</v>
      </c>
      <c r="E53" s="27"/>
      <c r="F53" s="72">
        <v>19.125</v>
      </c>
      <c r="G53" s="27">
        <v>26.775000000000002</v>
      </c>
      <c r="H53" s="27" t="s">
        <v>121</v>
      </c>
      <c r="I53" s="27">
        <v>0.20102126705139281</v>
      </c>
      <c r="L53" s="153"/>
    </row>
    <row r="54" spans="1:12" s="177" customFormat="1" x14ac:dyDescent="0.2">
      <c r="A54" s="10">
        <v>1</v>
      </c>
      <c r="B54" s="26" t="s">
        <v>210</v>
      </c>
      <c r="C54" s="27" t="s">
        <v>121</v>
      </c>
      <c r="D54" s="27">
        <v>3500</v>
      </c>
      <c r="E54" s="27"/>
      <c r="F54" s="72">
        <v>4.5999999999999999E-2</v>
      </c>
      <c r="G54" s="27">
        <v>161</v>
      </c>
      <c r="H54" s="27" t="s">
        <v>121</v>
      </c>
      <c r="I54" s="27">
        <v>1.2087553312894208</v>
      </c>
      <c r="L54" s="226">
        <f>SUM(G55:G74)</f>
        <v>5523.2998161103442</v>
      </c>
    </row>
    <row r="55" spans="1:12" x14ac:dyDescent="0.2">
      <c r="A55" s="177">
        <v>1</v>
      </c>
      <c r="B55" s="89" t="s">
        <v>161</v>
      </c>
      <c r="C55" s="168" t="s">
        <v>121</v>
      </c>
      <c r="D55" s="248" t="s">
        <v>121</v>
      </c>
      <c r="E55" s="169" t="s">
        <v>121</v>
      </c>
      <c r="F55" s="170" t="s">
        <v>121</v>
      </c>
      <c r="G55" s="92" t="s">
        <v>121</v>
      </c>
      <c r="H55" s="96">
        <v>5523.2998161103442</v>
      </c>
      <c r="I55" s="96" t="s">
        <v>121</v>
      </c>
    </row>
    <row r="56" spans="1:12" x14ac:dyDescent="0.2">
      <c r="A56" s="10">
        <v>1</v>
      </c>
      <c r="B56" s="11" t="s">
        <v>162</v>
      </c>
      <c r="C56" s="76" t="s">
        <v>121</v>
      </c>
      <c r="D56" s="27">
        <v>1.6</v>
      </c>
      <c r="E56" s="9" t="s">
        <v>121</v>
      </c>
      <c r="F56" s="28">
        <v>45</v>
      </c>
      <c r="G56" s="27">
        <v>72</v>
      </c>
      <c r="H56" s="9" t="s">
        <v>121</v>
      </c>
      <c r="I56" s="24">
        <v>0.54056139039029993</v>
      </c>
    </row>
    <row r="57" spans="1:12" ht="12.75" x14ac:dyDescent="0.2">
      <c r="A57" s="10">
        <v>1</v>
      </c>
      <c r="B57" s="11" t="s">
        <v>163</v>
      </c>
      <c r="C57" s="76" t="s">
        <v>121</v>
      </c>
      <c r="D57" s="27">
        <v>3569</v>
      </c>
      <c r="E57" s="9" t="s">
        <v>121</v>
      </c>
      <c r="F57" s="155">
        <v>0.2</v>
      </c>
      <c r="G57" s="27">
        <v>713.80000000000007</v>
      </c>
      <c r="H57" s="9" t="s">
        <v>121</v>
      </c>
      <c r="I57" s="24">
        <v>5.3590655619527245</v>
      </c>
      <c r="L57"/>
    </row>
    <row r="58" spans="1:12" ht="12.75" x14ac:dyDescent="0.2">
      <c r="A58" s="10">
        <v>1</v>
      </c>
      <c r="B58" s="11" t="s">
        <v>164</v>
      </c>
      <c r="C58" s="76" t="s">
        <v>121</v>
      </c>
      <c r="D58" s="27">
        <v>1000000</v>
      </c>
      <c r="E58" s="9" t="s">
        <v>121</v>
      </c>
      <c r="F58" s="28">
        <v>2.5000000000000001E-4</v>
      </c>
      <c r="G58" s="27">
        <v>250</v>
      </c>
      <c r="H58" s="9" t="s">
        <v>121</v>
      </c>
      <c r="I58" s="24">
        <v>1.8769492721885415</v>
      </c>
      <c r="L58"/>
    </row>
    <row r="59" spans="1:12" customFormat="1" ht="12.75" x14ac:dyDescent="0.2">
      <c r="A59" s="10">
        <v>1</v>
      </c>
      <c r="B59" s="4" t="s">
        <v>165</v>
      </c>
      <c r="C59" s="44" t="s">
        <v>121</v>
      </c>
      <c r="D59" s="1">
        <v>35000</v>
      </c>
      <c r="E59" s="3" t="s">
        <v>121</v>
      </c>
      <c r="F59" s="219">
        <v>0.05</v>
      </c>
      <c r="G59" s="1">
        <v>1750</v>
      </c>
      <c r="H59" s="3" t="s">
        <v>121</v>
      </c>
      <c r="I59" s="14">
        <v>13.13864490531979</v>
      </c>
    </row>
    <row r="60" spans="1:12" customFormat="1" ht="12.75" x14ac:dyDescent="0.2">
      <c r="A60" s="10">
        <v>1</v>
      </c>
      <c r="B60" s="4" t="s">
        <v>166</v>
      </c>
      <c r="C60" s="44" t="s">
        <v>121</v>
      </c>
      <c r="D60" s="1">
        <v>468</v>
      </c>
      <c r="E60" s="3" t="s">
        <v>121</v>
      </c>
      <c r="F60" s="219">
        <v>4.5353448275862061</v>
      </c>
      <c r="G60" s="1">
        <v>2122.5413793103444</v>
      </c>
      <c r="H60" s="3" t="s">
        <v>121</v>
      </c>
      <c r="I60" s="14">
        <v>15.935609988346455</v>
      </c>
    </row>
    <row r="61" spans="1:12" customFormat="1" ht="12.75" hidden="1" x14ac:dyDescent="0.2">
      <c r="A61" s="10">
        <v>0</v>
      </c>
      <c r="B61" s="4">
        <v>0</v>
      </c>
      <c r="C61" s="44" t="s">
        <v>121</v>
      </c>
      <c r="D61" s="1" t="s">
        <v>121</v>
      </c>
      <c r="E61" s="3" t="s">
        <v>121</v>
      </c>
      <c r="F61" s="3" t="s">
        <v>121</v>
      </c>
      <c r="G61" s="1" t="s">
        <v>121</v>
      </c>
      <c r="H61" s="3" t="s">
        <v>121</v>
      </c>
      <c r="I61" s="14" t="s">
        <v>121</v>
      </c>
    </row>
    <row r="62" spans="1:12" customFormat="1" ht="12.75" hidden="1" x14ac:dyDescent="0.2">
      <c r="A62" s="10">
        <v>0</v>
      </c>
      <c r="B62" s="4">
        <v>0</v>
      </c>
      <c r="C62" s="44" t="s">
        <v>121</v>
      </c>
      <c r="D62" s="1" t="s">
        <v>121</v>
      </c>
      <c r="E62" s="3" t="s">
        <v>121</v>
      </c>
      <c r="F62" s="3" t="s">
        <v>121</v>
      </c>
      <c r="G62" s="1" t="s">
        <v>121</v>
      </c>
      <c r="H62" s="3" t="s">
        <v>121</v>
      </c>
      <c r="I62" s="14" t="s">
        <v>121</v>
      </c>
    </row>
    <row r="63" spans="1:12" customFormat="1" ht="12.75" hidden="1" x14ac:dyDescent="0.2">
      <c r="A63" s="10">
        <v>0</v>
      </c>
      <c r="B63" s="4">
        <v>0</v>
      </c>
      <c r="C63" s="44" t="s">
        <v>121</v>
      </c>
      <c r="D63" s="1" t="s">
        <v>121</v>
      </c>
      <c r="E63" s="3" t="s">
        <v>121</v>
      </c>
      <c r="F63" s="3" t="s">
        <v>121</v>
      </c>
      <c r="G63" s="1" t="s">
        <v>121</v>
      </c>
      <c r="H63" s="3" t="s">
        <v>121</v>
      </c>
      <c r="I63" s="14" t="s">
        <v>121</v>
      </c>
    </row>
    <row r="64" spans="1:12" customFormat="1" ht="12.75" hidden="1" x14ac:dyDescent="0.2">
      <c r="A64" s="10">
        <v>0</v>
      </c>
      <c r="B64" s="4">
        <v>0</v>
      </c>
      <c r="C64" s="44" t="s">
        <v>121</v>
      </c>
      <c r="D64" s="1" t="s">
        <v>121</v>
      </c>
      <c r="E64" s="3" t="s">
        <v>121</v>
      </c>
      <c r="F64" s="3" t="s">
        <v>121</v>
      </c>
      <c r="G64" s="1" t="s">
        <v>121</v>
      </c>
      <c r="H64" s="3" t="s">
        <v>121</v>
      </c>
      <c r="I64" s="14" t="s">
        <v>121</v>
      </c>
    </row>
    <row r="65" spans="1:12" customFormat="1" ht="12.75" hidden="1" x14ac:dyDescent="0.2">
      <c r="A65" s="10">
        <v>0</v>
      </c>
      <c r="B65" s="4">
        <v>0</v>
      </c>
      <c r="C65" s="44" t="s">
        <v>121</v>
      </c>
      <c r="D65" s="1" t="s">
        <v>121</v>
      </c>
      <c r="E65" s="3" t="s">
        <v>121</v>
      </c>
      <c r="F65" s="3" t="s">
        <v>121</v>
      </c>
      <c r="G65" s="1" t="s">
        <v>121</v>
      </c>
      <c r="H65" s="3" t="s">
        <v>121</v>
      </c>
      <c r="I65" s="14" t="s">
        <v>121</v>
      </c>
    </row>
    <row r="66" spans="1:12" customFormat="1" ht="12.75" hidden="1" x14ac:dyDescent="0.2">
      <c r="A66" s="10">
        <v>0</v>
      </c>
      <c r="B66" s="4">
        <v>0</v>
      </c>
      <c r="C66" s="44" t="s">
        <v>121</v>
      </c>
      <c r="D66" s="1" t="s">
        <v>121</v>
      </c>
      <c r="E66" s="3" t="s">
        <v>121</v>
      </c>
      <c r="F66" s="3" t="s">
        <v>121</v>
      </c>
      <c r="G66" s="1" t="s">
        <v>121</v>
      </c>
      <c r="H66" s="3" t="s">
        <v>121</v>
      </c>
      <c r="I66" s="14" t="s">
        <v>121</v>
      </c>
    </row>
    <row r="67" spans="1:12" customFormat="1" ht="12.75" hidden="1" x14ac:dyDescent="0.2">
      <c r="A67" s="10">
        <v>0</v>
      </c>
      <c r="B67" s="4">
        <v>0</v>
      </c>
      <c r="C67" s="44" t="s">
        <v>121</v>
      </c>
      <c r="D67" s="1" t="s">
        <v>121</v>
      </c>
      <c r="E67" s="3" t="s">
        <v>121</v>
      </c>
      <c r="F67" s="3" t="s">
        <v>121</v>
      </c>
      <c r="G67" s="1" t="s">
        <v>121</v>
      </c>
      <c r="H67" s="3" t="s">
        <v>121</v>
      </c>
      <c r="I67" s="14" t="s">
        <v>121</v>
      </c>
    </row>
    <row r="68" spans="1:12" customFormat="1" ht="12.75" hidden="1" x14ac:dyDescent="0.2">
      <c r="A68" s="10">
        <v>0</v>
      </c>
      <c r="B68" s="4">
        <v>0</v>
      </c>
      <c r="C68" s="44" t="s">
        <v>121</v>
      </c>
      <c r="D68" s="1" t="s">
        <v>121</v>
      </c>
      <c r="E68" s="3" t="s">
        <v>121</v>
      </c>
      <c r="F68" s="3" t="s">
        <v>121</v>
      </c>
      <c r="G68" s="1" t="s">
        <v>121</v>
      </c>
      <c r="H68" s="3" t="s">
        <v>121</v>
      </c>
      <c r="I68" s="14" t="s">
        <v>121</v>
      </c>
    </row>
    <row r="69" spans="1:12" customFormat="1" ht="12.75" hidden="1" x14ac:dyDescent="0.2">
      <c r="A69" s="10">
        <v>0</v>
      </c>
      <c r="B69" s="4">
        <v>0</v>
      </c>
      <c r="C69" s="44" t="s">
        <v>121</v>
      </c>
      <c r="D69" s="1" t="s">
        <v>121</v>
      </c>
      <c r="E69" s="3" t="s">
        <v>121</v>
      </c>
      <c r="F69" s="3" t="s">
        <v>121</v>
      </c>
      <c r="G69" s="1" t="s">
        <v>121</v>
      </c>
      <c r="H69" s="3" t="s">
        <v>121</v>
      </c>
      <c r="I69" s="14" t="s">
        <v>121</v>
      </c>
    </row>
    <row r="70" spans="1:12" customFormat="1" ht="12.75" hidden="1" x14ac:dyDescent="0.2">
      <c r="A70" s="10">
        <v>0</v>
      </c>
      <c r="B70" s="4">
        <v>0</v>
      </c>
      <c r="C70" s="44" t="s">
        <v>121</v>
      </c>
      <c r="D70" s="1" t="s">
        <v>121</v>
      </c>
      <c r="E70" s="3" t="s">
        <v>121</v>
      </c>
      <c r="F70" s="3" t="s">
        <v>121</v>
      </c>
      <c r="G70" s="1" t="s">
        <v>121</v>
      </c>
      <c r="H70" s="3" t="s">
        <v>121</v>
      </c>
      <c r="I70" s="14" t="s">
        <v>121</v>
      </c>
    </row>
    <row r="71" spans="1:12" customFormat="1" ht="12.75" hidden="1" x14ac:dyDescent="0.2">
      <c r="A71" s="10">
        <v>0</v>
      </c>
      <c r="B71" s="4">
        <v>0</v>
      </c>
      <c r="C71" s="44" t="s">
        <v>121</v>
      </c>
      <c r="D71" s="1" t="s">
        <v>121</v>
      </c>
      <c r="E71" s="3" t="s">
        <v>121</v>
      </c>
      <c r="F71" s="3" t="s">
        <v>121</v>
      </c>
      <c r="G71" s="1" t="s">
        <v>121</v>
      </c>
      <c r="H71" s="3" t="s">
        <v>121</v>
      </c>
      <c r="I71" s="14" t="s">
        <v>121</v>
      </c>
    </row>
    <row r="72" spans="1:12" customFormat="1" ht="12.75" hidden="1" x14ac:dyDescent="0.2">
      <c r="A72" s="10">
        <v>0</v>
      </c>
      <c r="B72" s="4">
        <v>0</v>
      </c>
      <c r="C72" s="44" t="s">
        <v>121</v>
      </c>
      <c r="D72" s="1" t="s">
        <v>121</v>
      </c>
      <c r="E72" s="3" t="s">
        <v>121</v>
      </c>
      <c r="F72" s="3" t="s">
        <v>121</v>
      </c>
      <c r="G72" s="1" t="s">
        <v>121</v>
      </c>
      <c r="H72" s="3" t="s">
        <v>121</v>
      </c>
      <c r="I72" s="14" t="s">
        <v>121</v>
      </c>
    </row>
    <row r="73" spans="1:12" x14ac:dyDescent="0.2">
      <c r="A73" s="10">
        <v>1</v>
      </c>
      <c r="B73" s="11" t="s">
        <v>167</v>
      </c>
      <c r="C73" s="9" t="s">
        <v>121</v>
      </c>
      <c r="D73" s="26" t="s">
        <v>121</v>
      </c>
      <c r="E73" s="78" t="s">
        <v>121</v>
      </c>
      <c r="F73" s="72" t="s">
        <v>121</v>
      </c>
      <c r="G73" s="30">
        <v>578.69999999999993</v>
      </c>
      <c r="H73" s="24" t="s">
        <v>121</v>
      </c>
      <c r="I73" s="24">
        <v>4.3447621752620353</v>
      </c>
    </row>
    <row r="74" spans="1:12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/>
      <c r="F74" s="72" t="s">
        <v>121</v>
      </c>
      <c r="G74" s="27">
        <v>36.258436799999998</v>
      </c>
      <c r="H74" s="27" t="s">
        <v>121</v>
      </c>
      <c r="I74" s="27">
        <v>0.27222098624981689</v>
      </c>
    </row>
    <row r="75" spans="1:12" x14ac:dyDescent="0.2">
      <c r="A75" s="10">
        <v>1</v>
      </c>
      <c r="B75" s="95" t="s">
        <v>169</v>
      </c>
      <c r="C75" s="96" t="s">
        <v>121</v>
      </c>
      <c r="D75" s="92" t="s">
        <v>121</v>
      </c>
      <c r="E75" s="92"/>
      <c r="F75" s="94" t="s">
        <v>121</v>
      </c>
      <c r="G75" s="92" t="s">
        <v>121</v>
      </c>
      <c r="H75" s="92">
        <v>1518.36</v>
      </c>
      <c r="I75" s="92" t="s">
        <v>121</v>
      </c>
      <c r="L75" s="64">
        <f>SUM(G76:G81)</f>
        <v>1518.36</v>
      </c>
    </row>
    <row r="76" spans="1:12" x14ac:dyDescent="0.2">
      <c r="A76" s="10">
        <v>1</v>
      </c>
      <c r="B76" s="26" t="s">
        <v>194</v>
      </c>
      <c r="C76" s="24" t="s">
        <v>121</v>
      </c>
      <c r="D76" s="27">
        <v>117</v>
      </c>
      <c r="E76" s="27" t="s">
        <v>121</v>
      </c>
      <c r="F76" s="72" t="s">
        <v>121</v>
      </c>
      <c r="G76" s="27">
        <v>975</v>
      </c>
      <c r="H76" s="27" t="s">
        <v>121</v>
      </c>
      <c r="I76" s="27">
        <v>7.3201021615353117</v>
      </c>
    </row>
    <row r="77" spans="1:12" x14ac:dyDescent="0.2">
      <c r="A77" s="10">
        <v>1</v>
      </c>
      <c r="B77" s="26" t="s">
        <v>170</v>
      </c>
      <c r="C77" s="24" t="s">
        <v>121</v>
      </c>
      <c r="D77" s="27">
        <v>0.8</v>
      </c>
      <c r="E77" s="27"/>
      <c r="F77" s="72" t="s">
        <v>121</v>
      </c>
      <c r="G77" s="27">
        <v>543.3599999999999</v>
      </c>
      <c r="H77" s="27" t="s">
        <v>121</v>
      </c>
      <c r="I77" s="27">
        <v>4.0794366261454629</v>
      </c>
    </row>
    <row r="78" spans="1:12" hidden="1" x14ac:dyDescent="0.2">
      <c r="A78" s="10">
        <v>0</v>
      </c>
      <c r="B78" s="26">
        <v>0</v>
      </c>
      <c r="C78" s="24" t="s">
        <v>121</v>
      </c>
      <c r="D78" s="27" t="s">
        <v>121</v>
      </c>
      <c r="E78" s="27"/>
      <c r="F78" s="71" t="s">
        <v>121</v>
      </c>
      <c r="G78" s="27" t="s">
        <v>121</v>
      </c>
      <c r="H78" s="27" t="s">
        <v>121</v>
      </c>
      <c r="I78" s="27" t="s">
        <v>121</v>
      </c>
    </row>
    <row r="79" spans="1:12" hidden="1" x14ac:dyDescent="0.2">
      <c r="A79" s="10">
        <v>0</v>
      </c>
      <c r="B79" s="26">
        <v>0</v>
      </c>
      <c r="C79" s="24" t="s">
        <v>121</v>
      </c>
      <c r="D79" s="27" t="s">
        <v>121</v>
      </c>
      <c r="E79" s="27" t="s">
        <v>121</v>
      </c>
      <c r="F79" s="71" t="s">
        <v>121</v>
      </c>
      <c r="G79" s="27" t="s">
        <v>121</v>
      </c>
      <c r="H79" s="27" t="s">
        <v>121</v>
      </c>
      <c r="I79" s="27" t="s">
        <v>121</v>
      </c>
    </row>
    <row r="80" spans="1:12" hidden="1" x14ac:dyDescent="0.2">
      <c r="A80" s="10">
        <v>0</v>
      </c>
      <c r="B80" s="26">
        <v>0</v>
      </c>
      <c r="C80" s="24" t="s">
        <v>121</v>
      </c>
      <c r="D80" s="27" t="s">
        <v>121</v>
      </c>
      <c r="E80" s="27" t="s">
        <v>121</v>
      </c>
      <c r="F80" s="71" t="s">
        <v>121</v>
      </c>
      <c r="G80" s="27" t="s">
        <v>121</v>
      </c>
      <c r="H80" s="27" t="s">
        <v>121</v>
      </c>
      <c r="I80" s="27" t="s">
        <v>121</v>
      </c>
    </row>
    <row r="81" spans="1:12" customFormat="1" ht="12.75" hidden="1" x14ac:dyDescent="0.2">
      <c r="A81" s="10">
        <v>0</v>
      </c>
      <c r="B81" s="4">
        <v>0</v>
      </c>
      <c r="C81" s="3" t="s">
        <v>121</v>
      </c>
      <c r="D81" s="16" t="s">
        <v>121</v>
      </c>
      <c r="E81" s="48" t="s">
        <v>121</v>
      </c>
      <c r="F81" s="44" t="s">
        <v>121</v>
      </c>
      <c r="G81" s="49" t="s">
        <v>121</v>
      </c>
      <c r="H81" s="3" t="s">
        <v>121</v>
      </c>
      <c r="I81" s="14" t="s">
        <v>121</v>
      </c>
    </row>
    <row r="82" spans="1:12" x14ac:dyDescent="0.2">
      <c r="A82" s="10">
        <v>1</v>
      </c>
      <c r="B82" s="95" t="s">
        <v>171</v>
      </c>
      <c r="C82" s="96" t="s">
        <v>121</v>
      </c>
      <c r="D82" s="92" t="s">
        <v>121</v>
      </c>
      <c r="E82" s="92"/>
      <c r="F82" s="94" t="s">
        <v>121</v>
      </c>
      <c r="G82" s="92" t="s">
        <v>121</v>
      </c>
      <c r="H82" s="92">
        <v>2805.8445773931899</v>
      </c>
      <c r="I82" s="92" t="s">
        <v>121</v>
      </c>
      <c r="L82" s="64">
        <f>SUM(G83:G84)</f>
        <v>2805.8445773931899</v>
      </c>
    </row>
    <row r="83" spans="1:12" x14ac:dyDescent="0.2">
      <c r="A83" s="10">
        <v>1</v>
      </c>
      <c r="B83" s="31" t="s">
        <v>172</v>
      </c>
      <c r="C83" s="24" t="s">
        <v>121</v>
      </c>
      <c r="D83" s="27">
        <v>90.841024005025872</v>
      </c>
      <c r="E83" s="27"/>
      <c r="F83" s="72">
        <v>19.311133331334684</v>
      </c>
      <c r="G83" s="27">
        <v>1754.2431265160292</v>
      </c>
      <c r="H83" s="27" t="s">
        <v>121</v>
      </c>
      <c r="I83" s="27">
        <v>13.170501438224051</v>
      </c>
    </row>
    <row r="84" spans="1:12" x14ac:dyDescent="0.2">
      <c r="A84" s="10">
        <v>1</v>
      </c>
      <c r="B84" s="31" t="s">
        <v>173</v>
      </c>
      <c r="C84" s="24" t="s">
        <v>121</v>
      </c>
      <c r="D84" s="27">
        <v>183.33379620642012</v>
      </c>
      <c r="E84" s="27"/>
      <c r="F84" s="72">
        <v>5.7359934318555013</v>
      </c>
      <c r="G84" s="27">
        <v>1051.6014508771609</v>
      </c>
      <c r="H84" s="27" t="s">
        <v>121</v>
      </c>
      <c r="I84" s="27">
        <v>7.8952103114252061</v>
      </c>
    </row>
    <row r="85" spans="1:12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/>
      <c r="F85" s="94" t="s">
        <v>121</v>
      </c>
      <c r="G85" s="92" t="s">
        <v>121</v>
      </c>
      <c r="H85" s="92">
        <v>894.8597138587088</v>
      </c>
      <c r="I85" s="92" t="s">
        <v>121</v>
      </c>
      <c r="L85" s="64">
        <f>SUM(G86:G91)</f>
        <v>894.8597138587088</v>
      </c>
    </row>
    <row r="86" spans="1:12" customFormat="1" ht="12.75" hidden="1" x14ac:dyDescent="0.2">
      <c r="A86" s="10">
        <v>0</v>
      </c>
      <c r="B86" s="5" t="s">
        <v>175</v>
      </c>
      <c r="C86" s="3" t="s">
        <v>121</v>
      </c>
      <c r="D86" s="47" t="s">
        <v>121</v>
      </c>
      <c r="E86" s="48" t="s">
        <v>121</v>
      </c>
      <c r="F86" s="50" t="s">
        <v>121</v>
      </c>
      <c r="G86" s="2" t="s">
        <v>121</v>
      </c>
      <c r="H86" s="3" t="s">
        <v>121</v>
      </c>
      <c r="I86" s="14" t="s">
        <v>121</v>
      </c>
    </row>
    <row r="87" spans="1:12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/>
      <c r="F87" s="72" t="s">
        <v>121</v>
      </c>
      <c r="G87" s="27">
        <v>358.01430844247216</v>
      </c>
      <c r="H87" s="27" t="s">
        <v>121</v>
      </c>
      <c r="I87" s="27">
        <v>2.6878987826567284</v>
      </c>
    </row>
    <row r="88" spans="1:12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/>
      <c r="F88" s="72" t="s">
        <v>121</v>
      </c>
      <c r="G88" s="27">
        <v>376.70281797303539</v>
      </c>
      <c r="H88" s="27" t="s">
        <v>121</v>
      </c>
      <c r="I88" s="27">
        <v>2.8282083201034456</v>
      </c>
    </row>
    <row r="89" spans="1:12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/>
      <c r="F89" s="72" t="s">
        <v>121</v>
      </c>
      <c r="G89" s="27">
        <v>160.14258744320119</v>
      </c>
      <c r="H89" s="27" t="s">
        <v>121</v>
      </c>
      <c r="I89" s="27">
        <v>1.2023180517916254</v>
      </c>
    </row>
    <row r="90" spans="1:12" customFormat="1" ht="12.75" hidden="1" x14ac:dyDescent="0.2">
      <c r="A90" s="10">
        <v>0</v>
      </c>
      <c r="B90" s="4">
        <v>0</v>
      </c>
      <c r="C90" s="3" t="s">
        <v>121</v>
      </c>
      <c r="D90" s="3" t="s">
        <v>121</v>
      </c>
      <c r="E90" s="48" t="s">
        <v>121</v>
      </c>
      <c r="F90" s="44" t="s">
        <v>121</v>
      </c>
      <c r="G90" s="15" t="s">
        <v>121</v>
      </c>
      <c r="H90" s="16" t="s">
        <v>121</v>
      </c>
      <c r="I90" s="14" t="s">
        <v>121</v>
      </c>
    </row>
    <row r="91" spans="1:12" customFormat="1" ht="12.75" hidden="1" x14ac:dyDescent="0.2">
      <c r="A91" s="10">
        <v>0</v>
      </c>
      <c r="B91" s="5" t="s">
        <v>179</v>
      </c>
      <c r="C91" s="3" t="s">
        <v>121</v>
      </c>
      <c r="D91" s="51" t="s">
        <v>121</v>
      </c>
      <c r="E91" s="48" t="s">
        <v>121</v>
      </c>
      <c r="F91" s="44" t="s">
        <v>121</v>
      </c>
      <c r="G91" s="52" t="s">
        <v>121</v>
      </c>
      <c r="H91" s="3" t="s">
        <v>121</v>
      </c>
      <c r="I91" s="14" t="s">
        <v>121</v>
      </c>
    </row>
    <row r="92" spans="1:12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/>
      <c r="F92" s="72" t="s">
        <v>121</v>
      </c>
      <c r="G92" s="27">
        <v>488.29751096585869</v>
      </c>
      <c r="H92" s="27" t="s">
        <v>121</v>
      </c>
      <c r="I92" s="27">
        <v>3.666038631275379</v>
      </c>
      <c r="L92" s="64">
        <f>+G92</f>
        <v>488.29751096585869</v>
      </c>
    </row>
    <row r="93" spans="1:12" customFormat="1" ht="12.75" hidden="1" x14ac:dyDescent="0.2">
      <c r="A93" s="10">
        <v>0</v>
      </c>
      <c r="B93" s="3">
        <v>0</v>
      </c>
      <c r="C93" s="3" t="s">
        <v>121</v>
      </c>
      <c r="D93" s="3" t="s">
        <v>121</v>
      </c>
      <c r="E93" s="48" t="s">
        <v>121</v>
      </c>
      <c r="F93" s="44" t="s">
        <v>121</v>
      </c>
      <c r="G93" s="15" t="s">
        <v>121</v>
      </c>
      <c r="H93" s="14" t="s">
        <v>121</v>
      </c>
      <c r="I93" s="14" t="s">
        <v>121</v>
      </c>
    </row>
    <row r="94" spans="1:12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/>
      <c r="F94" s="156" t="s">
        <v>121</v>
      </c>
      <c r="G94" s="39">
        <v>13319.486237819177</v>
      </c>
      <c r="H94" s="38" t="s">
        <v>121</v>
      </c>
      <c r="I94" s="38">
        <v>100.00000000000001</v>
      </c>
      <c r="K94" s="64"/>
      <c r="L94" s="64">
        <f>SUM(L31:L92)</f>
        <v>13319.486237819177</v>
      </c>
    </row>
    <row r="95" spans="1:12" customFormat="1" ht="12.75" hidden="1" x14ac:dyDescent="0.2">
      <c r="A95" s="10">
        <v>0</v>
      </c>
      <c r="B95" s="5" t="s">
        <v>49</v>
      </c>
      <c r="C95" s="3" t="s">
        <v>121</v>
      </c>
      <c r="D95" s="3" t="s">
        <v>121</v>
      </c>
      <c r="E95" s="48" t="s">
        <v>121</v>
      </c>
      <c r="F95" s="44" t="s">
        <v>121</v>
      </c>
      <c r="G95" s="15" t="s">
        <v>121</v>
      </c>
      <c r="H95" s="14" t="s">
        <v>121</v>
      </c>
      <c r="I95" s="3" t="s">
        <v>121</v>
      </c>
    </row>
    <row r="96" spans="1:12" customFormat="1" ht="12.75" hidden="1" x14ac:dyDescent="0.2">
      <c r="A96" s="10">
        <v>0</v>
      </c>
      <c r="B96" s="47">
        <v>0</v>
      </c>
      <c r="C96" s="3" t="s">
        <v>121</v>
      </c>
      <c r="D96" s="47" t="s">
        <v>121</v>
      </c>
      <c r="E96" s="48" t="s">
        <v>121</v>
      </c>
      <c r="F96" s="48" t="s">
        <v>121</v>
      </c>
      <c r="G96" s="53" t="s">
        <v>121</v>
      </c>
      <c r="H96" s="14" t="s">
        <v>121</v>
      </c>
      <c r="I96" s="3" t="s">
        <v>121</v>
      </c>
    </row>
    <row r="97" spans="1:12" customFormat="1" ht="12.75" hidden="1" x14ac:dyDescent="0.2">
      <c r="A97" s="10">
        <v>0</v>
      </c>
      <c r="B97" s="47">
        <v>0</v>
      </c>
      <c r="C97" s="3" t="s">
        <v>121</v>
      </c>
      <c r="D97" s="47" t="s">
        <v>121</v>
      </c>
      <c r="E97" s="48" t="s">
        <v>121</v>
      </c>
      <c r="F97" s="48" t="s">
        <v>121</v>
      </c>
      <c r="G97" s="53" t="s">
        <v>121</v>
      </c>
      <c r="H97" s="3" t="s">
        <v>121</v>
      </c>
      <c r="I97" s="3" t="s">
        <v>121</v>
      </c>
    </row>
    <row r="98" spans="1:12" customFormat="1" ht="12.75" hidden="1" x14ac:dyDescent="0.2">
      <c r="A98" s="10">
        <v>0</v>
      </c>
      <c r="B98" s="47">
        <v>0</v>
      </c>
      <c r="C98" s="3" t="s">
        <v>121</v>
      </c>
      <c r="D98" s="47" t="s">
        <v>121</v>
      </c>
      <c r="E98" s="48" t="s">
        <v>121</v>
      </c>
      <c r="F98" s="48" t="s">
        <v>121</v>
      </c>
      <c r="G98" s="53" t="s">
        <v>121</v>
      </c>
      <c r="H98" s="3" t="s">
        <v>121</v>
      </c>
      <c r="I98" s="3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/>
      <c r="F99" s="157" t="s">
        <v>121</v>
      </c>
      <c r="G99" s="41">
        <v>13319.486237819177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/>
      <c r="F100" s="171">
        <v>0.3805567496519765</v>
      </c>
      <c r="G100" s="35" t="s">
        <v>121</v>
      </c>
      <c r="H100" s="59" t="s">
        <v>121</v>
      </c>
      <c r="I100" s="59" t="s">
        <v>121</v>
      </c>
    </row>
    <row r="101" spans="1:12" customFormat="1" ht="12.75" hidden="1" x14ac:dyDescent="0.2">
      <c r="A101" s="10">
        <v>0</v>
      </c>
      <c r="B101" s="5">
        <v>0</v>
      </c>
      <c r="C101" s="3" t="s">
        <v>121</v>
      </c>
      <c r="D101" s="16" t="s">
        <v>121</v>
      </c>
      <c r="E101" s="16" t="s">
        <v>121</v>
      </c>
      <c r="F101" s="15" t="s">
        <v>121</v>
      </c>
      <c r="G101" s="20" t="s">
        <v>121</v>
      </c>
      <c r="H101" s="3" t="s">
        <v>121</v>
      </c>
      <c r="I101" s="3" t="s">
        <v>121</v>
      </c>
    </row>
    <row r="102" spans="1:12" customFormat="1" ht="12.75" hidden="1" x14ac:dyDescent="0.2">
      <c r="A102" s="10">
        <v>0</v>
      </c>
      <c r="B102" s="5">
        <v>0</v>
      </c>
      <c r="C102" s="54" t="s">
        <v>121</v>
      </c>
      <c r="D102" s="21" t="s">
        <v>121</v>
      </c>
      <c r="E102" s="21" t="s">
        <v>121</v>
      </c>
      <c r="F102" s="21" t="s">
        <v>121</v>
      </c>
      <c r="G102" s="22" t="s">
        <v>121</v>
      </c>
      <c r="H102" s="3" t="s">
        <v>121</v>
      </c>
      <c r="I102" s="3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/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/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545.04614403015523</v>
      </c>
      <c r="E105" s="26"/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/>
      <c r="F106" s="26">
        <v>332</v>
      </c>
      <c r="G106" s="26">
        <v>332</v>
      </c>
      <c r="H106" s="24" t="s">
        <v>121</v>
      </c>
      <c r="I106" s="24" t="s">
        <v>121</v>
      </c>
    </row>
    <row r="107" spans="1:12" customFormat="1" ht="12.75" hidden="1" x14ac:dyDescent="0.2">
      <c r="A107" s="10">
        <v>0</v>
      </c>
      <c r="B107" s="4">
        <v>0</v>
      </c>
      <c r="C107" s="3" t="s">
        <v>121</v>
      </c>
      <c r="D107" s="47" t="s">
        <v>121</v>
      </c>
      <c r="E107" s="48" t="s">
        <v>121</v>
      </c>
      <c r="F107" s="48" t="s">
        <v>121</v>
      </c>
      <c r="G107" s="53" t="s">
        <v>121</v>
      </c>
      <c r="H107" s="3" t="s">
        <v>121</v>
      </c>
      <c r="I107" s="3" t="s">
        <v>121</v>
      </c>
    </row>
    <row r="108" spans="1:12" customFormat="1" ht="12.75" hidden="1" x14ac:dyDescent="0.2">
      <c r="A108" s="10">
        <v>0</v>
      </c>
      <c r="B108" s="4">
        <v>0</v>
      </c>
      <c r="C108" s="3" t="s">
        <v>121</v>
      </c>
      <c r="D108" s="47" t="s">
        <v>121</v>
      </c>
      <c r="E108" s="48" t="s">
        <v>121</v>
      </c>
      <c r="F108" s="48" t="s">
        <v>121</v>
      </c>
      <c r="G108" s="53" t="s">
        <v>121</v>
      </c>
      <c r="H108" s="14" t="s">
        <v>121</v>
      </c>
      <c r="I108" s="3" t="s">
        <v>121</v>
      </c>
    </row>
    <row r="109" spans="1:12" customFormat="1" ht="12.75" hidden="1" x14ac:dyDescent="0.2">
      <c r="A109" s="10">
        <v>0</v>
      </c>
      <c r="B109" s="4">
        <v>0</v>
      </c>
      <c r="C109" s="3" t="s">
        <v>121</v>
      </c>
      <c r="D109" s="47" t="s">
        <v>121</v>
      </c>
      <c r="E109" s="48" t="s">
        <v>121</v>
      </c>
      <c r="F109" s="48" t="s">
        <v>121</v>
      </c>
      <c r="G109" s="53" t="s">
        <v>121</v>
      </c>
      <c r="H109" s="14" t="s">
        <v>121</v>
      </c>
      <c r="I109" s="3" t="s">
        <v>121</v>
      </c>
    </row>
    <row r="110" spans="1:12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2" customFormat="1" ht="12.75" hidden="1" x14ac:dyDescent="0.2">
      <c r="A111" s="10">
        <v>0</v>
      </c>
      <c r="B111" s="55" t="s">
        <v>186</v>
      </c>
      <c r="C111" s="3" t="s">
        <v>121</v>
      </c>
      <c r="D111" s="47" t="s">
        <v>121</v>
      </c>
      <c r="E111" s="48" t="s">
        <v>121</v>
      </c>
      <c r="F111" s="51" t="s">
        <v>121</v>
      </c>
      <c r="G111" s="56" t="s">
        <v>121</v>
      </c>
      <c r="H111" s="14" t="s">
        <v>121</v>
      </c>
      <c r="I111" s="3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/>
      <c r="F112" s="158" t="s">
        <v>121</v>
      </c>
      <c r="G112" s="36">
        <v>12929.808569247749</v>
      </c>
      <c r="H112" s="35" t="s">
        <v>121</v>
      </c>
      <c r="I112" s="34" t="s">
        <v>121</v>
      </c>
      <c r="L112" s="64">
        <f>+L94-G105-G106</f>
        <v>12929.808569247749</v>
      </c>
    </row>
    <row r="113" spans="1:14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/>
      <c r="F113" s="159">
        <v>0.36942310197850708</v>
      </c>
      <c r="G113" s="61" t="s">
        <v>121</v>
      </c>
      <c r="H113" s="42" t="s">
        <v>121</v>
      </c>
      <c r="I113" s="42" t="s">
        <v>121</v>
      </c>
      <c r="L113" s="10">
        <f>L112/G9-F113</f>
        <v>0</v>
      </c>
      <c r="N113" s="10">
        <v>101.11345883370385</v>
      </c>
    </row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C3:I3 I55:I73 D74:I80 I81 D82:I85 I86 D87:I89 I90:I91 I93 D92:I92 D31:I54 D55:H72">
    <cfRule type="cellIs" dxfId="16" priority="1" stopIfTrue="1" operator="equal">
      <formula>0</formula>
    </cfRule>
  </conditionalFormatting>
  <pageMargins left="0.75" right="0.75" top="1" bottom="1" header="0" footer="0"/>
  <pageSetup paperSize="9" scale="86" orientation="portrait" verticalDpi="0" r:id="rId1"/>
  <headerFooter alignWithMargins="0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zoomScaleNormal="100" workbookViewId="0">
      <selection activeCell="F60" sqref="F60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9.140625" style="10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0" width="9.140625" style="10"/>
    <col min="11" max="11" width="9.140625" style="10" customWidth="1"/>
    <col min="12" max="13" width="9.140625" style="10" hidden="1" customWidth="1"/>
    <col min="14" max="15" width="9.140625" style="10" customWidth="1"/>
    <col min="16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/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/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/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/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212</v>
      </c>
      <c r="C7" s="24"/>
      <c r="D7" s="62"/>
      <c r="E7" s="63"/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/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/>
      <c r="F9" s="103" t="s">
        <v>121</v>
      </c>
      <c r="G9" s="145">
        <v>35000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/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/>
      <c r="F11" s="63" t="s">
        <v>121</v>
      </c>
      <c r="G11" s="97">
        <v>38888.888888888891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/>
      <c r="F12" s="63" t="s">
        <v>121</v>
      </c>
      <c r="G12" s="40">
        <v>10</v>
      </c>
      <c r="H12" s="74" t="s">
        <v>2</v>
      </c>
      <c r="I12" s="62" t="s">
        <v>121</v>
      </c>
    </row>
    <row r="13" spans="1:9" x14ac:dyDescent="0.2">
      <c r="A13" s="10">
        <v>1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63" t="s">
        <v>121</v>
      </c>
      <c r="H13" s="63" t="s">
        <v>121</v>
      </c>
      <c r="I13" s="62" t="s">
        <v>121</v>
      </c>
    </row>
    <row r="14" spans="1:9" x14ac:dyDescent="0.2">
      <c r="A14" s="10">
        <v>1</v>
      </c>
      <c r="B14" s="24" t="s">
        <v>121</v>
      </c>
      <c r="C14" s="24" t="s">
        <v>121</v>
      </c>
      <c r="D14" s="62" t="s">
        <v>121</v>
      </c>
      <c r="E14" s="63"/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/>
      <c r="F15" s="63" t="s">
        <v>121</v>
      </c>
      <c r="G15" s="251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/>
      <c r="F16" s="63" t="s">
        <v>121</v>
      </c>
      <c r="G16" s="40">
        <v>1</v>
      </c>
      <c r="H16" s="74" t="s">
        <v>129</v>
      </c>
      <c r="I16" s="62" t="s">
        <v>121</v>
      </c>
    </row>
    <row r="17" spans="1:12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/>
      <c r="F17" s="63" t="s">
        <v>121</v>
      </c>
      <c r="G17" s="40" t="s">
        <v>121</v>
      </c>
      <c r="H17" s="74" t="s">
        <v>121</v>
      </c>
      <c r="I17" s="62" t="s">
        <v>121</v>
      </c>
    </row>
    <row r="18" spans="1:12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40">
        <v>7.7159999999999993</v>
      </c>
      <c r="H18" s="74" t="s">
        <v>2</v>
      </c>
      <c r="I18" s="25" t="s">
        <v>121</v>
      </c>
    </row>
    <row r="19" spans="1:12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</row>
    <row r="20" spans="1:12" hidden="1" x14ac:dyDescent="0.2">
      <c r="A20" s="10">
        <v>0</v>
      </c>
      <c r="B20" s="24" t="s">
        <v>131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2" x14ac:dyDescent="0.2">
      <c r="A21" s="10">
        <v>1</v>
      </c>
      <c r="B21" s="24" t="s">
        <v>198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02">
        <v>600</v>
      </c>
      <c r="H21" s="24" t="s">
        <v>199</v>
      </c>
      <c r="I21" s="24" t="s">
        <v>121</v>
      </c>
    </row>
    <row r="22" spans="1:12" hidden="1" x14ac:dyDescent="0.2">
      <c r="A22" s="10">
        <v>0</v>
      </c>
      <c r="B22" s="24" t="s">
        <v>121</v>
      </c>
      <c r="C22" s="27" t="s">
        <v>121</v>
      </c>
      <c r="D22" s="29" t="s">
        <v>121</v>
      </c>
      <c r="E22" s="24" t="s">
        <v>121</v>
      </c>
      <c r="F22" s="28" t="s">
        <v>121</v>
      </c>
      <c r="G22" s="27" t="s">
        <v>121</v>
      </c>
      <c r="H22" s="24" t="s">
        <v>121</v>
      </c>
      <c r="I22" s="24" t="s">
        <v>121</v>
      </c>
    </row>
    <row r="23" spans="1:12" hidden="1" x14ac:dyDescent="0.2">
      <c r="A23" s="10">
        <v>0</v>
      </c>
      <c r="B23" s="24" t="s">
        <v>121</v>
      </c>
      <c r="C23" s="27" t="s">
        <v>121</v>
      </c>
      <c r="D23" s="29" t="s">
        <v>121</v>
      </c>
      <c r="E23" s="24" t="s">
        <v>121</v>
      </c>
      <c r="F23" s="28" t="s">
        <v>121</v>
      </c>
      <c r="G23" s="27" t="s">
        <v>121</v>
      </c>
      <c r="H23" s="24" t="s">
        <v>121</v>
      </c>
      <c r="I23" s="24" t="s">
        <v>121</v>
      </c>
    </row>
    <row r="24" spans="1:12" ht="13.5" hidden="1" x14ac:dyDescent="0.2">
      <c r="A24" s="10">
        <v>0</v>
      </c>
      <c r="B24" s="24" t="s">
        <v>121</v>
      </c>
      <c r="C24" s="27" t="s">
        <v>121</v>
      </c>
      <c r="D24" s="29" t="s">
        <v>121</v>
      </c>
      <c r="E24" s="58" t="s">
        <v>121</v>
      </c>
      <c r="F24" s="28" t="s">
        <v>121</v>
      </c>
      <c r="G24" s="27" t="s">
        <v>121</v>
      </c>
      <c r="H24" s="24" t="s">
        <v>121</v>
      </c>
      <c r="I24" s="24" t="s">
        <v>121</v>
      </c>
    </row>
    <row r="25" spans="1:12" hidden="1" x14ac:dyDescent="0.2">
      <c r="A25" s="10">
        <v>0</v>
      </c>
      <c r="B25" s="24" t="s">
        <v>121</v>
      </c>
      <c r="C25" s="27" t="s">
        <v>121</v>
      </c>
      <c r="D25" s="27" t="s">
        <v>121</v>
      </c>
      <c r="E25" s="24" t="s">
        <v>121</v>
      </c>
      <c r="F25" s="28" t="s">
        <v>121</v>
      </c>
      <c r="G25" s="27" t="s">
        <v>121</v>
      </c>
      <c r="H25" s="24" t="s">
        <v>121</v>
      </c>
      <c r="I25" s="24" t="s">
        <v>121</v>
      </c>
    </row>
    <row r="26" spans="1:12" hidden="1" x14ac:dyDescent="0.2">
      <c r="A26" s="10">
        <v>0</v>
      </c>
      <c r="B26" s="24" t="s">
        <v>121</v>
      </c>
      <c r="C26" s="27" t="s">
        <v>121</v>
      </c>
      <c r="D26" s="29" t="s">
        <v>121</v>
      </c>
      <c r="E26" s="24" t="s">
        <v>121</v>
      </c>
      <c r="F26" s="28" t="s">
        <v>121</v>
      </c>
      <c r="G26" s="27" t="s">
        <v>121</v>
      </c>
      <c r="H26" s="24" t="s">
        <v>121</v>
      </c>
      <c r="I26" s="24" t="s">
        <v>121</v>
      </c>
    </row>
    <row r="27" spans="1:12" hidden="1" x14ac:dyDescent="0.2">
      <c r="A27" s="10">
        <v>0</v>
      </c>
      <c r="B27" s="24" t="s">
        <v>121</v>
      </c>
      <c r="C27" s="27" t="s">
        <v>121</v>
      </c>
      <c r="D27" s="27" t="s">
        <v>121</v>
      </c>
      <c r="E27" s="24" t="s">
        <v>121</v>
      </c>
      <c r="F27" s="28" t="s">
        <v>121</v>
      </c>
      <c r="G27" s="27" t="s">
        <v>121</v>
      </c>
      <c r="H27" s="24" t="s">
        <v>121</v>
      </c>
      <c r="I27" s="24" t="s">
        <v>121</v>
      </c>
    </row>
    <row r="28" spans="1:12" x14ac:dyDescent="0.2">
      <c r="A28" s="10">
        <v>1</v>
      </c>
      <c r="B28" s="24"/>
      <c r="C28" s="27" t="s">
        <v>121</v>
      </c>
      <c r="D28" s="62" t="s">
        <v>121</v>
      </c>
      <c r="E28" s="63"/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121</v>
      </c>
      <c r="D29" s="162" t="s">
        <v>134</v>
      </c>
      <c r="E29" s="163"/>
      <c r="F29" s="163" t="s">
        <v>135</v>
      </c>
      <c r="G29" s="163" t="s">
        <v>136</v>
      </c>
      <c r="H29" s="163" t="s">
        <v>121</v>
      </c>
      <c r="I29" s="162" t="s">
        <v>137</v>
      </c>
    </row>
    <row r="30" spans="1:12" x14ac:dyDescent="0.2">
      <c r="A30" s="10">
        <v>1</v>
      </c>
      <c r="B30" s="164" t="s">
        <v>138</v>
      </c>
      <c r="C30" s="165" t="s">
        <v>121</v>
      </c>
      <c r="D30" s="166" t="s">
        <v>3</v>
      </c>
      <c r="E30" s="166"/>
      <c r="F30" s="166" t="s">
        <v>139</v>
      </c>
      <c r="G30" s="166" t="s">
        <v>108</v>
      </c>
      <c r="H30" s="166" t="s">
        <v>121</v>
      </c>
      <c r="I30" s="167" t="s">
        <v>140</v>
      </c>
    </row>
    <row r="31" spans="1:12" hidden="1" x14ac:dyDescent="0.2">
      <c r="A31" s="10">
        <v>0</v>
      </c>
      <c r="B31" s="32" t="s">
        <v>141</v>
      </c>
      <c r="C31" s="27" t="s">
        <v>121</v>
      </c>
      <c r="D31" s="27" t="s">
        <v>121</v>
      </c>
      <c r="E31" s="27"/>
      <c r="F31" s="27" t="s">
        <v>121</v>
      </c>
      <c r="G31" s="27" t="s">
        <v>121</v>
      </c>
      <c r="H31" s="27" t="s">
        <v>121</v>
      </c>
      <c r="I31" s="27" t="s">
        <v>121</v>
      </c>
      <c r="L31" s="64" t="str">
        <f>+H31</f>
        <v/>
      </c>
    </row>
    <row r="32" spans="1:12" hidden="1" x14ac:dyDescent="0.2">
      <c r="A32" s="10">
        <v>0</v>
      </c>
      <c r="B32" s="11" t="s">
        <v>200</v>
      </c>
      <c r="C32" s="76" t="s">
        <v>121</v>
      </c>
      <c r="D32" s="7" t="s">
        <v>121</v>
      </c>
      <c r="E32" s="9" t="s">
        <v>121</v>
      </c>
      <c r="F32" s="82" t="s">
        <v>121</v>
      </c>
      <c r="G32" s="24" t="s">
        <v>121</v>
      </c>
      <c r="H32" s="24" t="s">
        <v>121</v>
      </c>
      <c r="I32" s="24" t="s">
        <v>121</v>
      </c>
    </row>
    <row r="33" spans="1:12" x14ac:dyDescent="0.2">
      <c r="A33" s="10">
        <v>1</v>
      </c>
      <c r="B33" s="43" t="s">
        <v>144</v>
      </c>
      <c r="C33" s="92" t="s">
        <v>121</v>
      </c>
      <c r="D33" s="93" t="s">
        <v>121</v>
      </c>
      <c r="E33" s="92"/>
      <c r="F33" s="94" t="s">
        <v>121</v>
      </c>
      <c r="G33" s="92" t="s">
        <v>121</v>
      </c>
      <c r="H33" s="92">
        <v>2232.3103337767907</v>
      </c>
      <c r="I33" s="92" t="s">
        <v>121</v>
      </c>
      <c r="L33" s="10">
        <f>SUBTOTAL(9,G34:G54)</f>
        <v>2232.3103337767907</v>
      </c>
    </row>
    <row r="34" spans="1:12" x14ac:dyDescent="0.2">
      <c r="A34" s="10">
        <v>1</v>
      </c>
      <c r="B34" s="26" t="s">
        <v>213</v>
      </c>
      <c r="C34" s="27" t="s">
        <v>121</v>
      </c>
      <c r="D34" s="27">
        <v>600</v>
      </c>
      <c r="E34" s="27"/>
      <c r="F34" s="72">
        <v>1.82</v>
      </c>
      <c r="G34" s="27">
        <v>1092</v>
      </c>
      <c r="H34" s="27" t="s">
        <v>121</v>
      </c>
      <c r="I34" s="27">
        <v>8.8516009221153347</v>
      </c>
    </row>
    <row r="35" spans="1:12" x14ac:dyDescent="0.2">
      <c r="A35" s="10">
        <v>1</v>
      </c>
      <c r="B35" s="26" t="s">
        <v>148</v>
      </c>
      <c r="C35" s="27" t="s">
        <v>121</v>
      </c>
      <c r="D35" s="27">
        <v>2</v>
      </c>
      <c r="E35" s="27"/>
      <c r="F35" s="72">
        <v>5.66</v>
      </c>
      <c r="G35" s="27">
        <v>11.32</v>
      </c>
      <c r="H35" s="27" t="s">
        <v>121</v>
      </c>
      <c r="I35" s="27">
        <v>9.1758353881268878E-2</v>
      </c>
    </row>
    <row r="36" spans="1:12" x14ac:dyDescent="0.2">
      <c r="A36" s="10">
        <v>1</v>
      </c>
      <c r="B36" s="26" t="s">
        <v>147</v>
      </c>
      <c r="C36" s="27" t="s">
        <v>121</v>
      </c>
      <c r="D36" s="27">
        <v>2</v>
      </c>
      <c r="E36" s="27"/>
      <c r="F36" s="72">
        <v>0.94000000000000006</v>
      </c>
      <c r="G36" s="27">
        <v>1.8800000000000001</v>
      </c>
      <c r="H36" s="27" t="s">
        <v>121</v>
      </c>
      <c r="I36" s="27">
        <v>1.5239019902542887E-2</v>
      </c>
    </row>
    <row r="37" spans="1:12" x14ac:dyDescent="0.2">
      <c r="A37" s="10">
        <v>1</v>
      </c>
      <c r="B37" s="26" t="s">
        <v>150</v>
      </c>
      <c r="C37" s="27" t="s">
        <v>121</v>
      </c>
      <c r="D37" s="27">
        <v>725.27777777777783</v>
      </c>
      <c r="E37" s="27"/>
      <c r="F37" s="72">
        <v>0.35660589873475601</v>
      </c>
      <c r="G37" s="27">
        <v>258.63833377679111</v>
      </c>
      <c r="H37" s="27" t="s">
        <v>121</v>
      </c>
      <c r="I37" s="27">
        <v>2.0964865510558774</v>
      </c>
    </row>
    <row r="38" spans="1:12" hidden="1" x14ac:dyDescent="0.2">
      <c r="A38" s="10">
        <v>0</v>
      </c>
      <c r="B38" s="11" t="s">
        <v>53</v>
      </c>
      <c r="C38" s="76" t="s">
        <v>121</v>
      </c>
      <c r="D38" s="27">
        <v>84</v>
      </c>
      <c r="E38" s="9" t="s">
        <v>121</v>
      </c>
      <c r="F38" s="28" t="s">
        <v>121</v>
      </c>
      <c r="G38" s="27" t="s">
        <v>121</v>
      </c>
      <c r="H38" s="24" t="s">
        <v>121</v>
      </c>
      <c r="I38" s="24" t="s">
        <v>121</v>
      </c>
    </row>
    <row r="39" spans="1:12" hidden="1" x14ac:dyDescent="0.2">
      <c r="A39" s="10">
        <v>0</v>
      </c>
      <c r="B39" s="11" t="s">
        <v>12</v>
      </c>
      <c r="C39" s="76" t="s">
        <v>121</v>
      </c>
      <c r="D39" s="83">
        <v>52.500000000000007</v>
      </c>
      <c r="E39" s="9" t="s">
        <v>121</v>
      </c>
      <c r="F39" s="13" t="s">
        <v>121</v>
      </c>
      <c r="G39" s="27" t="s">
        <v>121</v>
      </c>
      <c r="H39" s="24" t="s">
        <v>121</v>
      </c>
      <c r="I39" s="24" t="s">
        <v>121</v>
      </c>
    </row>
    <row r="40" spans="1:12" hidden="1" x14ac:dyDescent="0.2">
      <c r="A40" s="10">
        <v>0</v>
      </c>
      <c r="B40" s="11" t="s">
        <v>54</v>
      </c>
      <c r="C40" s="76" t="s">
        <v>121</v>
      </c>
      <c r="D40" s="83">
        <v>126</v>
      </c>
      <c r="E40" s="9" t="s">
        <v>121</v>
      </c>
      <c r="F40" s="13" t="s">
        <v>121</v>
      </c>
      <c r="G40" s="27" t="s">
        <v>121</v>
      </c>
      <c r="H40" s="24" t="s">
        <v>121</v>
      </c>
      <c r="I40" s="24" t="s">
        <v>121</v>
      </c>
    </row>
    <row r="41" spans="1:12" x14ac:dyDescent="0.2">
      <c r="A41" s="10">
        <v>1</v>
      </c>
      <c r="B41" s="26" t="s">
        <v>151</v>
      </c>
      <c r="C41" s="27" t="s">
        <v>121</v>
      </c>
      <c r="D41" s="27" t="s">
        <v>121</v>
      </c>
      <c r="E41" s="27" t="s">
        <v>121</v>
      </c>
      <c r="F41" s="71" t="s">
        <v>121</v>
      </c>
      <c r="G41" s="27">
        <v>707.47199999999975</v>
      </c>
      <c r="H41" s="27" t="s">
        <v>121</v>
      </c>
      <c r="I41" s="27">
        <v>5.7346701534530942</v>
      </c>
    </row>
    <row r="42" spans="1:12" hidden="1" x14ac:dyDescent="0.2">
      <c r="A42" s="10">
        <v>0</v>
      </c>
      <c r="B42" s="26" t="s">
        <v>201</v>
      </c>
      <c r="C42" s="27" t="s">
        <v>121</v>
      </c>
      <c r="D42" s="27">
        <v>0.6</v>
      </c>
      <c r="E42" s="27" t="s">
        <v>121</v>
      </c>
      <c r="F42" s="72">
        <v>54.977999999999994</v>
      </c>
      <c r="G42" s="27">
        <v>32.986799999999995</v>
      </c>
      <c r="H42" s="27" t="s">
        <v>121</v>
      </c>
      <c r="I42" s="27">
        <v>0.2673864370857455</v>
      </c>
    </row>
    <row r="43" spans="1:12" hidden="1" x14ac:dyDescent="0.2">
      <c r="A43" s="10">
        <v>0</v>
      </c>
      <c r="B43" s="26" t="s">
        <v>189</v>
      </c>
      <c r="C43" s="27" t="s">
        <v>121</v>
      </c>
      <c r="D43" s="27">
        <v>4</v>
      </c>
      <c r="E43" s="27"/>
      <c r="F43" s="72">
        <v>14.586</v>
      </c>
      <c r="G43" s="27">
        <v>58.344000000000001</v>
      </c>
      <c r="H43" s="27" t="s">
        <v>121</v>
      </c>
      <c r="I43" s="27">
        <v>0.47292839212444798</v>
      </c>
    </row>
    <row r="44" spans="1:12" hidden="1" x14ac:dyDescent="0.2">
      <c r="A44" s="10">
        <v>0</v>
      </c>
      <c r="B44" s="26" t="s">
        <v>202</v>
      </c>
      <c r="C44" s="27" t="s">
        <v>121</v>
      </c>
      <c r="D44" s="27">
        <v>0.8</v>
      </c>
      <c r="E44" s="27"/>
      <c r="F44" s="72">
        <v>42.635999999999989</v>
      </c>
      <c r="G44" s="27">
        <v>34.108799999999995</v>
      </c>
      <c r="H44" s="27" t="s">
        <v>121</v>
      </c>
      <c r="I44" s="27">
        <v>0.27648121385736951</v>
      </c>
    </row>
    <row r="45" spans="1:12" hidden="1" x14ac:dyDescent="0.2">
      <c r="A45" s="10">
        <v>0</v>
      </c>
      <c r="B45" s="26" t="s">
        <v>203</v>
      </c>
      <c r="C45" s="27" t="s">
        <v>121</v>
      </c>
      <c r="D45" s="27">
        <v>0.6</v>
      </c>
      <c r="E45" s="27"/>
      <c r="F45" s="72">
        <v>14.790000000000001</v>
      </c>
      <c r="G45" s="27">
        <v>8.8740000000000006</v>
      </c>
      <c r="H45" s="27" t="s">
        <v>121</v>
      </c>
      <c r="I45" s="27">
        <v>7.1931416284662542E-2</v>
      </c>
    </row>
    <row r="46" spans="1:12" hidden="1" x14ac:dyDescent="0.2">
      <c r="A46" s="10">
        <v>0</v>
      </c>
      <c r="B46" s="26" t="s">
        <v>192</v>
      </c>
      <c r="C46" s="27" t="s">
        <v>121</v>
      </c>
      <c r="D46" s="27">
        <v>0.45</v>
      </c>
      <c r="E46" s="27"/>
      <c r="F46" s="72">
        <v>233.57999999999993</v>
      </c>
      <c r="G46" s="27">
        <v>105.11099999999998</v>
      </c>
      <c r="H46" s="27" t="s">
        <v>121</v>
      </c>
      <c r="I46" s="27">
        <v>0.8520152239235026</v>
      </c>
    </row>
    <row r="47" spans="1:12" hidden="1" x14ac:dyDescent="0.2">
      <c r="A47" s="10">
        <v>0</v>
      </c>
      <c r="B47" s="26" t="s">
        <v>204</v>
      </c>
      <c r="C47" s="27" t="s">
        <v>121</v>
      </c>
      <c r="D47" s="27">
        <v>7</v>
      </c>
      <c r="E47" s="27"/>
      <c r="F47" s="72">
        <v>10.506</v>
      </c>
      <c r="G47" s="27">
        <v>73.542000000000002</v>
      </c>
      <c r="H47" s="27" t="s">
        <v>121</v>
      </c>
      <c r="I47" s="27">
        <v>0.59612127748553667</v>
      </c>
    </row>
    <row r="48" spans="1:12" hidden="1" x14ac:dyDescent="0.2">
      <c r="A48" s="10">
        <v>0</v>
      </c>
      <c r="B48" s="26" t="s">
        <v>205</v>
      </c>
      <c r="C48" s="27" t="s">
        <v>121</v>
      </c>
      <c r="D48" s="27">
        <v>1</v>
      </c>
      <c r="E48" s="27"/>
      <c r="F48" s="72">
        <v>133.36500000000001</v>
      </c>
      <c r="G48" s="27">
        <v>133.36500000000001</v>
      </c>
      <c r="H48" s="27" t="s">
        <v>121</v>
      </c>
      <c r="I48" s="27">
        <v>1.0810382389907618</v>
      </c>
    </row>
    <row r="49" spans="1:12" hidden="1" x14ac:dyDescent="0.2">
      <c r="A49" s="10">
        <v>0</v>
      </c>
      <c r="B49" s="26" t="s">
        <v>206</v>
      </c>
      <c r="C49" s="27" t="s">
        <v>121</v>
      </c>
      <c r="D49" s="27">
        <v>1</v>
      </c>
      <c r="E49" s="27"/>
      <c r="F49" s="72">
        <v>65.422799999999995</v>
      </c>
      <c r="G49" s="27">
        <v>65.422799999999995</v>
      </c>
      <c r="H49" s="27" t="s">
        <v>121</v>
      </c>
      <c r="I49" s="27">
        <v>0.5303081655745121</v>
      </c>
    </row>
    <row r="50" spans="1:12" hidden="1" x14ac:dyDescent="0.2">
      <c r="A50" s="10">
        <v>0</v>
      </c>
      <c r="B50" s="26" t="s">
        <v>158</v>
      </c>
      <c r="C50" s="27" t="s">
        <v>121</v>
      </c>
      <c r="D50" s="27">
        <v>1</v>
      </c>
      <c r="E50" s="27"/>
      <c r="F50" s="72">
        <v>43.655999999999999</v>
      </c>
      <c r="G50" s="27">
        <v>43.655999999999999</v>
      </c>
      <c r="H50" s="27" t="s">
        <v>121</v>
      </c>
      <c r="I50" s="27">
        <v>0.35386949620500646</v>
      </c>
    </row>
    <row r="51" spans="1:12" hidden="1" x14ac:dyDescent="0.2">
      <c r="A51" s="10">
        <v>0</v>
      </c>
      <c r="B51" s="26" t="s">
        <v>207</v>
      </c>
      <c r="C51" s="27" t="s">
        <v>121</v>
      </c>
      <c r="D51" s="27">
        <v>2</v>
      </c>
      <c r="E51" s="27"/>
      <c r="F51" s="72">
        <v>8.3028000000000013</v>
      </c>
      <c r="G51" s="27">
        <v>16.605600000000003</v>
      </c>
      <c r="H51" s="27" t="s">
        <v>121</v>
      </c>
      <c r="I51" s="27">
        <v>0.13460269622003521</v>
      </c>
      <c r="L51" s="64"/>
    </row>
    <row r="52" spans="1:12" hidden="1" x14ac:dyDescent="0.2">
      <c r="A52" s="10">
        <v>0</v>
      </c>
      <c r="B52" s="26" t="s">
        <v>208</v>
      </c>
      <c r="C52" s="27" t="s">
        <v>121</v>
      </c>
      <c r="D52" s="27">
        <v>5</v>
      </c>
      <c r="E52" s="27"/>
      <c r="F52" s="72">
        <v>21.7362</v>
      </c>
      <c r="G52" s="27">
        <v>108.681</v>
      </c>
      <c r="H52" s="27" t="s">
        <v>121</v>
      </c>
      <c r="I52" s="27">
        <v>0.88095315001503371</v>
      </c>
    </row>
    <row r="53" spans="1:12" hidden="1" x14ac:dyDescent="0.2">
      <c r="A53" s="10">
        <v>0</v>
      </c>
      <c r="B53" s="26" t="s">
        <v>209</v>
      </c>
      <c r="C53" s="27" t="s">
        <v>121</v>
      </c>
      <c r="D53" s="27">
        <v>1.4000000000000001</v>
      </c>
      <c r="E53" s="27"/>
      <c r="F53" s="72">
        <v>19.125</v>
      </c>
      <c r="G53" s="27">
        <v>26.775000000000002</v>
      </c>
      <c r="H53" s="27" t="s">
        <v>121</v>
      </c>
      <c r="I53" s="27">
        <v>0.21703444568648178</v>
      </c>
    </row>
    <row r="54" spans="1:12" s="177" customFormat="1" x14ac:dyDescent="0.2">
      <c r="A54" s="10">
        <v>1</v>
      </c>
      <c r="B54" s="26" t="s">
        <v>210</v>
      </c>
      <c r="C54" s="27" t="s">
        <v>121</v>
      </c>
      <c r="D54" s="27">
        <v>3500</v>
      </c>
      <c r="E54" s="27"/>
      <c r="F54" s="72">
        <v>4.5999999999999999E-2</v>
      </c>
      <c r="G54" s="27">
        <v>161</v>
      </c>
      <c r="H54" s="27" t="s">
        <v>121</v>
      </c>
      <c r="I54" s="27">
        <v>1.3050437256964917</v>
      </c>
      <c r="L54" s="75">
        <f>SUM(G55:G74)</f>
        <v>4126.3024023172411</v>
      </c>
    </row>
    <row r="55" spans="1:12" ht="11.25" customHeight="1" x14ac:dyDescent="0.2">
      <c r="A55" s="177">
        <v>1</v>
      </c>
      <c r="B55" s="89" t="s">
        <v>161</v>
      </c>
      <c r="C55" s="168" t="s">
        <v>121</v>
      </c>
      <c r="D55" s="248" t="s">
        <v>121</v>
      </c>
      <c r="E55" s="169" t="s">
        <v>121</v>
      </c>
      <c r="F55" s="170" t="s">
        <v>121</v>
      </c>
      <c r="G55" s="92" t="s">
        <v>121</v>
      </c>
      <c r="H55" s="92">
        <v>4126.3024023172411</v>
      </c>
      <c r="I55" s="96" t="s">
        <v>121</v>
      </c>
    </row>
    <row r="56" spans="1:12" x14ac:dyDescent="0.2">
      <c r="A56" s="10">
        <v>1</v>
      </c>
      <c r="B56" s="11" t="s">
        <v>162</v>
      </c>
      <c r="C56" s="76" t="s">
        <v>121</v>
      </c>
      <c r="D56" s="144">
        <v>1.6</v>
      </c>
      <c r="E56" s="9" t="s">
        <v>121</v>
      </c>
      <c r="F56" s="28">
        <v>45</v>
      </c>
      <c r="G56" s="27">
        <v>72</v>
      </c>
      <c r="H56" s="9" t="s">
        <v>121</v>
      </c>
      <c r="I56" s="24">
        <v>0.58362203882079144</v>
      </c>
    </row>
    <row r="57" spans="1:12" x14ac:dyDescent="0.2">
      <c r="A57" s="10">
        <v>1</v>
      </c>
      <c r="B57" s="11" t="s">
        <v>163</v>
      </c>
      <c r="C57" s="76" t="s">
        <v>121</v>
      </c>
      <c r="D57" s="144">
        <v>3569</v>
      </c>
      <c r="E57" s="9" t="s">
        <v>121</v>
      </c>
      <c r="F57" s="155">
        <v>0.2</v>
      </c>
      <c r="G57" s="27">
        <v>713.80000000000007</v>
      </c>
      <c r="H57" s="9" t="s">
        <v>121</v>
      </c>
      <c r="I57" s="24">
        <v>5.7859640459761241</v>
      </c>
    </row>
    <row r="58" spans="1:12" x14ac:dyDescent="0.2">
      <c r="A58" s="10">
        <v>1</v>
      </c>
      <c r="B58" s="11" t="s">
        <v>164</v>
      </c>
      <c r="C58" s="76" t="s">
        <v>121</v>
      </c>
      <c r="D58" s="7">
        <v>800000</v>
      </c>
      <c r="E58" s="9" t="s">
        <v>121</v>
      </c>
      <c r="F58" s="28">
        <v>2.5000000000000001E-4</v>
      </c>
      <c r="G58" s="27">
        <v>200</v>
      </c>
      <c r="H58" s="9" t="s">
        <v>121</v>
      </c>
      <c r="I58" s="24">
        <v>1.6211723300577539</v>
      </c>
    </row>
    <row r="59" spans="1:12" x14ac:dyDescent="0.2">
      <c r="A59" s="10">
        <v>1</v>
      </c>
      <c r="B59" s="11" t="s">
        <v>165</v>
      </c>
      <c r="C59" s="76" t="s">
        <v>121</v>
      </c>
      <c r="D59" s="7">
        <v>35000</v>
      </c>
      <c r="E59" s="9" t="s">
        <v>121</v>
      </c>
      <c r="F59" s="197">
        <v>0.05</v>
      </c>
      <c r="G59" s="7">
        <v>1750</v>
      </c>
      <c r="H59" s="9" t="s">
        <v>121</v>
      </c>
      <c r="I59" s="24">
        <v>14.185257888005346</v>
      </c>
    </row>
    <row r="60" spans="1:12" x14ac:dyDescent="0.2">
      <c r="A60" s="10">
        <v>1</v>
      </c>
      <c r="B60" s="11" t="s">
        <v>166</v>
      </c>
      <c r="C60" s="76" t="s">
        <v>121</v>
      </c>
      <c r="D60" s="7">
        <v>171</v>
      </c>
      <c r="E60" s="9" t="s">
        <v>121</v>
      </c>
      <c r="F60" s="197">
        <v>4.5353448275862061</v>
      </c>
      <c r="G60" s="7">
        <v>775.54396551724119</v>
      </c>
      <c r="H60" s="9" t="s">
        <v>121</v>
      </c>
      <c r="I60" s="24">
        <v>6.2864520881990806</v>
      </c>
    </row>
    <row r="61" spans="1:12" hidden="1" x14ac:dyDescent="0.2">
      <c r="A61" s="10">
        <v>0</v>
      </c>
      <c r="B61" s="11">
        <v>0</v>
      </c>
      <c r="C61" s="76" t="s">
        <v>121</v>
      </c>
      <c r="D61" s="7" t="s">
        <v>121</v>
      </c>
      <c r="E61" s="9" t="s">
        <v>121</v>
      </c>
      <c r="F61" s="9" t="s">
        <v>121</v>
      </c>
      <c r="G61" s="7" t="s">
        <v>121</v>
      </c>
      <c r="H61" s="9" t="s">
        <v>121</v>
      </c>
      <c r="I61" s="24" t="s">
        <v>121</v>
      </c>
    </row>
    <row r="62" spans="1:12" hidden="1" x14ac:dyDescent="0.2">
      <c r="A62" s="10">
        <v>0</v>
      </c>
      <c r="B62" s="11">
        <v>0</v>
      </c>
      <c r="C62" s="76" t="s">
        <v>121</v>
      </c>
      <c r="D62" s="7" t="s">
        <v>121</v>
      </c>
      <c r="E62" s="9" t="s">
        <v>121</v>
      </c>
      <c r="F62" s="9" t="s">
        <v>121</v>
      </c>
      <c r="G62" s="7" t="s">
        <v>121</v>
      </c>
      <c r="H62" s="9" t="s">
        <v>121</v>
      </c>
      <c r="I62" s="24" t="s">
        <v>121</v>
      </c>
    </row>
    <row r="63" spans="1:12" hidden="1" x14ac:dyDescent="0.2">
      <c r="A63" s="10">
        <v>0</v>
      </c>
      <c r="B63" s="11">
        <v>0</v>
      </c>
      <c r="C63" s="76" t="s">
        <v>121</v>
      </c>
      <c r="D63" s="7" t="s">
        <v>121</v>
      </c>
      <c r="E63" s="9" t="s">
        <v>121</v>
      </c>
      <c r="F63" s="9" t="s">
        <v>121</v>
      </c>
      <c r="G63" s="7" t="s">
        <v>121</v>
      </c>
      <c r="H63" s="9" t="s">
        <v>121</v>
      </c>
      <c r="I63" s="24" t="s">
        <v>121</v>
      </c>
    </row>
    <row r="64" spans="1:12" hidden="1" x14ac:dyDescent="0.2">
      <c r="A64" s="10">
        <v>0</v>
      </c>
      <c r="B64" s="11">
        <v>0</v>
      </c>
      <c r="C64" s="76" t="s">
        <v>121</v>
      </c>
      <c r="D64" s="7" t="s">
        <v>121</v>
      </c>
      <c r="E64" s="9" t="s">
        <v>121</v>
      </c>
      <c r="F64" s="9" t="s">
        <v>121</v>
      </c>
      <c r="G64" s="7" t="s">
        <v>121</v>
      </c>
      <c r="H64" s="9" t="s">
        <v>121</v>
      </c>
      <c r="I64" s="24" t="s">
        <v>121</v>
      </c>
    </row>
    <row r="65" spans="1:12" hidden="1" x14ac:dyDescent="0.2">
      <c r="A65" s="10">
        <v>0</v>
      </c>
      <c r="B65" s="11">
        <v>0</v>
      </c>
      <c r="C65" s="76" t="s">
        <v>121</v>
      </c>
      <c r="D65" s="7" t="s">
        <v>121</v>
      </c>
      <c r="E65" s="9" t="s">
        <v>121</v>
      </c>
      <c r="F65" s="9" t="s">
        <v>121</v>
      </c>
      <c r="G65" s="7" t="s">
        <v>121</v>
      </c>
      <c r="H65" s="9" t="s">
        <v>121</v>
      </c>
      <c r="I65" s="24" t="s">
        <v>121</v>
      </c>
    </row>
    <row r="66" spans="1:12" hidden="1" x14ac:dyDescent="0.2">
      <c r="A66" s="10">
        <v>0</v>
      </c>
      <c r="B66" s="11">
        <v>0</v>
      </c>
      <c r="C66" s="76" t="s">
        <v>121</v>
      </c>
      <c r="D66" s="7" t="s">
        <v>121</v>
      </c>
      <c r="E66" s="9" t="s">
        <v>121</v>
      </c>
      <c r="F66" s="9" t="s">
        <v>121</v>
      </c>
      <c r="G66" s="7" t="s">
        <v>121</v>
      </c>
      <c r="H66" s="9" t="s">
        <v>121</v>
      </c>
      <c r="I66" s="24" t="s">
        <v>121</v>
      </c>
    </row>
    <row r="67" spans="1:12" hidden="1" x14ac:dyDescent="0.2">
      <c r="A67" s="10">
        <v>0</v>
      </c>
      <c r="B67" s="11">
        <v>0</v>
      </c>
      <c r="C67" s="76" t="s">
        <v>121</v>
      </c>
      <c r="D67" s="7" t="s">
        <v>121</v>
      </c>
      <c r="E67" s="9" t="s">
        <v>121</v>
      </c>
      <c r="F67" s="9" t="s">
        <v>121</v>
      </c>
      <c r="G67" s="7" t="s">
        <v>121</v>
      </c>
      <c r="H67" s="9" t="s">
        <v>121</v>
      </c>
      <c r="I67" s="24" t="s">
        <v>121</v>
      </c>
    </row>
    <row r="68" spans="1:12" hidden="1" x14ac:dyDescent="0.2">
      <c r="A68" s="10">
        <v>0</v>
      </c>
      <c r="B68" s="11">
        <v>0</v>
      </c>
      <c r="C68" s="76" t="s">
        <v>121</v>
      </c>
      <c r="D68" s="7" t="s">
        <v>121</v>
      </c>
      <c r="E68" s="9" t="s">
        <v>121</v>
      </c>
      <c r="F68" s="9" t="s">
        <v>121</v>
      </c>
      <c r="G68" s="7" t="s">
        <v>121</v>
      </c>
      <c r="H68" s="9" t="s">
        <v>121</v>
      </c>
      <c r="I68" s="24" t="s">
        <v>121</v>
      </c>
    </row>
    <row r="69" spans="1:12" hidden="1" x14ac:dyDescent="0.2">
      <c r="A69" s="10">
        <v>0</v>
      </c>
      <c r="B69" s="11">
        <v>0</v>
      </c>
      <c r="C69" s="76" t="s">
        <v>121</v>
      </c>
      <c r="D69" s="7" t="s">
        <v>121</v>
      </c>
      <c r="E69" s="9" t="s">
        <v>121</v>
      </c>
      <c r="F69" s="9" t="s">
        <v>121</v>
      </c>
      <c r="G69" s="7" t="s">
        <v>121</v>
      </c>
      <c r="H69" s="9" t="s">
        <v>121</v>
      </c>
      <c r="I69" s="24" t="s">
        <v>121</v>
      </c>
    </row>
    <row r="70" spans="1:12" hidden="1" x14ac:dyDescent="0.2">
      <c r="A70" s="10">
        <v>0</v>
      </c>
      <c r="B70" s="11">
        <v>0</v>
      </c>
      <c r="C70" s="76" t="s">
        <v>121</v>
      </c>
      <c r="D70" s="7" t="s">
        <v>121</v>
      </c>
      <c r="E70" s="9" t="s">
        <v>121</v>
      </c>
      <c r="F70" s="9" t="s">
        <v>121</v>
      </c>
      <c r="G70" s="7" t="s">
        <v>121</v>
      </c>
      <c r="H70" s="9" t="s">
        <v>121</v>
      </c>
      <c r="I70" s="24" t="s">
        <v>121</v>
      </c>
    </row>
    <row r="71" spans="1:12" hidden="1" x14ac:dyDescent="0.2">
      <c r="A71" s="10">
        <v>0</v>
      </c>
      <c r="B71" s="11">
        <v>0</v>
      </c>
      <c r="C71" s="76" t="s">
        <v>121</v>
      </c>
      <c r="D71" s="7" t="s">
        <v>121</v>
      </c>
      <c r="E71" s="9" t="s">
        <v>121</v>
      </c>
      <c r="F71" s="9" t="s">
        <v>121</v>
      </c>
      <c r="G71" s="7" t="s">
        <v>121</v>
      </c>
      <c r="H71" s="9" t="s">
        <v>121</v>
      </c>
      <c r="I71" s="24" t="s">
        <v>121</v>
      </c>
    </row>
    <row r="72" spans="1:12" hidden="1" x14ac:dyDescent="0.2">
      <c r="A72" s="10">
        <v>0</v>
      </c>
      <c r="B72" s="11">
        <v>0</v>
      </c>
      <c r="C72" s="76" t="s">
        <v>121</v>
      </c>
      <c r="D72" s="7" t="s">
        <v>121</v>
      </c>
      <c r="E72" s="9" t="s">
        <v>121</v>
      </c>
      <c r="F72" s="9" t="s">
        <v>121</v>
      </c>
      <c r="G72" s="7" t="s">
        <v>121</v>
      </c>
      <c r="H72" s="9" t="s">
        <v>121</v>
      </c>
      <c r="I72" s="24" t="s">
        <v>121</v>
      </c>
    </row>
    <row r="73" spans="1:12" x14ac:dyDescent="0.2">
      <c r="A73" s="10">
        <v>1</v>
      </c>
      <c r="B73" s="11" t="s">
        <v>167</v>
      </c>
      <c r="C73" s="9" t="s">
        <v>121</v>
      </c>
      <c r="D73" s="26" t="s">
        <v>121</v>
      </c>
      <c r="E73" s="78" t="s">
        <v>121</v>
      </c>
      <c r="F73" s="72" t="s">
        <v>121</v>
      </c>
      <c r="G73" s="30">
        <v>578.69999999999993</v>
      </c>
      <c r="H73" s="24" t="s">
        <v>121</v>
      </c>
      <c r="I73" s="24">
        <v>4.6908621370221102</v>
      </c>
    </row>
    <row r="74" spans="1:12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/>
      <c r="F74" s="72" t="s">
        <v>121</v>
      </c>
      <c r="G74" s="27">
        <v>36.258436799999998</v>
      </c>
      <c r="H74" s="27" t="s">
        <v>121</v>
      </c>
      <c r="I74" s="27">
        <v>0.29390587235653903</v>
      </c>
    </row>
    <row r="75" spans="1:12" x14ac:dyDescent="0.2">
      <c r="A75" s="10">
        <v>1</v>
      </c>
      <c r="B75" s="95" t="s">
        <v>169</v>
      </c>
      <c r="C75" s="96" t="s">
        <v>121</v>
      </c>
      <c r="D75" s="92" t="s">
        <v>121</v>
      </c>
      <c r="E75" s="92"/>
      <c r="F75" s="94" t="s">
        <v>121</v>
      </c>
      <c r="G75" s="92" t="s">
        <v>121</v>
      </c>
      <c r="H75" s="92">
        <v>1518.36</v>
      </c>
      <c r="I75" s="92" t="s">
        <v>121</v>
      </c>
      <c r="L75" s="64">
        <f>SUM(G76:G81)</f>
        <v>1518.36</v>
      </c>
    </row>
    <row r="76" spans="1:12" x14ac:dyDescent="0.2">
      <c r="A76" s="10">
        <v>1</v>
      </c>
      <c r="B76" s="26" t="s">
        <v>194</v>
      </c>
      <c r="C76" s="24" t="s">
        <v>121</v>
      </c>
      <c r="D76" s="27">
        <v>117</v>
      </c>
      <c r="E76" s="27" t="s">
        <v>121</v>
      </c>
      <c r="F76" s="72" t="s">
        <v>121</v>
      </c>
      <c r="G76" s="27">
        <v>975</v>
      </c>
      <c r="H76" s="27" t="s">
        <v>121</v>
      </c>
      <c r="I76" s="27">
        <v>7.9032151090315503</v>
      </c>
    </row>
    <row r="77" spans="1:12" x14ac:dyDescent="0.2">
      <c r="A77" s="10">
        <v>1</v>
      </c>
      <c r="B77" s="26" t="s">
        <v>170</v>
      </c>
      <c r="C77" s="24" t="s">
        <v>121</v>
      </c>
      <c r="D77" s="27">
        <v>0.8</v>
      </c>
      <c r="E77" s="27"/>
      <c r="F77" s="72" t="s">
        <v>121</v>
      </c>
      <c r="G77" s="27">
        <v>543.3599999999999</v>
      </c>
      <c r="H77" s="27" t="s">
        <v>121</v>
      </c>
      <c r="I77" s="27">
        <v>4.4044009863009048</v>
      </c>
    </row>
    <row r="78" spans="1:12" hidden="1" x14ac:dyDescent="0.2">
      <c r="A78" s="10">
        <v>0</v>
      </c>
      <c r="B78" s="26">
        <v>0</v>
      </c>
      <c r="C78" s="24" t="s">
        <v>121</v>
      </c>
      <c r="D78" s="27" t="s">
        <v>121</v>
      </c>
      <c r="E78" s="27"/>
      <c r="F78" s="71" t="s">
        <v>121</v>
      </c>
      <c r="G78" s="27" t="s">
        <v>121</v>
      </c>
      <c r="H78" s="27" t="s">
        <v>121</v>
      </c>
      <c r="I78" s="27" t="s">
        <v>121</v>
      </c>
    </row>
    <row r="79" spans="1:12" hidden="1" x14ac:dyDescent="0.2">
      <c r="A79" s="10">
        <v>0</v>
      </c>
      <c r="B79" s="26">
        <v>0</v>
      </c>
      <c r="C79" s="24" t="s">
        <v>121</v>
      </c>
      <c r="D79" s="27" t="s">
        <v>121</v>
      </c>
      <c r="E79" s="27" t="s">
        <v>121</v>
      </c>
      <c r="F79" s="71" t="s">
        <v>121</v>
      </c>
      <c r="G79" s="27" t="s">
        <v>121</v>
      </c>
      <c r="H79" s="27" t="s">
        <v>121</v>
      </c>
      <c r="I79" s="27" t="s">
        <v>121</v>
      </c>
    </row>
    <row r="80" spans="1:12" hidden="1" x14ac:dyDescent="0.2">
      <c r="A80" s="10">
        <v>0</v>
      </c>
      <c r="B80" s="26">
        <v>0</v>
      </c>
      <c r="C80" s="24" t="s">
        <v>121</v>
      </c>
      <c r="D80" s="27" t="s">
        <v>121</v>
      </c>
      <c r="E80" s="27" t="s">
        <v>121</v>
      </c>
      <c r="F80" s="71" t="s">
        <v>121</v>
      </c>
      <c r="G80" s="27" t="s">
        <v>121</v>
      </c>
      <c r="H80" s="27" t="s">
        <v>121</v>
      </c>
      <c r="I80" s="27" t="s">
        <v>121</v>
      </c>
    </row>
    <row r="81" spans="1:12" hidden="1" x14ac:dyDescent="0.2">
      <c r="A81" s="10">
        <v>0</v>
      </c>
      <c r="B81" s="11">
        <v>0</v>
      </c>
      <c r="C81" s="9" t="s">
        <v>121</v>
      </c>
      <c r="D81" s="26" t="s">
        <v>121</v>
      </c>
      <c r="E81" s="78" t="s">
        <v>121</v>
      </c>
      <c r="F81" s="76" t="s">
        <v>121</v>
      </c>
      <c r="G81" s="84" t="s">
        <v>121</v>
      </c>
      <c r="H81" s="9" t="s">
        <v>121</v>
      </c>
      <c r="I81" s="24" t="s">
        <v>121</v>
      </c>
    </row>
    <row r="82" spans="1:12" x14ac:dyDescent="0.2">
      <c r="A82" s="10">
        <v>1</v>
      </c>
      <c r="B82" s="95" t="s">
        <v>171</v>
      </c>
      <c r="C82" s="96" t="s">
        <v>121</v>
      </c>
      <c r="D82" s="92" t="s">
        <v>121</v>
      </c>
      <c r="E82" s="92"/>
      <c r="F82" s="94" t="s">
        <v>121</v>
      </c>
      <c r="G82" s="92" t="s">
        <v>121</v>
      </c>
      <c r="H82" s="92">
        <v>3076.2148425791092</v>
      </c>
      <c r="I82" s="92" t="s">
        <v>121</v>
      </c>
      <c r="L82" s="64">
        <f>SUM(G83:G84)</f>
        <v>3076.2148425791092</v>
      </c>
    </row>
    <row r="83" spans="1:12" x14ac:dyDescent="0.2">
      <c r="A83" s="10">
        <v>1</v>
      </c>
      <c r="B83" s="31" t="s">
        <v>172</v>
      </c>
      <c r="C83" s="24" t="s">
        <v>121</v>
      </c>
      <c r="D83" s="27">
        <v>93.841024005025872</v>
      </c>
      <c r="E83" s="27"/>
      <c r="F83" s="72">
        <v>22.002800668653762</v>
      </c>
      <c r="G83" s="27">
        <v>2064.7653457249371</v>
      </c>
      <c r="H83" s="27" t="s">
        <v>121</v>
      </c>
      <c r="I83" s="27">
        <v>16.736702232757001</v>
      </c>
    </row>
    <row r="84" spans="1:12" x14ac:dyDescent="0.2">
      <c r="A84" s="10">
        <v>1</v>
      </c>
      <c r="B84" s="31" t="s">
        <v>173</v>
      </c>
      <c r="C84" s="24" t="s">
        <v>121</v>
      </c>
      <c r="D84" s="27">
        <v>176.33379620642012</v>
      </c>
      <c r="E84" s="27"/>
      <c r="F84" s="72">
        <v>5.7359934318555013</v>
      </c>
      <c r="G84" s="27">
        <v>1011.4494968541723</v>
      </c>
      <c r="H84" s="27" t="s">
        <v>121</v>
      </c>
      <c r="I84" s="27">
        <v>8.1986696877541068</v>
      </c>
    </row>
    <row r="85" spans="1:12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/>
      <c r="F85" s="94" t="s">
        <v>121</v>
      </c>
      <c r="G85" s="92" t="s">
        <v>121</v>
      </c>
      <c r="H85" s="92">
        <v>866.95922486711606</v>
      </c>
      <c r="I85" s="92" t="s">
        <v>121</v>
      </c>
      <c r="L85" s="64">
        <f>SUM(G86:G91)</f>
        <v>866.95922486711606</v>
      </c>
    </row>
    <row r="86" spans="1:12" hidden="1" x14ac:dyDescent="0.2">
      <c r="A86" s="10">
        <v>0</v>
      </c>
      <c r="B86" s="12" t="s">
        <v>175</v>
      </c>
      <c r="C86" s="9" t="s">
        <v>121</v>
      </c>
      <c r="D86" s="77" t="s">
        <v>121</v>
      </c>
      <c r="E86" s="78" t="s">
        <v>121</v>
      </c>
      <c r="F86" s="85" t="s">
        <v>121</v>
      </c>
      <c r="G86" s="8" t="s">
        <v>121</v>
      </c>
      <c r="H86" s="9" t="s">
        <v>121</v>
      </c>
      <c r="I86" s="24" t="s">
        <v>121</v>
      </c>
    </row>
    <row r="87" spans="1:12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/>
      <c r="F87" s="72" t="s">
        <v>121</v>
      </c>
      <c r="G87" s="27">
        <v>345.47495094783324</v>
      </c>
      <c r="H87" s="27" t="s">
        <v>121</v>
      </c>
      <c r="I87" s="27">
        <v>2.8003721560234349</v>
      </c>
    </row>
    <row r="88" spans="1:12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/>
      <c r="F88" s="72" t="s">
        <v>121</v>
      </c>
      <c r="G88" s="27">
        <v>362.31965578267591</v>
      </c>
      <c r="H88" s="27" t="s">
        <v>121</v>
      </c>
      <c r="I88" s="27">
        <v>2.9369130029546202</v>
      </c>
    </row>
    <row r="89" spans="1:12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/>
      <c r="F89" s="72" t="s">
        <v>121</v>
      </c>
      <c r="G89" s="27">
        <v>159.16461813660689</v>
      </c>
      <c r="H89" s="27" t="s">
        <v>121</v>
      </c>
      <c r="I89" s="27">
        <v>1.290166374236378</v>
      </c>
    </row>
    <row r="90" spans="1:12" hidden="1" x14ac:dyDescent="0.2">
      <c r="A90" s="10">
        <v>0</v>
      </c>
      <c r="B90" s="11">
        <v>0</v>
      </c>
      <c r="C90" s="9" t="s">
        <v>121</v>
      </c>
      <c r="D90" s="9" t="s">
        <v>121</v>
      </c>
      <c r="E90" s="78" t="s">
        <v>121</v>
      </c>
      <c r="F90" s="76" t="s">
        <v>121</v>
      </c>
      <c r="G90" s="27" t="s">
        <v>121</v>
      </c>
      <c r="H90" s="26" t="s">
        <v>121</v>
      </c>
      <c r="I90" s="24" t="s">
        <v>121</v>
      </c>
    </row>
    <row r="91" spans="1:12" hidden="1" x14ac:dyDescent="0.2">
      <c r="A91" s="10">
        <v>0</v>
      </c>
      <c r="B91" s="12" t="s">
        <v>179</v>
      </c>
      <c r="C91" s="9" t="s">
        <v>121</v>
      </c>
      <c r="D91" s="86" t="s">
        <v>121</v>
      </c>
      <c r="E91" s="78" t="s">
        <v>121</v>
      </c>
      <c r="F91" s="76" t="s">
        <v>121</v>
      </c>
      <c r="G91" s="87" t="s">
        <v>121</v>
      </c>
      <c r="H91" s="9" t="s">
        <v>121</v>
      </c>
      <c r="I91" s="24" t="s">
        <v>121</v>
      </c>
    </row>
    <row r="92" spans="1:12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/>
      <c r="F92" s="72" t="s">
        <v>121</v>
      </c>
      <c r="G92" s="27">
        <v>516.60458876083396</v>
      </c>
      <c r="H92" s="27" t="s">
        <v>121</v>
      </c>
      <c r="I92" s="27">
        <v>4.187525324399644</v>
      </c>
      <c r="L92" s="64">
        <f>+G92</f>
        <v>516.60458876083396</v>
      </c>
    </row>
    <row r="93" spans="1:12" hidden="1" x14ac:dyDescent="0.2">
      <c r="A93" s="10">
        <v>0</v>
      </c>
      <c r="B93" s="9">
        <v>0</v>
      </c>
      <c r="C93" s="9" t="s">
        <v>121</v>
      </c>
      <c r="D93" s="9" t="s">
        <v>121</v>
      </c>
      <c r="E93" s="78" t="s">
        <v>121</v>
      </c>
      <c r="F93" s="76" t="s">
        <v>121</v>
      </c>
      <c r="G93" s="27" t="s">
        <v>121</v>
      </c>
      <c r="H93" s="24" t="s">
        <v>121</v>
      </c>
      <c r="I93" s="24" t="s">
        <v>121</v>
      </c>
    </row>
    <row r="94" spans="1:12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/>
      <c r="F94" s="156" t="s">
        <v>121</v>
      </c>
      <c r="G94" s="39">
        <v>12336.751392301092</v>
      </c>
      <c r="H94" s="38" t="s">
        <v>121</v>
      </c>
      <c r="I94" s="38">
        <v>99.999999999999986</v>
      </c>
      <c r="K94" s="64"/>
      <c r="L94" s="64">
        <f>SUM(L31:L92)</f>
        <v>12336.75139230109</v>
      </c>
    </row>
    <row r="95" spans="1:12" hidden="1" x14ac:dyDescent="0.2">
      <c r="A95" s="10">
        <v>0</v>
      </c>
      <c r="B95" s="12" t="s">
        <v>49</v>
      </c>
      <c r="C95" s="9" t="s">
        <v>121</v>
      </c>
      <c r="D95" s="9" t="s">
        <v>121</v>
      </c>
      <c r="E95" s="78" t="s">
        <v>121</v>
      </c>
      <c r="F95" s="76" t="s">
        <v>121</v>
      </c>
      <c r="G95" s="27" t="s">
        <v>121</v>
      </c>
      <c r="H95" s="24" t="s">
        <v>121</v>
      </c>
      <c r="I95" s="9" t="s">
        <v>121</v>
      </c>
    </row>
    <row r="96" spans="1:12" hidden="1" x14ac:dyDescent="0.2">
      <c r="A96" s="10">
        <v>0</v>
      </c>
      <c r="B96" s="77">
        <v>0</v>
      </c>
      <c r="C96" s="9" t="s">
        <v>121</v>
      </c>
      <c r="D96" s="77" t="s">
        <v>121</v>
      </c>
      <c r="E96" s="78" t="s">
        <v>121</v>
      </c>
      <c r="F96" s="78" t="s">
        <v>121</v>
      </c>
      <c r="G96" s="79" t="s">
        <v>121</v>
      </c>
      <c r="H96" s="24" t="s">
        <v>121</v>
      </c>
      <c r="I96" s="9" t="s">
        <v>121</v>
      </c>
    </row>
    <row r="97" spans="1:12" hidden="1" x14ac:dyDescent="0.2">
      <c r="A97" s="10">
        <v>0</v>
      </c>
      <c r="B97" s="77">
        <v>0</v>
      </c>
      <c r="C97" s="9" t="s">
        <v>121</v>
      </c>
      <c r="D97" s="77" t="s">
        <v>121</v>
      </c>
      <c r="E97" s="78" t="s">
        <v>121</v>
      </c>
      <c r="F97" s="78" t="s">
        <v>121</v>
      </c>
      <c r="G97" s="79" t="s">
        <v>121</v>
      </c>
      <c r="H97" s="9" t="s">
        <v>121</v>
      </c>
      <c r="I97" s="9" t="s">
        <v>121</v>
      </c>
    </row>
    <row r="98" spans="1:12" hidden="1" x14ac:dyDescent="0.2">
      <c r="A98" s="10">
        <v>0</v>
      </c>
      <c r="B98" s="77">
        <v>0</v>
      </c>
      <c r="C98" s="9" t="s">
        <v>121</v>
      </c>
      <c r="D98" s="77" t="s">
        <v>121</v>
      </c>
      <c r="E98" s="78" t="s">
        <v>121</v>
      </c>
      <c r="F98" s="78" t="s">
        <v>121</v>
      </c>
      <c r="G98" s="79" t="s">
        <v>121</v>
      </c>
      <c r="H98" s="9" t="s">
        <v>121</v>
      </c>
      <c r="I98" s="9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/>
      <c r="F99" s="157" t="s">
        <v>121</v>
      </c>
      <c r="G99" s="41">
        <v>12336.751392301092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/>
      <c r="F100" s="171">
        <v>0.35247861120860263</v>
      </c>
      <c r="G100" s="35" t="s">
        <v>121</v>
      </c>
      <c r="H100" s="59" t="s">
        <v>121</v>
      </c>
      <c r="I100" s="59" t="s">
        <v>121</v>
      </c>
    </row>
    <row r="101" spans="1:12" hidden="1" x14ac:dyDescent="0.2">
      <c r="A101" s="10">
        <v>0</v>
      </c>
      <c r="B101" s="12">
        <v>0</v>
      </c>
      <c r="C101" s="9" t="s">
        <v>121</v>
      </c>
      <c r="D101" s="26" t="s">
        <v>121</v>
      </c>
      <c r="E101" s="26" t="s">
        <v>121</v>
      </c>
      <c r="F101" s="27" t="s">
        <v>121</v>
      </c>
      <c r="G101" s="30" t="s">
        <v>121</v>
      </c>
      <c r="H101" s="9" t="s">
        <v>121</v>
      </c>
      <c r="I101" s="9" t="s">
        <v>121</v>
      </c>
    </row>
    <row r="102" spans="1:12" hidden="1" x14ac:dyDescent="0.2">
      <c r="A102" s="10">
        <v>0</v>
      </c>
      <c r="B102" s="12">
        <v>0</v>
      </c>
      <c r="C102" s="88" t="s">
        <v>121</v>
      </c>
      <c r="D102" s="25" t="s">
        <v>121</v>
      </c>
      <c r="E102" s="25" t="s">
        <v>121</v>
      </c>
      <c r="F102" s="25" t="s">
        <v>121</v>
      </c>
      <c r="G102" s="40" t="s">
        <v>121</v>
      </c>
      <c r="H102" s="9" t="s">
        <v>121</v>
      </c>
      <c r="I102" s="9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/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/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563.04614403015523</v>
      </c>
      <c r="E105" s="26"/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/>
      <c r="F106" s="26">
        <v>332</v>
      </c>
      <c r="G106" s="26">
        <v>332</v>
      </c>
      <c r="H106" s="24" t="s">
        <v>121</v>
      </c>
      <c r="I106" s="24" t="s">
        <v>121</v>
      </c>
    </row>
    <row r="107" spans="1:12" hidden="1" x14ac:dyDescent="0.2">
      <c r="A107" s="10">
        <v>0</v>
      </c>
      <c r="B107" s="11">
        <v>0</v>
      </c>
      <c r="C107" s="9" t="s">
        <v>121</v>
      </c>
      <c r="D107" s="77" t="s">
        <v>121</v>
      </c>
      <c r="E107" s="78" t="s">
        <v>121</v>
      </c>
      <c r="F107" s="78" t="s">
        <v>121</v>
      </c>
      <c r="G107" s="79" t="s">
        <v>121</v>
      </c>
      <c r="H107" s="9" t="s">
        <v>121</v>
      </c>
      <c r="I107" s="9" t="s">
        <v>121</v>
      </c>
    </row>
    <row r="108" spans="1:12" hidden="1" x14ac:dyDescent="0.2">
      <c r="A108" s="10">
        <v>0</v>
      </c>
      <c r="B108" s="11">
        <v>0</v>
      </c>
      <c r="C108" s="9" t="s">
        <v>121</v>
      </c>
      <c r="D108" s="77" t="s">
        <v>121</v>
      </c>
      <c r="E108" s="78" t="s">
        <v>121</v>
      </c>
      <c r="F108" s="78" t="s">
        <v>121</v>
      </c>
      <c r="G108" s="79" t="s">
        <v>121</v>
      </c>
      <c r="H108" s="24" t="s">
        <v>121</v>
      </c>
      <c r="I108" s="9" t="s">
        <v>121</v>
      </c>
    </row>
    <row r="109" spans="1:12" hidden="1" x14ac:dyDescent="0.2">
      <c r="A109" s="10">
        <v>0</v>
      </c>
      <c r="B109" s="11">
        <v>0</v>
      </c>
      <c r="C109" s="9" t="s">
        <v>121</v>
      </c>
      <c r="D109" s="77" t="s">
        <v>121</v>
      </c>
      <c r="E109" s="78" t="s">
        <v>121</v>
      </c>
      <c r="F109" s="78" t="s">
        <v>121</v>
      </c>
      <c r="G109" s="79" t="s">
        <v>121</v>
      </c>
      <c r="H109" s="24" t="s">
        <v>121</v>
      </c>
      <c r="I109" s="9" t="s">
        <v>121</v>
      </c>
    </row>
    <row r="110" spans="1:12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2" hidden="1" x14ac:dyDescent="0.2">
      <c r="A111" s="10">
        <v>0</v>
      </c>
      <c r="B111" s="89" t="s">
        <v>186</v>
      </c>
      <c r="C111" s="9" t="s">
        <v>121</v>
      </c>
      <c r="D111" s="77" t="s">
        <v>121</v>
      </c>
      <c r="E111" s="78" t="s">
        <v>121</v>
      </c>
      <c r="F111" s="86" t="s">
        <v>121</v>
      </c>
      <c r="G111" s="90" t="s">
        <v>121</v>
      </c>
      <c r="H111" s="24" t="s">
        <v>121</v>
      </c>
      <c r="I111" s="9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/>
      <c r="F112" s="158" t="s">
        <v>121</v>
      </c>
      <c r="G112" s="36">
        <v>11947.073723729663</v>
      </c>
      <c r="H112" s="35" t="s">
        <v>121</v>
      </c>
      <c r="I112" s="34" t="s">
        <v>121</v>
      </c>
      <c r="L112" s="64">
        <f>+L94-G105-G106</f>
        <v>11947.073723729662</v>
      </c>
    </row>
    <row r="113" spans="1:13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/>
      <c r="F113" s="159">
        <v>0.34134496353513322</v>
      </c>
      <c r="G113" s="61" t="s">
        <v>121</v>
      </c>
      <c r="H113" s="42" t="s">
        <v>121</v>
      </c>
      <c r="I113" s="42" t="s">
        <v>121</v>
      </c>
      <c r="L113" s="10">
        <f>L112/G9-F113</f>
        <v>0</v>
      </c>
      <c r="M113" s="10">
        <v>96.971636585241299</v>
      </c>
    </row>
    <row r="115" spans="1:13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C3:I3 I55:I73 D74:I80 I81 D82:I85 I86 D87:I89 I90:I91 I93 D92:I92 D31:I54 D55:H72">
    <cfRule type="cellIs" dxfId="15" priority="1" stopIfTrue="1" operator="equal">
      <formula>0</formula>
    </cfRule>
  </conditionalFormatting>
  <pageMargins left="0.75" right="0.75" top="1" bottom="1" header="0" footer="0"/>
  <pageSetup paperSize="9" scale="87" orientation="portrait" verticalDpi="0" r:id="rId1"/>
  <headerFooter alignWithMargins="0"/>
  <colBreaks count="1" manualBreakCount="1">
    <brk id="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9.140625" style="10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/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/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/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/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214</v>
      </c>
      <c r="C7" s="96"/>
      <c r="D7" s="62"/>
      <c r="E7" s="63"/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/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/>
      <c r="F9" s="103" t="s">
        <v>121</v>
      </c>
      <c r="G9" s="145">
        <v>35000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/>
      <c r="F10" s="199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/>
      <c r="F11" s="63" t="s">
        <v>121</v>
      </c>
      <c r="G11" s="97">
        <v>38888.888888888891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/>
      <c r="F12" s="63" t="s">
        <v>121</v>
      </c>
      <c r="G12" s="40">
        <v>10</v>
      </c>
      <c r="H12" s="74" t="s">
        <v>2</v>
      </c>
      <c r="I12" s="62" t="s">
        <v>121</v>
      </c>
    </row>
    <row r="13" spans="1:9" x14ac:dyDescent="0.2">
      <c r="A13" s="10">
        <v>1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63" t="s">
        <v>121</v>
      </c>
      <c r="H13" s="63" t="s">
        <v>121</v>
      </c>
      <c r="I13" s="62" t="s">
        <v>121</v>
      </c>
    </row>
    <row r="14" spans="1:9" x14ac:dyDescent="0.2">
      <c r="A14" s="10">
        <v>1</v>
      </c>
      <c r="B14" s="24" t="s">
        <v>121</v>
      </c>
      <c r="C14" s="24" t="s">
        <v>121</v>
      </c>
      <c r="D14" s="62" t="s">
        <v>121</v>
      </c>
      <c r="E14" s="63"/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/>
      <c r="F15" s="63" t="s">
        <v>121</v>
      </c>
      <c r="G15" s="251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/>
      <c r="F16" s="63" t="s">
        <v>121</v>
      </c>
      <c r="G16" s="40">
        <v>1</v>
      </c>
      <c r="H16" s="74" t="s">
        <v>129</v>
      </c>
      <c r="I16" s="62" t="s">
        <v>121</v>
      </c>
    </row>
    <row r="17" spans="1:12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/>
      <c r="F17" s="63" t="s">
        <v>121</v>
      </c>
      <c r="G17" s="40" t="s">
        <v>121</v>
      </c>
      <c r="H17" s="74" t="s">
        <v>121</v>
      </c>
      <c r="I17" s="62" t="s">
        <v>121</v>
      </c>
    </row>
    <row r="18" spans="1:12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40">
        <v>7.7159999999999993</v>
      </c>
      <c r="H18" s="74" t="s">
        <v>2</v>
      </c>
      <c r="I18" s="25" t="s">
        <v>121</v>
      </c>
    </row>
    <row r="19" spans="1:12" customFormat="1" ht="12.75" x14ac:dyDescent="0.2">
      <c r="A19" s="10">
        <v>1</v>
      </c>
      <c r="B19" s="24" t="s">
        <v>121</v>
      </c>
      <c r="C19" s="21" t="s">
        <v>121</v>
      </c>
      <c r="D19" s="69" t="s">
        <v>121</v>
      </c>
      <c r="E19" s="70" t="s">
        <v>121</v>
      </c>
      <c r="F19" s="70" t="s">
        <v>121</v>
      </c>
      <c r="G19" s="70" t="s">
        <v>121</v>
      </c>
      <c r="H19" s="70" t="s">
        <v>121</v>
      </c>
      <c r="I19" s="69" t="s">
        <v>121</v>
      </c>
    </row>
    <row r="20" spans="1:12" customFormat="1" ht="12.75" hidden="1" x14ac:dyDescent="0.2">
      <c r="A20" s="10">
        <v>0</v>
      </c>
      <c r="B20" s="24" t="s">
        <v>131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2" customFormat="1" ht="12.75" x14ac:dyDescent="0.2">
      <c r="A21" s="10">
        <v>1</v>
      </c>
      <c r="B21" s="24" t="s">
        <v>198</v>
      </c>
      <c r="C21" s="15" t="s">
        <v>121</v>
      </c>
      <c r="D21" s="15" t="s">
        <v>121</v>
      </c>
      <c r="E21" s="14" t="s">
        <v>121</v>
      </c>
      <c r="F21" s="14" t="s">
        <v>121</v>
      </c>
      <c r="G21" s="218">
        <v>600</v>
      </c>
      <c r="H21" s="14" t="s">
        <v>199</v>
      </c>
      <c r="I21" s="14" t="s">
        <v>121</v>
      </c>
    </row>
    <row r="22" spans="1:12" customFormat="1" ht="12.75" hidden="1" x14ac:dyDescent="0.2">
      <c r="A22" s="10">
        <v>0</v>
      </c>
      <c r="B22" s="24" t="s">
        <v>121</v>
      </c>
      <c r="C22" s="15" t="s">
        <v>121</v>
      </c>
      <c r="D22" s="17" t="s">
        <v>121</v>
      </c>
      <c r="E22" s="14" t="s">
        <v>121</v>
      </c>
      <c r="F22" s="18" t="s">
        <v>121</v>
      </c>
      <c r="G22" s="15" t="s">
        <v>121</v>
      </c>
      <c r="H22" s="14" t="s">
        <v>121</v>
      </c>
      <c r="I22" s="14" t="s">
        <v>121</v>
      </c>
    </row>
    <row r="23" spans="1:12" customFormat="1" ht="12.75" hidden="1" x14ac:dyDescent="0.2">
      <c r="A23" s="10">
        <v>0</v>
      </c>
      <c r="B23" s="24" t="s">
        <v>121</v>
      </c>
      <c r="C23" s="15" t="s">
        <v>121</v>
      </c>
      <c r="D23" s="17" t="s">
        <v>121</v>
      </c>
      <c r="E23" s="14" t="s">
        <v>121</v>
      </c>
      <c r="F23" s="18" t="s">
        <v>121</v>
      </c>
      <c r="G23" s="15" t="s">
        <v>121</v>
      </c>
      <c r="H23" s="14" t="s">
        <v>121</v>
      </c>
      <c r="I23" s="14" t="s">
        <v>121</v>
      </c>
    </row>
    <row r="24" spans="1:12" customFormat="1" ht="14.25" hidden="1" x14ac:dyDescent="0.2">
      <c r="A24" s="10">
        <v>0</v>
      </c>
      <c r="B24" s="24" t="s">
        <v>121</v>
      </c>
      <c r="C24" s="15" t="s">
        <v>121</v>
      </c>
      <c r="D24" s="17" t="s">
        <v>121</v>
      </c>
      <c r="E24" s="19" t="s">
        <v>121</v>
      </c>
      <c r="F24" s="18" t="s">
        <v>121</v>
      </c>
      <c r="G24" s="15" t="s">
        <v>121</v>
      </c>
      <c r="H24" s="14" t="s">
        <v>121</v>
      </c>
      <c r="I24" s="14" t="s">
        <v>121</v>
      </c>
    </row>
    <row r="25" spans="1:12" customFormat="1" ht="12.75" hidden="1" x14ac:dyDescent="0.2">
      <c r="A25" s="10">
        <v>0</v>
      </c>
      <c r="B25" s="24" t="s">
        <v>121</v>
      </c>
      <c r="C25" s="15" t="s">
        <v>121</v>
      </c>
      <c r="D25" s="15" t="s">
        <v>121</v>
      </c>
      <c r="E25" s="14" t="s">
        <v>121</v>
      </c>
      <c r="F25" s="18" t="s">
        <v>121</v>
      </c>
      <c r="G25" s="15" t="s">
        <v>121</v>
      </c>
      <c r="H25" s="14" t="s">
        <v>121</v>
      </c>
      <c r="I25" s="14" t="s">
        <v>121</v>
      </c>
    </row>
    <row r="26" spans="1:12" customFormat="1" ht="12.75" hidden="1" x14ac:dyDescent="0.2">
      <c r="A26" s="10">
        <v>0</v>
      </c>
      <c r="B26" s="24" t="s">
        <v>121</v>
      </c>
      <c r="C26" s="15" t="s">
        <v>121</v>
      </c>
      <c r="D26" s="17" t="s">
        <v>121</v>
      </c>
      <c r="E26" s="14" t="s">
        <v>121</v>
      </c>
      <c r="F26" s="18" t="s">
        <v>121</v>
      </c>
      <c r="G26" s="15" t="s">
        <v>121</v>
      </c>
      <c r="H26" s="14" t="s">
        <v>121</v>
      </c>
      <c r="I26" s="14" t="s">
        <v>121</v>
      </c>
    </row>
    <row r="27" spans="1:12" customFormat="1" ht="12.75" hidden="1" x14ac:dyDescent="0.2">
      <c r="A27" s="10">
        <v>0</v>
      </c>
      <c r="B27" s="24" t="s">
        <v>121</v>
      </c>
      <c r="C27" s="15" t="s">
        <v>121</v>
      </c>
      <c r="D27" s="15" t="s">
        <v>121</v>
      </c>
      <c r="E27" s="14" t="s">
        <v>121</v>
      </c>
      <c r="F27" s="18" t="s">
        <v>121</v>
      </c>
      <c r="G27" s="15" t="s">
        <v>121</v>
      </c>
      <c r="H27" s="14" t="s">
        <v>121</v>
      </c>
      <c r="I27" s="14" t="s">
        <v>121</v>
      </c>
    </row>
    <row r="28" spans="1:12" x14ac:dyDescent="0.2">
      <c r="A28" s="10">
        <v>1</v>
      </c>
      <c r="B28" s="24"/>
      <c r="C28" s="27" t="s">
        <v>121</v>
      </c>
      <c r="D28" s="62" t="s">
        <v>121</v>
      </c>
      <c r="E28" s="63"/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2" x14ac:dyDescent="0.2">
      <c r="A29" s="10">
        <v>1</v>
      </c>
      <c r="B29" s="147">
        <v>0</v>
      </c>
      <c r="C29" s="38" t="s">
        <v>121</v>
      </c>
      <c r="D29" s="148" t="s">
        <v>134</v>
      </c>
      <c r="E29" s="149"/>
      <c r="F29" s="149" t="s">
        <v>135</v>
      </c>
      <c r="G29" s="149" t="s">
        <v>136</v>
      </c>
      <c r="H29" s="149" t="s">
        <v>121</v>
      </c>
      <c r="I29" s="148" t="s">
        <v>137</v>
      </c>
    </row>
    <row r="30" spans="1:12" x14ac:dyDescent="0.2">
      <c r="A30" s="10">
        <v>1</v>
      </c>
      <c r="B30" s="150" t="s">
        <v>138</v>
      </c>
      <c r="C30" s="42" t="s">
        <v>121</v>
      </c>
      <c r="D30" s="151" t="s">
        <v>3</v>
      </c>
      <c r="E30" s="151"/>
      <c r="F30" s="151" t="s">
        <v>139</v>
      </c>
      <c r="G30" s="151" t="s">
        <v>108</v>
      </c>
      <c r="H30" s="151" t="s">
        <v>121</v>
      </c>
      <c r="I30" s="152" t="s">
        <v>140</v>
      </c>
    </row>
    <row r="31" spans="1:12" hidden="1" x14ac:dyDescent="0.2">
      <c r="A31" s="10">
        <v>0</v>
      </c>
      <c r="B31" s="32" t="s">
        <v>141</v>
      </c>
      <c r="C31" s="27" t="s">
        <v>121</v>
      </c>
      <c r="D31" s="27" t="s">
        <v>121</v>
      </c>
      <c r="E31" s="27"/>
      <c r="F31" s="27" t="s">
        <v>121</v>
      </c>
      <c r="G31" s="27" t="s">
        <v>121</v>
      </c>
      <c r="H31" s="27" t="s">
        <v>121</v>
      </c>
      <c r="I31" s="27" t="s">
        <v>121</v>
      </c>
      <c r="L31" s="64" t="str">
        <f>+H31</f>
        <v/>
      </c>
    </row>
    <row r="32" spans="1:12" customFormat="1" ht="12.75" hidden="1" x14ac:dyDescent="0.2">
      <c r="A32" s="10">
        <v>0</v>
      </c>
      <c r="B32" s="4" t="s">
        <v>200</v>
      </c>
      <c r="C32" s="44" t="s">
        <v>121</v>
      </c>
      <c r="D32" s="1" t="s">
        <v>121</v>
      </c>
      <c r="E32" s="3" t="s">
        <v>121</v>
      </c>
      <c r="F32" s="45" t="s">
        <v>121</v>
      </c>
      <c r="G32" s="14" t="s">
        <v>121</v>
      </c>
      <c r="H32" s="14" t="s">
        <v>121</v>
      </c>
      <c r="I32" s="14" t="s">
        <v>121</v>
      </c>
    </row>
    <row r="33" spans="1:14" x14ac:dyDescent="0.2">
      <c r="A33" s="10">
        <v>1</v>
      </c>
      <c r="B33" s="43" t="s">
        <v>144</v>
      </c>
      <c r="C33" s="92" t="s">
        <v>121</v>
      </c>
      <c r="D33" s="93" t="s">
        <v>121</v>
      </c>
      <c r="E33" s="92"/>
      <c r="F33" s="94" t="s">
        <v>121</v>
      </c>
      <c r="G33" s="92" t="s">
        <v>121</v>
      </c>
      <c r="H33" s="92">
        <v>2232.3103337767916</v>
      </c>
      <c r="I33" s="92" t="s">
        <v>121</v>
      </c>
      <c r="L33" s="10">
        <f>SUBTOTAL(9,G34:G54)</f>
        <v>2232.3103337767907</v>
      </c>
      <c r="N33" s="10">
        <v>79.264309284357111</v>
      </c>
    </row>
    <row r="34" spans="1:14" x14ac:dyDescent="0.2">
      <c r="A34" s="10">
        <v>1</v>
      </c>
      <c r="B34" s="26" t="s">
        <v>213</v>
      </c>
      <c r="C34" s="27" t="s">
        <v>121</v>
      </c>
      <c r="D34" s="27">
        <v>600</v>
      </c>
      <c r="E34" s="27"/>
      <c r="F34" s="72">
        <v>1.82</v>
      </c>
      <c r="G34" s="27">
        <v>1092</v>
      </c>
      <c r="H34" s="27" t="s">
        <v>121</v>
      </c>
      <c r="I34" s="27">
        <v>8.1497341448722747</v>
      </c>
      <c r="M34" s="10">
        <v>66.181818181818187</v>
      </c>
    </row>
    <row r="35" spans="1:14" x14ac:dyDescent="0.2">
      <c r="A35" s="10">
        <v>1</v>
      </c>
      <c r="B35" s="26" t="s">
        <v>148</v>
      </c>
      <c r="C35" s="27" t="s">
        <v>121</v>
      </c>
      <c r="D35" s="27">
        <v>2</v>
      </c>
      <c r="E35" s="27"/>
      <c r="F35" s="72">
        <v>5.66</v>
      </c>
      <c r="G35" s="27">
        <v>11.32</v>
      </c>
      <c r="H35" s="27" t="s">
        <v>121</v>
      </c>
      <c r="I35" s="27">
        <v>8.4482592051240077E-2</v>
      </c>
    </row>
    <row r="36" spans="1:14" x14ac:dyDescent="0.2">
      <c r="A36" s="10">
        <v>1</v>
      </c>
      <c r="B36" s="26" t="s">
        <v>147</v>
      </c>
      <c r="C36" s="27" t="s">
        <v>121</v>
      </c>
      <c r="D36" s="27">
        <v>2</v>
      </c>
      <c r="E36" s="27"/>
      <c r="F36" s="72">
        <v>0.94000000000000006</v>
      </c>
      <c r="G36" s="27">
        <v>1.8800000000000001</v>
      </c>
      <c r="H36" s="27" t="s">
        <v>121</v>
      </c>
      <c r="I36" s="27">
        <v>1.4030677831831392E-2</v>
      </c>
    </row>
    <row r="37" spans="1:14" x14ac:dyDescent="0.2">
      <c r="A37" s="10">
        <v>1</v>
      </c>
      <c r="B37" s="26" t="s">
        <v>150</v>
      </c>
      <c r="C37" s="27" t="s">
        <v>121</v>
      </c>
      <c r="D37" s="27">
        <v>725.27777777777783</v>
      </c>
      <c r="E37" s="27"/>
      <c r="F37" s="72">
        <v>0.35660589873475601</v>
      </c>
      <c r="G37" s="27">
        <v>258.63833377679111</v>
      </c>
      <c r="H37" s="27" t="s">
        <v>121</v>
      </c>
      <c r="I37" s="27">
        <v>1.9302506043531016</v>
      </c>
    </row>
    <row r="38" spans="1:14" hidden="1" x14ac:dyDescent="0.2">
      <c r="A38" s="10">
        <v>0</v>
      </c>
      <c r="B38" s="11" t="s">
        <v>53</v>
      </c>
      <c r="C38" s="76" t="s">
        <v>121</v>
      </c>
      <c r="D38" s="27">
        <v>84</v>
      </c>
      <c r="E38" s="9" t="s">
        <v>121</v>
      </c>
      <c r="F38" s="28" t="s">
        <v>121</v>
      </c>
      <c r="G38" s="27" t="s">
        <v>121</v>
      </c>
      <c r="H38" s="24" t="s">
        <v>121</v>
      </c>
      <c r="I38" s="24" t="s">
        <v>121</v>
      </c>
    </row>
    <row r="39" spans="1:14" s="154" customFormat="1" ht="12.75" hidden="1" x14ac:dyDescent="0.2">
      <c r="A39" s="153">
        <v>0</v>
      </c>
      <c r="B39" s="4" t="s">
        <v>12</v>
      </c>
      <c r="C39" s="44" t="s">
        <v>121</v>
      </c>
      <c r="D39" s="46">
        <v>52.500000000000007</v>
      </c>
      <c r="E39" s="3" t="s">
        <v>121</v>
      </c>
      <c r="F39" s="6" t="s">
        <v>121</v>
      </c>
      <c r="G39" s="15" t="s">
        <v>121</v>
      </c>
      <c r="H39" s="14" t="s">
        <v>121</v>
      </c>
      <c r="I39" s="14" t="s">
        <v>121</v>
      </c>
    </row>
    <row r="40" spans="1:14" s="154" customFormat="1" ht="12.75" hidden="1" x14ac:dyDescent="0.2">
      <c r="A40" s="153">
        <v>0</v>
      </c>
      <c r="B40" s="4" t="s">
        <v>54</v>
      </c>
      <c r="C40" s="44" t="s">
        <v>121</v>
      </c>
      <c r="D40" s="46">
        <v>126</v>
      </c>
      <c r="E40" s="3" t="s">
        <v>121</v>
      </c>
      <c r="F40" s="6" t="s">
        <v>121</v>
      </c>
      <c r="G40" s="15" t="s">
        <v>121</v>
      </c>
      <c r="H40" s="14" t="s">
        <v>121</v>
      </c>
      <c r="I40" s="14" t="s">
        <v>121</v>
      </c>
    </row>
    <row r="41" spans="1:14" s="153" customFormat="1" x14ac:dyDescent="0.2">
      <c r="A41" s="153">
        <v>1</v>
      </c>
      <c r="B41" s="99" t="s">
        <v>151</v>
      </c>
      <c r="C41" s="100" t="s">
        <v>121</v>
      </c>
      <c r="D41" s="100" t="s">
        <v>121</v>
      </c>
      <c r="E41" s="100" t="s">
        <v>121</v>
      </c>
      <c r="F41" s="101" t="s">
        <v>121</v>
      </c>
      <c r="G41" s="100">
        <v>707.47199999999975</v>
      </c>
      <c r="H41" s="100" t="s">
        <v>121</v>
      </c>
      <c r="I41" s="100">
        <v>5.2799530356603261</v>
      </c>
    </row>
    <row r="42" spans="1:14" hidden="1" x14ac:dyDescent="0.2">
      <c r="A42" s="10">
        <v>0</v>
      </c>
      <c r="B42" s="26" t="s">
        <v>201</v>
      </c>
      <c r="C42" s="27" t="s">
        <v>121</v>
      </c>
      <c r="D42" s="27">
        <v>0.6</v>
      </c>
      <c r="E42" s="27" t="s">
        <v>121</v>
      </c>
      <c r="F42" s="72">
        <v>54.977999999999994</v>
      </c>
      <c r="G42" s="27">
        <v>32.986799999999995</v>
      </c>
      <c r="H42" s="27" t="s">
        <v>121</v>
      </c>
      <c r="I42" s="27">
        <v>0.24618466143779558</v>
      </c>
    </row>
    <row r="43" spans="1:14" hidden="1" x14ac:dyDescent="0.2">
      <c r="A43" s="10">
        <v>0</v>
      </c>
      <c r="B43" s="26" t="s">
        <v>189</v>
      </c>
      <c r="C43" s="27" t="s">
        <v>121</v>
      </c>
      <c r="D43" s="27">
        <v>4</v>
      </c>
      <c r="E43" s="27"/>
      <c r="F43" s="72">
        <v>14.586</v>
      </c>
      <c r="G43" s="27">
        <v>58.344000000000001</v>
      </c>
      <c r="H43" s="27" t="s">
        <v>121</v>
      </c>
      <c r="I43" s="27">
        <v>0.43542865288317595</v>
      </c>
    </row>
    <row r="44" spans="1:14" hidden="1" x14ac:dyDescent="0.2">
      <c r="A44" s="10">
        <v>0</v>
      </c>
      <c r="B44" s="26" t="s">
        <v>202</v>
      </c>
      <c r="C44" s="27" t="s">
        <v>121</v>
      </c>
      <c r="D44" s="27">
        <v>0.8</v>
      </c>
      <c r="E44" s="27"/>
      <c r="F44" s="72">
        <v>42.635999999999989</v>
      </c>
      <c r="G44" s="27">
        <v>34.108799999999995</v>
      </c>
      <c r="H44" s="27" t="s">
        <v>121</v>
      </c>
      <c r="I44" s="27">
        <v>0.25455828937785663</v>
      </c>
    </row>
    <row r="45" spans="1:14" hidden="1" x14ac:dyDescent="0.2">
      <c r="A45" s="10">
        <v>0</v>
      </c>
      <c r="B45" s="26" t="s">
        <v>203</v>
      </c>
      <c r="C45" s="27" t="s">
        <v>121</v>
      </c>
      <c r="D45" s="27">
        <v>0.6</v>
      </c>
      <c r="E45" s="27"/>
      <c r="F45" s="72">
        <v>14.790000000000001</v>
      </c>
      <c r="G45" s="27">
        <v>8.8740000000000006</v>
      </c>
      <c r="H45" s="27" t="s">
        <v>121</v>
      </c>
      <c r="I45" s="27">
        <v>6.6227784616846683E-2</v>
      </c>
    </row>
    <row r="46" spans="1:14" hidden="1" x14ac:dyDescent="0.2">
      <c r="A46" s="10">
        <v>0</v>
      </c>
      <c r="B46" s="26" t="s">
        <v>192</v>
      </c>
      <c r="C46" s="27" t="s">
        <v>121</v>
      </c>
      <c r="D46" s="27">
        <v>0.45</v>
      </c>
      <c r="E46" s="27"/>
      <c r="F46" s="72">
        <v>233.57999999999993</v>
      </c>
      <c r="G46" s="27">
        <v>105.11099999999998</v>
      </c>
      <c r="H46" s="27" t="s">
        <v>121</v>
      </c>
      <c r="I46" s="27">
        <v>0.78445669020299413</v>
      </c>
    </row>
    <row r="47" spans="1:14" hidden="1" x14ac:dyDescent="0.2">
      <c r="A47" s="10">
        <v>0</v>
      </c>
      <c r="B47" s="26" t="s">
        <v>204</v>
      </c>
      <c r="C47" s="27" t="s">
        <v>121</v>
      </c>
      <c r="D47" s="27">
        <v>7</v>
      </c>
      <c r="E47" s="27"/>
      <c r="F47" s="72">
        <v>10.506</v>
      </c>
      <c r="G47" s="27">
        <v>73.542000000000002</v>
      </c>
      <c r="H47" s="27" t="s">
        <v>121</v>
      </c>
      <c r="I47" s="27">
        <v>0.54885324952582137</v>
      </c>
    </row>
    <row r="48" spans="1:14" hidden="1" x14ac:dyDescent="0.2">
      <c r="A48" s="10">
        <v>0</v>
      </c>
      <c r="B48" s="26" t="s">
        <v>205</v>
      </c>
      <c r="C48" s="27" t="s">
        <v>121</v>
      </c>
      <c r="D48" s="27">
        <v>1</v>
      </c>
      <c r="E48" s="27"/>
      <c r="F48" s="72">
        <v>133.36500000000001</v>
      </c>
      <c r="G48" s="27">
        <v>133.36500000000001</v>
      </c>
      <c r="H48" s="27" t="s">
        <v>121</v>
      </c>
      <c r="I48" s="27">
        <v>0.99531986651180504</v>
      </c>
    </row>
    <row r="49" spans="1:14" hidden="1" x14ac:dyDescent="0.2">
      <c r="A49" s="10">
        <v>0</v>
      </c>
      <c r="B49" s="26" t="s">
        <v>206</v>
      </c>
      <c r="C49" s="27" t="s">
        <v>121</v>
      </c>
      <c r="D49" s="27">
        <v>1</v>
      </c>
      <c r="E49" s="27"/>
      <c r="F49" s="73">
        <v>65.422799999999995</v>
      </c>
      <c r="G49" s="27">
        <v>65.422799999999995</v>
      </c>
      <c r="H49" s="27" t="s">
        <v>121</v>
      </c>
      <c r="I49" s="27">
        <v>0.4882586327959248</v>
      </c>
    </row>
    <row r="50" spans="1:14" hidden="1" x14ac:dyDescent="0.2">
      <c r="A50" s="10">
        <v>0</v>
      </c>
      <c r="B50" s="26" t="s">
        <v>158</v>
      </c>
      <c r="C50" s="27" t="s">
        <v>121</v>
      </c>
      <c r="D50" s="27">
        <v>1</v>
      </c>
      <c r="E50" s="27"/>
      <c r="F50" s="72">
        <v>43.655999999999999</v>
      </c>
      <c r="G50" s="27">
        <v>43.655999999999999</v>
      </c>
      <c r="H50" s="27" t="s">
        <v>121</v>
      </c>
      <c r="I50" s="27">
        <v>0.32581025075873998</v>
      </c>
    </row>
    <row r="51" spans="1:14" hidden="1" x14ac:dyDescent="0.2">
      <c r="A51" s="10">
        <v>0</v>
      </c>
      <c r="B51" s="26" t="s">
        <v>207</v>
      </c>
      <c r="C51" s="27" t="s">
        <v>121</v>
      </c>
      <c r="D51" s="27">
        <v>2</v>
      </c>
      <c r="E51" s="27"/>
      <c r="F51" s="72">
        <v>8.3028000000000013</v>
      </c>
      <c r="G51" s="27">
        <v>16.605600000000003</v>
      </c>
      <c r="H51" s="27" t="s">
        <v>121</v>
      </c>
      <c r="I51" s="27">
        <v>0.12392969351290392</v>
      </c>
      <c r="L51" s="64"/>
    </row>
    <row r="52" spans="1:14" hidden="1" x14ac:dyDescent="0.2">
      <c r="A52" s="10">
        <v>0</v>
      </c>
      <c r="B52" s="26" t="s">
        <v>208</v>
      </c>
      <c r="C52" s="27" t="s">
        <v>121</v>
      </c>
      <c r="D52" s="27">
        <v>5</v>
      </c>
      <c r="E52" s="27"/>
      <c r="F52" s="72">
        <v>21.7362</v>
      </c>
      <c r="G52" s="27">
        <v>108.681</v>
      </c>
      <c r="H52" s="27" t="s">
        <v>121</v>
      </c>
      <c r="I52" s="27">
        <v>0.8111000518304613</v>
      </c>
      <c r="L52" s="153"/>
    </row>
    <row r="53" spans="1:14" hidden="1" x14ac:dyDescent="0.2">
      <c r="A53" s="10">
        <v>0</v>
      </c>
      <c r="B53" s="26" t="s">
        <v>209</v>
      </c>
      <c r="C53" s="27" t="s">
        <v>121</v>
      </c>
      <c r="D53" s="27">
        <v>1.4000000000000001</v>
      </c>
      <c r="E53" s="27"/>
      <c r="F53" s="72">
        <v>19.125</v>
      </c>
      <c r="G53" s="27">
        <v>26.775000000000002</v>
      </c>
      <c r="H53" s="27" t="s">
        <v>121</v>
      </c>
      <c r="I53" s="27">
        <v>0.19982521220600294</v>
      </c>
      <c r="L53" s="153"/>
    </row>
    <row r="54" spans="1:14" s="177" customFormat="1" x14ac:dyDescent="0.2">
      <c r="A54" s="10">
        <v>1</v>
      </c>
      <c r="B54" s="26" t="s">
        <v>210</v>
      </c>
      <c r="C54" s="27" t="s">
        <v>121</v>
      </c>
      <c r="D54" s="27">
        <v>3500</v>
      </c>
      <c r="E54" s="27"/>
      <c r="F54" s="72">
        <v>4.5999999999999999E-2</v>
      </c>
      <c r="G54" s="27">
        <v>161</v>
      </c>
      <c r="H54" s="27" t="s">
        <v>121</v>
      </c>
      <c r="I54" s="27">
        <v>1.2015633675132202</v>
      </c>
      <c r="L54" s="226">
        <f>SUM(G55:G74)</f>
        <v>5473.2998161103442</v>
      </c>
      <c r="N54" s="10" t="e">
        <v>#VALUE!</v>
      </c>
    </row>
    <row r="55" spans="1:14" x14ac:dyDescent="0.2">
      <c r="A55" s="177">
        <v>1</v>
      </c>
      <c r="B55" s="89" t="s">
        <v>161</v>
      </c>
      <c r="C55" s="168" t="s">
        <v>121</v>
      </c>
      <c r="D55" s="248" t="s">
        <v>121</v>
      </c>
      <c r="E55" s="169" t="s">
        <v>121</v>
      </c>
      <c r="F55" s="170" t="s">
        <v>121</v>
      </c>
      <c r="G55" s="92" t="s">
        <v>121</v>
      </c>
      <c r="H55" s="92">
        <v>5473.2998161103442</v>
      </c>
      <c r="I55" s="96" t="s">
        <v>121</v>
      </c>
    </row>
    <row r="56" spans="1:14" x14ac:dyDescent="0.2">
      <c r="A56" s="10">
        <v>1</v>
      </c>
      <c r="B56" s="11" t="s">
        <v>162</v>
      </c>
      <c r="C56" s="76" t="s">
        <v>121</v>
      </c>
      <c r="D56" s="29">
        <v>1.6</v>
      </c>
      <c r="E56" s="9" t="s">
        <v>121</v>
      </c>
      <c r="F56" s="28">
        <v>45</v>
      </c>
      <c r="G56" s="27">
        <v>72</v>
      </c>
      <c r="H56" s="9" t="s">
        <v>121</v>
      </c>
      <c r="I56" s="24">
        <v>0.53734510845311712</v>
      </c>
    </row>
    <row r="57" spans="1:14" ht="12.75" x14ac:dyDescent="0.2">
      <c r="A57" s="10">
        <v>1</v>
      </c>
      <c r="B57" s="11" t="s">
        <v>163</v>
      </c>
      <c r="C57" s="76" t="s">
        <v>121</v>
      </c>
      <c r="D57" s="29">
        <v>3569</v>
      </c>
      <c r="E57" s="9" t="s">
        <v>121</v>
      </c>
      <c r="F57" s="155">
        <v>0.2</v>
      </c>
      <c r="G57" s="27">
        <v>713.80000000000007</v>
      </c>
      <c r="H57" s="9" t="s">
        <v>121</v>
      </c>
      <c r="I57" s="24">
        <v>5.3271797001921524</v>
      </c>
      <c r="L57"/>
    </row>
    <row r="58" spans="1:14" ht="12.75" x14ac:dyDescent="0.2">
      <c r="A58" s="10">
        <v>1</v>
      </c>
      <c r="B58" s="11" t="s">
        <v>164</v>
      </c>
      <c r="C58" s="76" t="s">
        <v>121</v>
      </c>
      <c r="D58" s="29">
        <v>800000</v>
      </c>
      <c r="E58" s="9" t="s">
        <v>121</v>
      </c>
      <c r="F58" s="28">
        <v>2.5000000000000001E-4</v>
      </c>
      <c r="G58" s="27">
        <v>200</v>
      </c>
      <c r="H58" s="9" t="s">
        <v>121</v>
      </c>
      <c r="I58" s="24">
        <v>1.4926253012586588</v>
      </c>
      <c r="L58"/>
    </row>
    <row r="59" spans="1:14" ht="12.75" x14ac:dyDescent="0.2">
      <c r="A59" s="10">
        <v>1</v>
      </c>
      <c r="B59" s="11" t="s">
        <v>165</v>
      </c>
      <c r="C59" s="76" t="s">
        <v>121</v>
      </c>
      <c r="D59" s="7">
        <v>35000</v>
      </c>
      <c r="E59" s="9" t="s">
        <v>121</v>
      </c>
      <c r="F59" s="28">
        <v>0.05</v>
      </c>
      <c r="G59" s="7">
        <v>1750</v>
      </c>
      <c r="H59" s="9" t="s">
        <v>121</v>
      </c>
      <c r="I59" s="24">
        <v>13.060471386013262</v>
      </c>
      <c r="L59"/>
    </row>
    <row r="60" spans="1:14" customFormat="1" ht="12.75" x14ac:dyDescent="0.2">
      <c r="A60" s="10">
        <v>1</v>
      </c>
      <c r="B60" s="4" t="s">
        <v>166</v>
      </c>
      <c r="C60" s="44" t="s">
        <v>121</v>
      </c>
      <c r="D60" s="1">
        <v>468</v>
      </c>
      <c r="E60" s="3" t="s">
        <v>121</v>
      </c>
      <c r="F60" s="3">
        <v>4.5353448275862061</v>
      </c>
      <c r="G60" s="1">
        <v>2122.5413793103444</v>
      </c>
      <c r="H60" s="3" t="s">
        <v>121</v>
      </c>
      <c r="I60" s="14">
        <v>15.840794828635357</v>
      </c>
    </row>
    <row r="61" spans="1:14" customFormat="1" ht="12.75" hidden="1" x14ac:dyDescent="0.2">
      <c r="A61" s="10">
        <v>0</v>
      </c>
      <c r="B61" s="4">
        <v>0</v>
      </c>
      <c r="C61" s="44" t="s">
        <v>121</v>
      </c>
      <c r="D61" s="1" t="s">
        <v>121</v>
      </c>
      <c r="E61" s="3" t="s">
        <v>121</v>
      </c>
      <c r="F61" s="3" t="s">
        <v>121</v>
      </c>
      <c r="G61" s="1" t="s">
        <v>121</v>
      </c>
      <c r="H61" s="3" t="s">
        <v>121</v>
      </c>
      <c r="I61" s="14" t="s">
        <v>121</v>
      </c>
    </row>
    <row r="62" spans="1:14" customFormat="1" ht="12.75" hidden="1" x14ac:dyDescent="0.2">
      <c r="A62" s="10">
        <v>0</v>
      </c>
      <c r="B62" s="4">
        <v>0</v>
      </c>
      <c r="C62" s="44" t="s">
        <v>121</v>
      </c>
      <c r="D62" s="1" t="s">
        <v>121</v>
      </c>
      <c r="E62" s="3" t="s">
        <v>121</v>
      </c>
      <c r="F62" s="3" t="s">
        <v>121</v>
      </c>
      <c r="G62" s="1" t="s">
        <v>121</v>
      </c>
      <c r="H62" s="3" t="s">
        <v>121</v>
      </c>
      <c r="I62" s="14" t="s">
        <v>121</v>
      </c>
    </row>
    <row r="63" spans="1:14" customFormat="1" ht="12.75" hidden="1" x14ac:dyDescent="0.2">
      <c r="A63" s="10">
        <v>0</v>
      </c>
      <c r="B63" s="4">
        <v>0</v>
      </c>
      <c r="C63" s="44" t="s">
        <v>121</v>
      </c>
      <c r="D63" s="1" t="s">
        <v>121</v>
      </c>
      <c r="E63" s="3" t="s">
        <v>121</v>
      </c>
      <c r="F63" s="3" t="s">
        <v>121</v>
      </c>
      <c r="G63" s="1" t="s">
        <v>121</v>
      </c>
      <c r="H63" s="3" t="s">
        <v>121</v>
      </c>
      <c r="I63" s="14" t="s">
        <v>121</v>
      </c>
    </row>
    <row r="64" spans="1:14" customFormat="1" ht="12.75" hidden="1" x14ac:dyDescent="0.2">
      <c r="A64" s="10">
        <v>0</v>
      </c>
      <c r="B64" s="4">
        <v>0</v>
      </c>
      <c r="C64" s="44" t="s">
        <v>121</v>
      </c>
      <c r="D64" s="1" t="s">
        <v>121</v>
      </c>
      <c r="E64" s="3" t="s">
        <v>121</v>
      </c>
      <c r="F64" s="3" t="s">
        <v>121</v>
      </c>
      <c r="G64" s="1" t="s">
        <v>121</v>
      </c>
      <c r="H64" s="3" t="s">
        <v>121</v>
      </c>
      <c r="I64" s="14" t="s">
        <v>121</v>
      </c>
    </row>
    <row r="65" spans="1:14" customFormat="1" ht="12.75" hidden="1" x14ac:dyDescent="0.2">
      <c r="A65" s="10">
        <v>0</v>
      </c>
      <c r="B65" s="4">
        <v>0</v>
      </c>
      <c r="C65" s="44" t="s">
        <v>121</v>
      </c>
      <c r="D65" s="1" t="s">
        <v>121</v>
      </c>
      <c r="E65" s="3" t="s">
        <v>121</v>
      </c>
      <c r="F65" s="3" t="s">
        <v>121</v>
      </c>
      <c r="G65" s="1" t="s">
        <v>121</v>
      </c>
      <c r="H65" s="3" t="s">
        <v>121</v>
      </c>
      <c r="I65" s="14" t="s">
        <v>121</v>
      </c>
    </row>
    <row r="66" spans="1:14" customFormat="1" ht="12.75" hidden="1" x14ac:dyDescent="0.2">
      <c r="A66" s="10">
        <v>0</v>
      </c>
      <c r="B66" s="4">
        <v>0</v>
      </c>
      <c r="C66" s="44" t="s">
        <v>121</v>
      </c>
      <c r="D66" s="1" t="s">
        <v>121</v>
      </c>
      <c r="E66" s="3" t="s">
        <v>121</v>
      </c>
      <c r="F66" s="3" t="s">
        <v>121</v>
      </c>
      <c r="G66" s="1" t="s">
        <v>121</v>
      </c>
      <c r="H66" s="3" t="s">
        <v>121</v>
      </c>
      <c r="I66" s="14" t="s">
        <v>121</v>
      </c>
    </row>
    <row r="67" spans="1:14" customFormat="1" ht="12.75" hidden="1" x14ac:dyDescent="0.2">
      <c r="A67" s="10">
        <v>0</v>
      </c>
      <c r="B67" s="4">
        <v>0</v>
      </c>
      <c r="C67" s="44" t="s">
        <v>121</v>
      </c>
      <c r="D67" s="1" t="s">
        <v>121</v>
      </c>
      <c r="E67" s="3" t="s">
        <v>121</v>
      </c>
      <c r="F67" s="3" t="s">
        <v>121</v>
      </c>
      <c r="G67" s="1" t="s">
        <v>121</v>
      </c>
      <c r="H67" s="3" t="s">
        <v>121</v>
      </c>
      <c r="I67" s="14" t="s">
        <v>121</v>
      </c>
    </row>
    <row r="68" spans="1:14" customFormat="1" ht="12.75" hidden="1" x14ac:dyDescent="0.2">
      <c r="A68" s="10">
        <v>0</v>
      </c>
      <c r="B68" s="4">
        <v>0</v>
      </c>
      <c r="C68" s="44" t="s">
        <v>121</v>
      </c>
      <c r="D68" s="1" t="s">
        <v>121</v>
      </c>
      <c r="E68" s="3" t="s">
        <v>121</v>
      </c>
      <c r="F68" s="3" t="s">
        <v>121</v>
      </c>
      <c r="G68" s="1" t="s">
        <v>121</v>
      </c>
      <c r="H68" s="3" t="s">
        <v>121</v>
      </c>
      <c r="I68" s="14" t="s">
        <v>121</v>
      </c>
    </row>
    <row r="69" spans="1:14" customFormat="1" ht="12.75" hidden="1" x14ac:dyDescent="0.2">
      <c r="A69" s="10">
        <v>0</v>
      </c>
      <c r="B69" s="4">
        <v>0</v>
      </c>
      <c r="C69" s="44" t="s">
        <v>121</v>
      </c>
      <c r="D69" s="1" t="s">
        <v>121</v>
      </c>
      <c r="E69" s="3" t="s">
        <v>121</v>
      </c>
      <c r="F69" s="3" t="s">
        <v>121</v>
      </c>
      <c r="G69" s="1" t="s">
        <v>121</v>
      </c>
      <c r="H69" s="3" t="s">
        <v>121</v>
      </c>
      <c r="I69" s="14" t="s">
        <v>121</v>
      </c>
    </row>
    <row r="70" spans="1:14" customFormat="1" ht="12.75" hidden="1" x14ac:dyDescent="0.2">
      <c r="A70" s="10">
        <v>0</v>
      </c>
      <c r="B70" s="4">
        <v>0</v>
      </c>
      <c r="C70" s="44" t="s">
        <v>121</v>
      </c>
      <c r="D70" s="1" t="s">
        <v>121</v>
      </c>
      <c r="E70" s="3" t="s">
        <v>121</v>
      </c>
      <c r="F70" s="3" t="s">
        <v>121</v>
      </c>
      <c r="G70" s="1" t="s">
        <v>121</v>
      </c>
      <c r="H70" s="3" t="s">
        <v>121</v>
      </c>
      <c r="I70" s="14" t="s">
        <v>121</v>
      </c>
    </row>
    <row r="71" spans="1:14" customFormat="1" ht="12.75" hidden="1" x14ac:dyDescent="0.2">
      <c r="A71" s="10">
        <v>0</v>
      </c>
      <c r="B71" s="4">
        <v>0</v>
      </c>
      <c r="C71" s="44" t="s">
        <v>121</v>
      </c>
      <c r="D71" s="1" t="s">
        <v>121</v>
      </c>
      <c r="E71" s="3" t="s">
        <v>121</v>
      </c>
      <c r="F71" s="3" t="s">
        <v>121</v>
      </c>
      <c r="G71" s="1" t="s">
        <v>121</v>
      </c>
      <c r="H71" s="3" t="s">
        <v>121</v>
      </c>
      <c r="I71" s="14" t="s">
        <v>121</v>
      </c>
    </row>
    <row r="72" spans="1:14" customFormat="1" ht="12.75" hidden="1" x14ac:dyDescent="0.2">
      <c r="A72" s="10">
        <v>0</v>
      </c>
      <c r="B72" s="4">
        <v>0</v>
      </c>
      <c r="C72" s="44" t="s">
        <v>121</v>
      </c>
      <c r="D72" s="1" t="s">
        <v>121</v>
      </c>
      <c r="E72" s="3" t="s">
        <v>121</v>
      </c>
      <c r="F72" s="3" t="s">
        <v>121</v>
      </c>
      <c r="G72" s="1" t="s">
        <v>121</v>
      </c>
      <c r="H72" s="3" t="s">
        <v>121</v>
      </c>
      <c r="I72" s="14" t="s">
        <v>121</v>
      </c>
    </row>
    <row r="73" spans="1:14" x14ac:dyDescent="0.2">
      <c r="A73" s="10">
        <v>1</v>
      </c>
      <c r="B73" s="11" t="s">
        <v>167</v>
      </c>
      <c r="C73" s="9" t="s">
        <v>121</v>
      </c>
      <c r="D73" s="26" t="s">
        <v>121</v>
      </c>
      <c r="E73" s="78" t="s">
        <v>121</v>
      </c>
      <c r="F73" s="72" t="s">
        <v>121</v>
      </c>
      <c r="G73" s="30">
        <v>578.69999999999993</v>
      </c>
      <c r="H73" s="24" t="s">
        <v>121</v>
      </c>
      <c r="I73" s="24">
        <v>4.318911309191928</v>
      </c>
    </row>
    <row r="74" spans="1:14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/>
      <c r="F74" s="72" t="s">
        <v>121</v>
      </c>
      <c r="G74" s="27">
        <v>36.258436799999998</v>
      </c>
      <c r="H74" s="27" t="s">
        <v>121</v>
      </c>
      <c r="I74" s="27">
        <v>0.27060130075884015</v>
      </c>
    </row>
    <row r="75" spans="1:14" x14ac:dyDescent="0.2">
      <c r="A75" s="10">
        <v>1</v>
      </c>
      <c r="B75" s="95" t="s">
        <v>169</v>
      </c>
      <c r="C75" s="96" t="s">
        <v>121</v>
      </c>
      <c r="D75" s="92" t="s">
        <v>121</v>
      </c>
      <c r="E75" s="92"/>
      <c r="F75" s="94" t="s">
        <v>121</v>
      </c>
      <c r="G75" s="92" t="s">
        <v>121</v>
      </c>
      <c r="H75" s="92">
        <v>1518.36</v>
      </c>
      <c r="I75" s="92" t="s">
        <v>121</v>
      </c>
      <c r="L75" s="64">
        <f>SUM(G76:G81)</f>
        <v>1518.36</v>
      </c>
      <c r="N75" s="10">
        <v>100</v>
      </c>
    </row>
    <row r="76" spans="1:14" x14ac:dyDescent="0.2">
      <c r="A76" s="10">
        <v>1</v>
      </c>
      <c r="B76" s="26" t="s">
        <v>194</v>
      </c>
      <c r="C76" s="24" t="s">
        <v>121</v>
      </c>
      <c r="D76" s="27">
        <v>117</v>
      </c>
      <c r="E76" s="27" t="s">
        <v>121</v>
      </c>
      <c r="F76" s="72" t="s">
        <v>121</v>
      </c>
      <c r="G76" s="27">
        <v>975</v>
      </c>
      <c r="H76" s="27" t="s">
        <v>121</v>
      </c>
      <c r="I76" s="27">
        <v>7.2765483436359606</v>
      </c>
    </row>
    <row r="77" spans="1:14" x14ac:dyDescent="0.2">
      <c r="A77" s="10">
        <v>1</v>
      </c>
      <c r="B77" s="26" t="s">
        <v>170</v>
      </c>
      <c r="C77" s="24" t="s">
        <v>121</v>
      </c>
      <c r="D77" s="27">
        <v>0.8</v>
      </c>
      <c r="E77" s="27"/>
      <c r="F77" s="72" t="s">
        <v>121</v>
      </c>
      <c r="G77" s="27">
        <v>543.3599999999999</v>
      </c>
      <c r="H77" s="27" t="s">
        <v>121</v>
      </c>
      <c r="I77" s="27">
        <v>4.0551644184595235</v>
      </c>
    </row>
    <row r="78" spans="1:14" hidden="1" x14ac:dyDescent="0.2">
      <c r="A78" s="10">
        <v>0</v>
      </c>
      <c r="B78" s="26">
        <v>0</v>
      </c>
      <c r="C78" s="24" t="s">
        <v>121</v>
      </c>
      <c r="D78" s="27" t="s">
        <v>121</v>
      </c>
      <c r="E78" s="27"/>
      <c r="F78" s="71" t="s">
        <v>121</v>
      </c>
      <c r="G78" s="27" t="s">
        <v>121</v>
      </c>
      <c r="H78" s="27" t="s">
        <v>121</v>
      </c>
      <c r="I78" s="27" t="s">
        <v>121</v>
      </c>
    </row>
    <row r="79" spans="1:14" hidden="1" x14ac:dyDescent="0.2">
      <c r="A79" s="10">
        <v>0</v>
      </c>
      <c r="B79" s="26">
        <v>0</v>
      </c>
      <c r="C79" s="24" t="s">
        <v>121</v>
      </c>
      <c r="D79" s="27" t="s">
        <v>121</v>
      </c>
      <c r="E79" s="27" t="s">
        <v>121</v>
      </c>
      <c r="F79" s="71" t="s">
        <v>121</v>
      </c>
      <c r="G79" s="27" t="s">
        <v>121</v>
      </c>
      <c r="H79" s="27" t="s">
        <v>121</v>
      </c>
      <c r="I79" s="27" t="s">
        <v>121</v>
      </c>
    </row>
    <row r="80" spans="1:14" hidden="1" x14ac:dyDescent="0.2">
      <c r="A80" s="10">
        <v>0</v>
      </c>
      <c r="B80" s="26">
        <v>0</v>
      </c>
      <c r="C80" s="24" t="s">
        <v>121</v>
      </c>
      <c r="D80" s="27" t="s">
        <v>121</v>
      </c>
      <c r="E80" s="27" t="s">
        <v>121</v>
      </c>
      <c r="F80" s="71" t="s">
        <v>121</v>
      </c>
      <c r="G80" s="27" t="s">
        <v>121</v>
      </c>
      <c r="H80" s="27" t="s">
        <v>121</v>
      </c>
      <c r="I80" s="27" t="s">
        <v>121</v>
      </c>
    </row>
    <row r="81" spans="1:14" customFormat="1" ht="12.75" hidden="1" x14ac:dyDescent="0.2">
      <c r="A81" s="10">
        <v>0</v>
      </c>
      <c r="B81" s="4">
        <v>0</v>
      </c>
      <c r="C81" s="3" t="s">
        <v>121</v>
      </c>
      <c r="D81" s="16" t="s">
        <v>121</v>
      </c>
      <c r="E81" s="48" t="s">
        <v>121</v>
      </c>
      <c r="F81" s="44" t="s">
        <v>121</v>
      </c>
      <c r="G81" s="49" t="s">
        <v>121</v>
      </c>
      <c r="H81" s="3" t="s">
        <v>121</v>
      </c>
      <c r="I81" s="14" t="s">
        <v>121</v>
      </c>
    </row>
    <row r="82" spans="1:14" x14ac:dyDescent="0.2">
      <c r="A82" s="10">
        <v>1</v>
      </c>
      <c r="B82" s="95" t="s">
        <v>171</v>
      </c>
      <c r="C82" s="96" t="s">
        <v>121</v>
      </c>
      <c r="D82" s="92" t="s">
        <v>121</v>
      </c>
      <c r="E82" s="92"/>
      <c r="F82" s="94" t="s">
        <v>121</v>
      </c>
      <c r="G82" s="92" t="s">
        <v>121</v>
      </c>
      <c r="H82" s="92">
        <v>2764.3078738471932</v>
      </c>
      <c r="I82" s="92" t="s">
        <v>121</v>
      </c>
      <c r="L82" s="64">
        <f>SUM(G83:G84)</f>
        <v>2764.3078738471932</v>
      </c>
      <c r="N82" s="10">
        <v>108.49104267652365</v>
      </c>
    </row>
    <row r="83" spans="1:14" x14ac:dyDescent="0.2">
      <c r="A83" s="10">
        <v>1</v>
      </c>
      <c r="B83" s="31" t="s">
        <v>172</v>
      </c>
      <c r="C83" s="24" t="s">
        <v>121</v>
      </c>
      <c r="D83" s="27">
        <v>83.591024005025872</v>
      </c>
      <c r="E83" s="27"/>
      <c r="F83" s="72">
        <v>20.094555375178448</v>
      </c>
      <c r="G83" s="27">
        <v>1679.7244607368634</v>
      </c>
      <c r="H83" s="27" t="s">
        <v>121</v>
      </c>
      <c r="I83" s="27">
        <v>12.535996146194492</v>
      </c>
    </row>
    <row r="84" spans="1:14" x14ac:dyDescent="0.2">
      <c r="A84" s="10">
        <v>1</v>
      </c>
      <c r="B84" s="31" t="s">
        <v>173</v>
      </c>
      <c r="C84" s="24" t="s">
        <v>121</v>
      </c>
      <c r="D84" s="27">
        <v>189.08379620642012</v>
      </c>
      <c r="E84" s="27"/>
      <c r="F84" s="72">
        <v>5.7359934318555013</v>
      </c>
      <c r="G84" s="27">
        <v>1084.58341311033</v>
      </c>
      <c r="H84" s="27" t="s">
        <v>121</v>
      </c>
      <c r="I84" s="27">
        <v>8.0943832186697531</v>
      </c>
    </row>
    <row r="85" spans="1:14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/>
      <c r="F85" s="94" t="s">
        <v>121</v>
      </c>
      <c r="G85" s="92" t="s">
        <v>121</v>
      </c>
      <c r="H85" s="92">
        <v>920.39146246914981</v>
      </c>
      <c r="I85" s="92" t="s">
        <v>121</v>
      </c>
      <c r="L85" s="64">
        <f>SUM(G86:G91)</f>
        <v>920.39146246914981</v>
      </c>
      <c r="N85" s="10">
        <v>86.347553878035356</v>
      </c>
    </row>
    <row r="86" spans="1:14" customFormat="1" ht="12.75" hidden="1" x14ac:dyDescent="0.2">
      <c r="A86" s="10">
        <v>0</v>
      </c>
      <c r="B86" s="5" t="s">
        <v>175</v>
      </c>
      <c r="C86" s="3" t="s">
        <v>121</v>
      </c>
      <c r="D86" s="47" t="s">
        <v>121</v>
      </c>
      <c r="E86" s="48" t="s">
        <v>121</v>
      </c>
      <c r="F86" s="50" t="s">
        <v>121</v>
      </c>
      <c r="G86" s="2" t="s">
        <v>121</v>
      </c>
      <c r="H86" s="3" t="s">
        <v>121</v>
      </c>
      <c r="I86" s="14" t="s">
        <v>121</v>
      </c>
    </row>
    <row r="87" spans="1:14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/>
      <c r="F87" s="72" t="s">
        <v>121</v>
      </c>
      <c r="G87" s="27">
        <v>368.31449495592562</v>
      </c>
      <c r="H87" s="27" t="s">
        <v>121</v>
      </c>
      <c r="I87" s="27">
        <v>2.7487776699575956</v>
      </c>
    </row>
    <row r="88" spans="1:14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/>
      <c r="F88" s="72" t="s">
        <v>121</v>
      </c>
      <c r="G88" s="27">
        <v>388.51755834368782</v>
      </c>
      <c r="H88" s="27" t="s">
        <v>121</v>
      </c>
      <c r="I88" s="27">
        <v>2.8995556878351274</v>
      </c>
    </row>
    <row r="89" spans="1:14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/>
      <c r="F89" s="72" t="s">
        <v>121</v>
      </c>
      <c r="G89" s="27">
        <v>163.55940916953634</v>
      </c>
      <c r="H89" s="27" t="s">
        <v>121</v>
      </c>
      <c r="I89" s="27">
        <v>1.220664561926837</v>
      </c>
    </row>
    <row r="90" spans="1:14" customFormat="1" ht="12.75" hidden="1" x14ac:dyDescent="0.2">
      <c r="A90" s="10">
        <v>0</v>
      </c>
      <c r="B90" s="4">
        <v>0</v>
      </c>
      <c r="C90" s="3" t="s">
        <v>121</v>
      </c>
      <c r="D90" s="3" t="s">
        <v>121</v>
      </c>
      <c r="E90" s="48" t="s">
        <v>121</v>
      </c>
      <c r="F90" s="44" t="s">
        <v>121</v>
      </c>
      <c r="G90" s="15" t="s">
        <v>121</v>
      </c>
      <c r="H90" s="16" t="s">
        <v>121</v>
      </c>
      <c r="I90" s="14" t="s">
        <v>121</v>
      </c>
    </row>
    <row r="91" spans="1:14" customFormat="1" ht="12.75" hidden="1" x14ac:dyDescent="0.2">
      <c r="A91" s="10">
        <v>0</v>
      </c>
      <c r="B91" s="5" t="s">
        <v>179</v>
      </c>
      <c r="C91" s="3" t="s">
        <v>121</v>
      </c>
      <c r="D91" s="51" t="s">
        <v>121</v>
      </c>
      <c r="E91" s="48" t="s">
        <v>121</v>
      </c>
      <c r="F91" s="44" t="s">
        <v>121</v>
      </c>
      <c r="G91" s="52" t="s">
        <v>121</v>
      </c>
      <c r="H91" s="3" t="s">
        <v>121</v>
      </c>
      <c r="I91" s="14" t="s">
        <v>121</v>
      </c>
    </row>
    <row r="92" spans="1:14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/>
      <c r="F92" s="72" t="s">
        <v>121</v>
      </c>
      <c r="G92" s="27">
        <v>490.54060566282283</v>
      </c>
      <c r="H92" s="27" t="s">
        <v>121</v>
      </c>
      <c r="I92" s="27">
        <v>3.660966596535379</v>
      </c>
      <c r="L92" s="64">
        <f>+G92</f>
        <v>490.54060566282283</v>
      </c>
    </row>
    <row r="93" spans="1:14" customFormat="1" ht="12.75" hidden="1" x14ac:dyDescent="0.2">
      <c r="A93" s="10">
        <v>0</v>
      </c>
      <c r="B93" s="3">
        <v>0</v>
      </c>
      <c r="C93" s="3" t="s">
        <v>121</v>
      </c>
      <c r="D93" s="3" t="s">
        <v>121</v>
      </c>
      <c r="E93" s="48" t="s">
        <v>121</v>
      </c>
      <c r="F93" s="44" t="s">
        <v>121</v>
      </c>
      <c r="G93" s="15" t="s">
        <v>121</v>
      </c>
      <c r="H93" s="14" t="s">
        <v>121</v>
      </c>
      <c r="I93" s="14" t="s">
        <v>121</v>
      </c>
    </row>
    <row r="94" spans="1:14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/>
      <c r="F94" s="156" t="s">
        <v>121</v>
      </c>
      <c r="G94" s="39">
        <v>13399.210091866304</v>
      </c>
      <c r="H94" s="38" t="s">
        <v>121</v>
      </c>
      <c r="I94" s="38">
        <v>99.999999999999957</v>
      </c>
      <c r="K94" s="64"/>
      <c r="L94" s="64">
        <f>SUM(L31:L92)</f>
        <v>13399.210091866302</v>
      </c>
    </row>
    <row r="95" spans="1:14" customFormat="1" ht="12.75" hidden="1" x14ac:dyDescent="0.2">
      <c r="A95" s="10">
        <v>0</v>
      </c>
      <c r="B95" s="5" t="s">
        <v>49</v>
      </c>
      <c r="C95" s="3" t="s">
        <v>121</v>
      </c>
      <c r="D95" s="3" t="s">
        <v>121</v>
      </c>
      <c r="E95" s="48" t="s">
        <v>121</v>
      </c>
      <c r="F95" s="44" t="s">
        <v>121</v>
      </c>
      <c r="G95" s="15" t="s">
        <v>121</v>
      </c>
      <c r="H95" s="14" t="s">
        <v>121</v>
      </c>
      <c r="I95" s="3" t="s">
        <v>121</v>
      </c>
    </row>
    <row r="96" spans="1:14" customFormat="1" ht="12.75" hidden="1" x14ac:dyDescent="0.2">
      <c r="A96" s="10">
        <v>0</v>
      </c>
      <c r="B96" s="47">
        <v>0</v>
      </c>
      <c r="C96" s="3" t="s">
        <v>121</v>
      </c>
      <c r="D96" s="47" t="s">
        <v>121</v>
      </c>
      <c r="E96" s="48" t="s">
        <v>121</v>
      </c>
      <c r="F96" s="48" t="s">
        <v>121</v>
      </c>
      <c r="G96" s="53" t="s">
        <v>121</v>
      </c>
      <c r="H96" s="14" t="s">
        <v>121</v>
      </c>
      <c r="I96" s="3" t="s">
        <v>121</v>
      </c>
    </row>
    <row r="97" spans="1:12" customFormat="1" ht="12.75" hidden="1" x14ac:dyDescent="0.2">
      <c r="A97" s="10">
        <v>0</v>
      </c>
      <c r="B97" s="47">
        <v>0</v>
      </c>
      <c r="C97" s="3" t="s">
        <v>121</v>
      </c>
      <c r="D97" s="47" t="s">
        <v>121</v>
      </c>
      <c r="E97" s="48" t="s">
        <v>121</v>
      </c>
      <c r="F97" s="48" t="s">
        <v>121</v>
      </c>
      <c r="G97" s="53" t="s">
        <v>121</v>
      </c>
      <c r="H97" s="3" t="s">
        <v>121</v>
      </c>
      <c r="I97" s="3" t="s">
        <v>121</v>
      </c>
    </row>
    <row r="98" spans="1:12" customFormat="1" ht="12.75" hidden="1" x14ac:dyDescent="0.2">
      <c r="A98" s="10">
        <v>0</v>
      </c>
      <c r="B98" s="47">
        <v>0</v>
      </c>
      <c r="C98" s="3" t="s">
        <v>121</v>
      </c>
      <c r="D98" s="47" t="s">
        <v>121</v>
      </c>
      <c r="E98" s="48" t="s">
        <v>121</v>
      </c>
      <c r="F98" s="48" t="s">
        <v>121</v>
      </c>
      <c r="G98" s="53" t="s">
        <v>121</v>
      </c>
      <c r="H98" s="3" t="s">
        <v>121</v>
      </c>
      <c r="I98" s="3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/>
      <c r="F99" s="157" t="s">
        <v>121</v>
      </c>
      <c r="G99" s="41">
        <v>13399.210091866304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/>
      <c r="F100" s="171">
        <v>0.38283457405332294</v>
      </c>
      <c r="G100" s="35" t="s">
        <v>121</v>
      </c>
      <c r="H100" s="59" t="s">
        <v>121</v>
      </c>
      <c r="I100" s="59" t="s">
        <v>121</v>
      </c>
    </row>
    <row r="101" spans="1:12" customFormat="1" ht="12.75" hidden="1" x14ac:dyDescent="0.2">
      <c r="A101" s="10">
        <v>0</v>
      </c>
      <c r="B101" s="5">
        <v>0</v>
      </c>
      <c r="C101" s="3" t="s">
        <v>121</v>
      </c>
      <c r="D101" s="16" t="s">
        <v>121</v>
      </c>
      <c r="E101" s="16" t="s">
        <v>121</v>
      </c>
      <c r="F101" s="15" t="s">
        <v>121</v>
      </c>
      <c r="G101" s="20" t="s">
        <v>121</v>
      </c>
      <c r="H101" s="3" t="s">
        <v>121</v>
      </c>
      <c r="I101" s="3" t="s">
        <v>121</v>
      </c>
    </row>
    <row r="102" spans="1:12" customFormat="1" ht="12.75" hidden="1" x14ac:dyDescent="0.2">
      <c r="A102" s="10">
        <v>0</v>
      </c>
      <c r="B102" s="5">
        <v>0</v>
      </c>
      <c r="C102" s="54" t="s">
        <v>121</v>
      </c>
      <c r="D102" s="21" t="s">
        <v>121</v>
      </c>
      <c r="E102" s="21" t="s">
        <v>121</v>
      </c>
      <c r="F102" s="21" t="s">
        <v>121</v>
      </c>
      <c r="G102" s="22" t="s">
        <v>121</v>
      </c>
      <c r="H102" s="3" t="s">
        <v>121</v>
      </c>
      <c r="I102" s="3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/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/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501.54614403015523</v>
      </c>
      <c r="E105" s="26"/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/>
      <c r="F106" s="26">
        <v>332</v>
      </c>
      <c r="G106" s="26">
        <v>332</v>
      </c>
      <c r="H106" s="24" t="s">
        <v>121</v>
      </c>
      <c r="I106" s="24" t="s">
        <v>121</v>
      </c>
    </row>
    <row r="107" spans="1:12" customFormat="1" ht="12.75" hidden="1" x14ac:dyDescent="0.2">
      <c r="A107" s="10">
        <v>0</v>
      </c>
      <c r="B107" s="4">
        <v>0</v>
      </c>
      <c r="C107" s="3" t="s">
        <v>121</v>
      </c>
      <c r="D107" s="47" t="s">
        <v>121</v>
      </c>
      <c r="E107" s="48" t="s">
        <v>121</v>
      </c>
      <c r="F107" s="48" t="s">
        <v>121</v>
      </c>
      <c r="G107" s="53" t="s">
        <v>121</v>
      </c>
      <c r="H107" s="3" t="s">
        <v>121</v>
      </c>
      <c r="I107" s="3" t="s">
        <v>121</v>
      </c>
    </row>
    <row r="108" spans="1:12" customFormat="1" ht="12.75" hidden="1" x14ac:dyDescent="0.2">
      <c r="A108" s="10">
        <v>0</v>
      </c>
      <c r="B108" s="4">
        <v>0</v>
      </c>
      <c r="C108" s="3" t="s">
        <v>121</v>
      </c>
      <c r="D108" s="47" t="s">
        <v>121</v>
      </c>
      <c r="E108" s="48" t="s">
        <v>121</v>
      </c>
      <c r="F108" s="48" t="s">
        <v>121</v>
      </c>
      <c r="G108" s="53" t="s">
        <v>121</v>
      </c>
      <c r="H108" s="14" t="s">
        <v>121</v>
      </c>
      <c r="I108" s="3" t="s">
        <v>121</v>
      </c>
    </row>
    <row r="109" spans="1:12" customFormat="1" ht="12.75" hidden="1" x14ac:dyDescent="0.2">
      <c r="A109" s="10">
        <v>0</v>
      </c>
      <c r="B109" s="4">
        <v>0</v>
      </c>
      <c r="C109" s="3" t="s">
        <v>121</v>
      </c>
      <c r="D109" s="47" t="s">
        <v>121</v>
      </c>
      <c r="E109" s="48" t="s">
        <v>121</v>
      </c>
      <c r="F109" s="48" t="s">
        <v>121</v>
      </c>
      <c r="G109" s="53" t="s">
        <v>121</v>
      </c>
      <c r="H109" s="14" t="s">
        <v>121</v>
      </c>
      <c r="I109" s="3" t="s">
        <v>121</v>
      </c>
    </row>
    <row r="110" spans="1:12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2" customFormat="1" ht="12.75" hidden="1" x14ac:dyDescent="0.2">
      <c r="A111" s="10">
        <v>0</v>
      </c>
      <c r="B111" s="55" t="s">
        <v>186</v>
      </c>
      <c r="C111" s="3" t="s">
        <v>121</v>
      </c>
      <c r="D111" s="47" t="s">
        <v>121</v>
      </c>
      <c r="E111" s="48" t="s">
        <v>121</v>
      </c>
      <c r="F111" s="51" t="s">
        <v>121</v>
      </c>
      <c r="G111" s="56" t="s">
        <v>121</v>
      </c>
      <c r="H111" s="14" t="s">
        <v>121</v>
      </c>
      <c r="I111" s="3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/>
      <c r="F112" s="158" t="s">
        <v>121</v>
      </c>
      <c r="G112" s="36">
        <v>13009.532423294875</v>
      </c>
      <c r="H112" s="35" t="s">
        <v>121</v>
      </c>
      <c r="I112" s="34" t="s">
        <v>121</v>
      </c>
      <c r="L112" s="64">
        <f>+L94-G105-G106</f>
        <v>13009.532423294873</v>
      </c>
    </row>
    <row r="113" spans="1:14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/>
      <c r="F113" s="159">
        <v>0.37170092637985358</v>
      </c>
      <c r="G113" s="61" t="s">
        <v>121</v>
      </c>
      <c r="H113" s="42" t="s">
        <v>121</v>
      </c>
      <c r="I113" s="42" t="s">
        <v>121</v>
      </c>
      <c r="L113" s="10">
        <f>L112/G9-F113</f>
        <v>0</v>
      </c>
      <c r="N113" s="10">
        <v>97.047533802193115</v>
      </c>
    </row>
    <row r="115" spans="1:14" x14ac:dyDescent="0.2">
      <c r="B115" s="10" t="s">
        <v>57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C3:I3 I55:I73 D74:I80 I81 D82:I85 I86 D87:I89 I90:I91 I93 D92:I92 D31:I54 D55:H72">
    <cfRule type="cellIs" dxfId="14" priority="1" stopIfTrue="1" operator="equal">
      <formula>0</formula>
    </cfRule>
  </conditionalFormatting>
  <pageMargins left="0.75" right="0.75" top="1" bottom="1" header="0" footer="0"/>
  <pageSetup paperSize="9" scale="86" orientation="portrait" r:id="rId1"/>
  <headerFooter alignWithMargins="0"/>
  <colBreaks count="1" manualBreakCount="1">
    <brk id="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zoomScaleNormal="100" workbookViewId="0">
      <selection activeCell="H49" sqref="H49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2" width="9.140625" style="10" hidden="1" customWidth="1"/>
    <col min="13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/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/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/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96" t="s">
        <v>123</v>
      </c>
      <c r="C6" s="24" t="s">
        <v>121</v>
      </c>
      <c r="D6" s="62" t="s">
        <v>121</v>
      </c>
      <c r="E6" s="63"/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70</v>
      </c>
      <c r="C7" s="24" t="s">
        <v>121</v>
      </c>
      <c r="D7" s="62" t="s">
        <v>121</v>
      </c>
      <c r="E7" s="63"/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/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/>
      <c r="F9" s="103" t="s">
        <v>121</v>
      </c>
      <c r="G9" s="145">
        <v>10000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/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/>
      <c r="F11" s="63" t="s">
        <v>121</v>
      </c>
      <c r="G11" s="97">
        <v>11111.111111111111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/>
      <c r="F12" s="63" t="s">
        <v>121</v>
      </c>
      <c r="G12" s="40">
        <v>10</v>
      </c>
      <c r="H12" s="74" t="s">
        <v>2</v>
      </c>
      <c r="I12" s="62" t="s">
        <v>121</v>
      </c>
    </row>
    <row r="13" spans="1:9" x14ac:dyDescent="0.2">
      <c r="A13" s="10">
        <v>1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63" t="s">
        <v>121</v>
      </c>
      <c r="H13" s="63" t="s">
        <v>121</v>
      </c>
      <c r="I13" s="62" t="s">
        <v>121</v>
      </c>
    </row>
    <row r="14" spans="1:9" x14ac:dyDescent="0.2">
      <c r="A14" s="10">
        <v>1</v>
      </c>
      <c r="B14" s="24" t="s">
        <v>121</v>
      </c>
      <c r="C14" s="24" t="s">
        <v>121</v>
      </c>
      <c r="D14" s="62" t="s">
        <v>121</v>
      </c>
      <c r="E14" s="63"/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/>
      <c r="F15" s="63" t="s">
        <v>121</v>
      </c>
      <c r="G15" s="251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/>
      <c r="F16" s="63" t="s">
        <v>121</v>
      </c>
      <c r="G16" s="40">
        <v>1</v>
      </c>
      <c r="H16" s="74" t="s">
        <v>129</v>
      </c>
      <c r="I16" s="62" t="s">
        <v>121</v>
      </c>
    </row>
    <row r="17" spans="1:12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/>
      <c r="F17" s="63" t="s">
        <v>121</v>
      </c>
      <c r="G17" s="40" t="s">
        <v>121</v>
      </c>
      <c r="H17" s="74" t="s">
        <v>121</v>
      </c>
      <c r="I17" s="62" t="s">
        <v>121</v>
      </c>
    </row>
    <row r="18" spans="1:12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40">
        <v>7.7159999999999993</v>
      </c>
      <c r="H18" s="74" t="s">
        <v>2</v>
      </c>
      <c r="I18" s="25" t="s">
        <v>121</v>
      </c>
    </row>
    <row r="19" spans="1:12" ht="12.75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  <c r="L19"/>
    </row>
    <row r="20" spans="1:12" customFormat="1" ht="12.75" hidden="1" x14ac:dyDescent="0.2">
      <c r="A20" s="10">
        <v>0</v>
      </c>
      <c r="B20" s="24" t="s">
        <v>121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2" ht="12.75" x14ac:dyDescent="0.2">
      <c r="A21" s="10">
        <v>1</v>
      </c>
      <c r="B21" s="24" t="s">
        <v>198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02">
        <v>1100</v>
      </c>
      <c r="H21" s="24" t="s">
        <v>215</v>
      </c>
      <c r="I21" s="24" t="s">
        <v>121</v>
      </c>
      <c r="L21"/>
    </row>
    <row r="22" spans="1:12" customFormat="1" ht="12.75" hidden="1" x14ac:dyDescent="0.2">
      <c r="A22" s="10">
        <v>0</v>
      </c>
      <c r="B22" s="24" t="s">
        <v>121</v>
      </c>
      <c r="C22" s="15" t="s">
        <v>121</v>
      </c>
      <c r="D22" s="17" t="s">
        <v>121</v>
      </c>
      <c r="E22" s="14" t="s">
        <v>121</v>
      </c>
      <c r="F22" s="18" t="s">
        <v>121</v>
      </c>
      <c r="G22" s="15" t="s">
        <v>121</v>
      </c>
      <c r="H22" s="14" t="s">
        <v>121</v>
      </c>
      <c r="I22" s="14" t="s">
        <v>121</v>
      </c>
    </row>
    <row r="23" spans="1:12" customFormat="1" ht="12.75" hidden="1" x14ac:dyDescent="0.2">
      <c r="A23" s="10">
        <v>0</v>
      </c>
      <c r="B23" s="24" t="s">
        <v>121</v>
      </c>
      <c r="C23" s="15" t="s">
        <v>121</v>
      </c>
      <c r="D23" s="17" t="s">
        <v>121</v>
      </c>
      <c r="E23" s="14" t="s">
        <v>121</v>
      </c>
      <c r="F23" s="18" t="s">
        <v>121</v>
      </c>
      <c r="G23" s="15" t="s">
        <v>121</v>
      </c>
      <c r="H23" s="14" t="s">
        <v>121</v>
      </c>
      <c r="I23" s="14" t="s">
        <v>121</v>
      </c>
    </row>
    <row r="24" spans="1:12" customFormat="1" ht="14.25" hidden="1" x14ac:dyDescent="0.2">
      <c r="A24" s="10">
        <v>0</v>
      </c>
      <c r="B24" s="24" t="s">
        <v>121</v>
      </c>
      <c r="C24" s="15" t="s">
        <v>121</v>
      </c>
      <c r="D24" s="17" t="s">
        <v>121</v>
      </c>
      <c r="E24" s="19" t="s">
        <v>121</v>
      </c>
      <c r="F24" s="18" t="s">
        <v>121</v>
      </c>
      <c r="G24" s="15" t="s">
        <v>121</v>
      </c>
      <c r="H24" s="14" t="s">
        <v>121</v>
      </c>
      <c r="I24" s="14" t="s">
        <v>121</v>
      </c>
    </row>
    <row r="25" spans="1:12" customFormat="1" ht="12.75" hidden="1" x14ac:dyDescent="0.2">
      <c r="A25" s="10">
        <v>0</v>
      </c>
      <c r="B25" s="24" t="s">
        <v>121</v>
      </c>
      <c r="C25" s="15" t="s">
        <v>121</v>
      </c>
      <c r="D25" s="15" t="s">
        <v>121</v>
      </c>
      <c r="E25" s="14" t="s">
        <v>121</v>
      </c>
      <c r="F25" s="18" t="s">
        <v>121</v>
      </c>
      <c r="G25" s="15" t="s">
        <v>121</v>
      </c>
      <c r="H25" s="14" t="s">
        <v>121</v>
      </c>
      <c r="I25" s="14" t="s">
        <v>121</v>
      </c>
    </row>
    <row r="26" spans="1:12" customFormat="1" ht="12.75" hidden="1" x14ac:dyDescent="0.2">
      <c r="A26" s="10">
        <v>0</v>
      </c>
      <c r="B26" s="24" t="s">
        <v>121</v>
      </c>
      <c r="C26" s="15" t="s">
        <v>121</v>
      </c>
      <c r="D26" s="17" t="s">
        <v>121</v>
      </c>
      <c r="E26" s="14" t="s">
        <v>121</v>
      </c>
      <c r="F26" s="18" t="s">
        <v>121</v>
      </c>
      <c r="G26" s="15" t="s">
        <v>121</v>
      </c>
      <c r="H26" s="14" t="s">
        <v>121</v>
      </c>
      <c r="I26" s="14" t="s">
        <v>121</v>
      </c>
    </row>
    <row r="27" spans="1:12" customFormat="1" ht="12.75" hidden="1" x14ac:dyDescent="0.2">
      <c r="A27" s="10">
        <v>0</v>
      </c>
      <c r="B27" s="24" t="s">
        <v>121</v>
      </c>
      <c r="C27" s="15" t="s">
        <v>121</v>
      </c>
      <c r="D27" s="15" t="s">
        <v>121</v>
      </c>
      <c r="E27" s="14" t="s">
        <v>121</v>
      </c>
      <c r="F27" s="18" t="s">
        <v>121</v>
      </c>
      <c r="G27" s="15" t="s">
        <v>121</v>
      </c>
      <c r="H27" s="14" t="s">
        <v>121</v>
      </c>
      <c r="I27" s="14" t="s">
        <v>121</v>
      </c>
    </row>
    <row r="28" spans="1:12" x14ac:dyDescent="0.2">
      <c r="A28" s="10">
        <v>1</v>
      </c>
      <c r="B28" s="24"/>
      <c r="C28" s="27" t="s">
        <v>121</v>
      </c>
      <c r="D28" s="62" t="s">
        <v>121</v>
      </c>
      <c r="E28" s="63"/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2" x14ac:dyDescent="0.2">
      <c r="A29" s="10">
        <v>1</v>
      </c>
      <c r="B29" s="147">
        <v>0</v>
      </c>
      <c r="C29" s="38" t="s">
        <v>121</v>
      </c>
      <c r="D29" s="148" t="s">
        <v>134</v>
      </c>
      <c r="E29" s="149"/>
      <c r="F29" s="149" t="s">
        <v>135</v>
      </c>
      <c r="G29" s="149" t="s">
        <v>136</v>
      </c>
      <c r="H29" s="149" t="s">
        <v>121</v>
      </c>
      <c r="I29" s="148" t="s">
        <v>137</v>
      </c>
    </row>
    <row r="30" spans="1:12" x14ac:dyDescent="0.2">
      <c r="A30" s="10">
        <v>1</v>
      </c>
      <c r="B30" s="150" t="s">
        <v>138</v>
      </c>
      <c r="C30" s="42" t="s">
        <v>121</v>
      </c>
      <c r="D30" s="151" t="s">
        <v>3</v>
      </c>
      <c r="E30" s="151"/>
      <c r="F30" s="151" t="s">
        <v>139</v>
      </c>
      <c r="G30" s="151" t="s">
        <v>108</v>
      </c>
      <c r="H30" s="151" t="s">
        <v>121</v>
      </c>
      <c r="I30" s="152" t="s">
        <v>140</v>
      </c>
    </row>
    <row r="31" spans="1:12" hidden="1" x14ac:dyDescent="0.2">
      <c r="A31" s="10">
        <v>0</v>
      </c>
      <c r="B31" s="91" t="s">
        <v>141</v>
      </c>
      <c r="C31" s="92" t="s">
        <v>121</v>
      </c>
      <c r="D31" s="92" t="s">
        <v>121</v>
      </c>
      <c r="E31" s="92"/>
      <c r="F31" s="92" t="s">
        <v>121</v>
      </c>
      <c r="G31" s="92" t="s">
        <v>121</v>
      </c>
      <c r="H31" s="92" t="s">
        <v>121</v>
      </c>
      <c r="I31" s="27" t="s">
        <v>121</v>
      </c>
      <c r="L31" s="64" t="str">
        <f>+H31</f>
        <v/>
      </c>
    </row>
    <row r="32" spans="1:12" customFormat="1" ht="12.75" hidden="1" x14ac:dyDescent="0.2">
      <c r="A32" s="10">
        <v>0</v>
      </c>
      <c r="B32" s="4" t="s">
        <v>216</v>
      </c>
      <c r="C32" s="44" t="s">
        <v>121</v>
      </c>
      <c r="D32" s="1" t="s">
        <v>121</v>
      </c>
      <c r="E32" s="3" t="s">
        <v>121</v>
      </c>
      <c r="F32" s="45" t="s">
        <v>121</v>
      </c>
      <c r="G32" s="14" t="s">
        <v>121</v>
      </c>
      <c r="H32" s="14" t="s">
        <v>121</v>
      </c>
      <c r="I32" s="14" t="s">
        <v>121</v>
      </c>
    </row>
    <row r="33" spans="1:13" s="177" customFormat="1" x14ac:dyDescent="0.2">
      <c r="A33" s="177">
        <v>1</v>
      </c>
      <c r="B33" s="43" t="s">
        <v>144</v>
      </c>
      <c r="C33" s="92" t="s">
        <v>121</v>
      </c>
      <c r="D33" s="92" t="s">
        <v>121</v>
      </c>
      <c r="E33" s="92"/>
      <c r="F33" s="94" t="s">
        <v>121</v>
      </c>
      <c r="G33" s="92" t="s">
        <v>121</v>
      </c>
      <c r="H33" s="92">
        <v>9362.4270012429024</v>
      </c>
      <c r="I33" s="92" t="s">
        <v>121</v>
      </c>
      <c r="L33" s="64">
        <f>SUBTOTAL(9,G34:G49)</f>
        <v>9362.4270012429006</v>
      </c>
    </row>
    <row r="34" spans="1:13" x14ac:dyDescent="0.2">
      <c r="A34" s="10">
        <v>1</v>
      </c>
      <c r="B34" s="26" t="s">
        <v>145</v>
      </c>
      <c r="C34" s="27" t="s">
        <v>121</v>
      </c>
      <c r="D34" s="27">
        <v>1100</v>
      </c>
      <c r="E34" s="27"/>
      <c r="F34" s="72">
        <v>7.1</v>
      </c>
      <c r="G34" s="27">
        <v>7810</v>
      </c>
      <c r="H34" s="27" t="s">
        <v>121</v>
      </c>
      <c r="I34" s="27">
        <v>26.966679509540853</v>
      </c>
      <c r="M34" s="246"/>
    </row>
    <row r="35" spans="1:13" x14ac:dyDescent="0.2">
      <c r="A35" s="10">
        <v>1</v>
      </c>
      <c r="B35" s="26" t="s">
        <v>148</v>
      </c>
      <c r="C35" s="27" t="s">
        <v>121</v>
      </c>
      <c r="D35" s="27">
        <v>4</v>
      </c>
      <c r="E35" s="27"/>
      <c r="F35" s="72">
        <v>5.66</v>
      </c>
      <c r="G35" s="27">
        <v>22.64</v>
      </c>
      <c r="H35" s="27" t="s">
        <v>121</v>
      </c>
      <c r="I35" s="27">
        <v>7.8172295018694618E-2</v>
      </c>
    </row>
    <row r="36" spans="1:13" x14ac:dyDescent="0.2">
      <c r="A36" s="10">
        <v>1</v>
      </c>
      <c r="B36" s="26" t="s">
        <v>217</v>
      </c>
      <c r="C36" s="27" t="s">
        <v>121</v>
      </c>
      <c r="D36" s="27">
        <v>2</v>
      </c>
      <c r="E36" s="27"/>
      <c r="F36" s="72">
        <v>10.752073732718895</v>
      </c>
      <c r="G36" s="27">
        <v>21.504147465437789</v>
      </c>
      <c r="H36" s="27" t="s">
        <v>121</v>
      </c>
      <c r="I36" s="27">
        <v>7.4250378082761345E-2</v>
      </c>
    </row>
    <row r="37" spans="1:13" x14ac:dyDescent="0.2">
      <c r="A37" s="10">
        <v>1</v>
      </c>
      <c r="B37" s="26" t="s">
        <v>188</v>
      </c>
      <c r="C37" s="27" t="s">
        <v>121</v>
      </c>
      <c r="D37" s="27">
        <v>4</v>
      </c>
      <c r="E37" s="27"/>
      <c r="F37" s="72">
        <v>12.7</v>
      </c>
      <c r="G37" s="27">
        <v>50.8</v>
      </c>
      <c r="H37" s="27" t="s">
        <v>121</v>
      </c>
      <c r="I37" s="27">
        <v>0.17540426620802502</v>
      </c>
    </row>
    <row r="38" spans="1:13" x14ac:dyDescent="0.2">
      <c r="A38" s="10">
        <v>1</v>
      </c>
      <c r="B38" s="11" t="s">
        <v>150</v>
      </c>
      <c r="C38" s="76" t="s">
        <v>121</v>
      </c>
      <c r="D38" s="27">
        <v>1595.7264957264958</v>
      </c>
      <c r="E38" s="9" t="s">
        <v>121</v>
      </c>
      <c r="F38" s="28">
        <v>0.38040227067391719</v>
      </c>
      <c r="G38" s="27">
        <v>607.01798234889179</v>
      </c>
      <c r="H38" s="24" t="s">
        <v>121</v>
      </c>
      <c r="I38" s="24">
        <v>2.0959359009642369</v>
      </c>
    </row>
    <row r="39" spans="1:13" hidden="1" x14ac:dyDescent="0.2">
      <c r="A39" s="10">
        <v>0</v>
      </c>
      <c r="B39" s="11" t="s">
        <v>53</v>
      </c>
      <c r="C39" s="76" t="s">
        <v>121</v>
      </c>
      <c r="D39" s="27">
        <v>80</v>
      </c>
      <c r="E39" s="9" t="s">
        <v>121</v>
      </c>
      <c r="F39" s="28" t="s">
        <v>121</v>
      </c>
      <c r="G39" s="27" t="s">
        <v>121</v>
      </c>
      <c r="H39" s="24" t="s">
        <v>121</v>
      </c>
      <c r="I39" s="24" t="s">
        <v>121</v>
      </c>
    </row>
    <row r="40" spans="1:13" ht="12.75" hidden="1" x14ac:dyDescent="0.2">
      <c r="A40" s="10">
        <v>0</v>
      </c>
      <c r="B40" s="11" t="s">
        <v>12</v>
      </c>
      <c r="C40" s="76" t="s">
        <v>121</v>
      </c>
      <c r="D40" s="27">
        <v>200</v>
      </c>
      <c r="E40" s="9" t="s">
        <v>121</v>
      </c>
      <c r="F40" s="28" t="s">
        <v>121</v>
      </c>
      <c r="G40" s="27" t="s">
        <v>121</v>
      </c>
      <c r="H40" s="24" t="s">
        <v>121</v>
      </c>
      <c r="I40" s="24" t="s">
        <v>121</v>
      </c>
      <c r="L40"/>
    </row>
    <row r="41" spans="1:13" hidden="1" x14ac:dyDescent="0.2">
      <c r="A41" s="10">
        <v>0</v>
      </c>
      <c r="B41" s="26" t="s">
        <v>54</v>
      </c>
      <c r="C41" s="27" t="s">
        <v>121</v>
      </c>
      <c r="D41" s="27">
        <v>330</v>
      </c>
      <c r="E41" s="27" t="s">
        <v>121</v>
      </c>
      <c r="F41" s="71" t="s">
        <v>121</v>
      </c>
      <c r="G41" s="27" t="s">
        <v>121</v>
      </c>
      <c r="H41" s="27" t="s">
        <v>121</v>
      </c>
      <c r="I41" s="27" t="s">
        <v>121</v>
      </c>
    </row>
    <row r="42" spans="1:13" x14ac:dyDescent="0.2">
      <c r="A42" s="10">
        <v>1</v>
      </c>
      <c r="B42" s="26" t="s">
        <v>151</v>
      </c>
      <c r="C42" s="27" t="s">
        <v>121</v>
      </c>
      <c r="D42" s="27" t="s">
        <v>121</v>
      </c>
      <c r="E42" s="27" t="s">
        <v>121</v>
      </c>
      <c r="F42" s="27" t="s">
        <v>121</v>
      </c>
      <c r="G42" s="27">
        <v>279.03629999999976</v>
      </c>
      <c r="H42" s="27" t="s">
        <v>121</v>
      </c>
      <c r="I42" s="27">
        <v>0.96346766627760405</v>
      </c>
    </row>
    <row r="43" spans="1:13" hidden="1" x14ac:dyDescent="0.2">
      <c r="A43" s="10">
        <v>0</v>
      </c>
      <c r="B43" s="26" t="s">
        <v>218</v>
      </c>
      <c r="C43" s="27" t="s">
        <v>121</v>
      </c>
      <c r="D43" s="27">
        <v>1</v>
      </c>
      <c r="E43" s="27"/>
      <c r="F43" s="27">
        <v>40.392000000000003</v>
      </c>
      <c r="G43" s="27">
        <v>40.392000000000003</v>
      </c>
      <c r="H43" s="27" t="s">
        <v>121</v>
      </c>
      <c r="I43" s="27">
        <v>0.13946710867469581</v>
      </c>
    </row>
    <row r="44" spans="1:13" hidden="1" x14ac:dyDescent="0.2">
      <c r="A44" s="10">
        <v>0</v>
      </c>
      <c r="B44" s="26" t="s">
        <v>189</v>
      </c>
      <c r="C44" s="27" t="s">
        <v>121</v>
      </c>
      <c r="D44" s="27">
        <v>4</v>
      </c>
      <c r="E44" s="27"/>
      <c r="F44" s="72">
        <v>14.586</v>
      </c>
      <c r="G44" s="27">
        <v>58.344000000000001</v>
      </c>
      <c r="H44" s="27" t="s">
        <v>121</v>
      </c>
      <c r="I44" s="27">
        <v>0.20145249030789394</v>
      </c>
    </row>
    <row r="45" spans="1:13" hidden="1" x14ac:dyDescent="0.2">
      <c r="A45" s="10">
        <v>0</v>
      </c>
      <c r="B45" s="26" t="s">
        <v>206</v>
      </c>
      <c r="C45" s="27" t="s">
        <v>121</v>
      </c>
      <c r="D45" s="27">
        <v>1</v>
      </c>
      <c r="E45" s="27"/>
      <c r="F45" s="72">
        <v>65.422799999999995</v>
      </c>
      <c r="G45" s="27">
        <v>65.422799999999995</v>
      </c>
      <c r="H45" s="27" t="s">
        <v>121</v>
      </c>
      <c r="I45" s="27">
        <v>0.22589445329280275</v>
      </c>
    </row>
    <row r="46" spans="1:13" hidden="1" x14ac:dyDescent="0.2">
      <c r="A46" s="10">
        <v>0</v>
      </c>
      <c r="B46" s="26" t="s">
        <v>219</v>
      </c>
      <c r="C46" s="27" t="s">
        <v>121</v>
      </c>
      <c r="D46" s="27">
        <v>2.5</v>
      </c>
      <c r="E46" s="27"/>
      <c r="F46" s="72">
        <v>19.308599999999998</v>
      </c>
      <c r="G46" s="27">
        <v>48.271499999999996</v>
      </c>
      <c r="H46" s="27" t="s">
        <v>121</v>
      </c>
      <c r="I46" s="27">
        <v>0.16667376055631258</v>
      </c>
    </row>
    <row r="47" spans="1:13" hidden="1" x14ac:dyDescent="0.2">
      <c r="A47" s="10">
        <v>0</v>
      </c>
      <c r="B47" s="26" t="s">
        <v>158</v>
      </c>
      <c r="C47" s="27" t="s">
        <v>121</v>
      </c>
      <c r="D47" s="27">
        <v>1</v>
      </c>
      <c r="E47" s="27"/>
      <c r="F47" s="72">
        <v>43.655999999999999</v>
      </c>
      <c r="G47" s="27">
        <v>43.655999999999999</v>
      </c>
      <c r="H47" s="27" t="s">
        <v>121</v>
      </c>
      <c r="I47" s="27">
        <v>0.15073717806254999</v>
      </c>
    </row>
    <row r="48" spans="1:13" hidden="1" x14ac:dyDescent="0.2">
      <c r="A48" s="10">
        <v>0</v>
      </c>
      <c r="B48" s="26" t="s">
        <v>209</v>
      </c>
      <c r="C48" s="27" t="s">
        <v>121</v>
      </c>
      <c r="D48" s="27">
        <v>1.2000000000000002</v>
      </c>
      <c r="E48" s="27"/>
      <c r="F48" s="72">
        <v>19.125</v>
      </c>
      <c r="G48" s="27">
        <v>22.950000000000003</v>
      </c>
      <c r="H48" s="27" t="s">
        <v>121</v>
      </c>
      <c r="I48" s="27">
        <v>7.9242675383349892E-2</v>
      </c>
    </row>
    <row r="49" spans="1:12" s="177" customFormat="1" x14ac:dyDescent="0.2">
      <c r="A49" s="10">
        <v>1</v>
      </c>
      <c r="B49" s="26" t="s">
        <v>220</v>
      </c>
      <c r="C49" s="27" t="s">
        <v>121</v>
      </c>
      <c r="D49" s="27">
        <v>1428.5714285714287</v>
      </c>
      <c r="E49" s="27"/>
      <c r="F49" s="72">
        <v>0.39999999999999997</v>
      </c>
      <c r="G49" s="27">
        <v>571.42857142857144</v>
      </c>
      <c r="H49" s="27" t="s">
        <v>121</v>
      </c>
      <c r="I49" s="27">
        <v>1.9730513634198539</v>
      </c>
    </row>
    <row r="50" spans="1:12" x14ac:dyDescent="0.2">
      <c r="A50" s="10">
        <v>1</v>
      </c>
      <c r="B50" s="43" t="s">
        <v>161</v>
      </c>
      <c r="C50" s="92" t="s">
        <v>121</v>
      </c>
      <c r="D50" s="92" t="s">
        <v>121</v>
      </c>
      <c r="E50" s="92"/>
      <c r="F50" s="94" t="s">
        <v>121</v>
      </c>
      <c r="G50" s="92" t="s">
        <v>121</v>
      </c>
      <c r="H50" s="92">
        <v>3829.9925574896547</v>
      </c>
      <c r="I50" s="27" t="s">
        <v>121</v>
      </c>
      <c r="L50" s="10">
        <f>SUBTOTAL(9,G51:G74)</f>
        <v>3829.9925574896547</v>
      </c>
    </row>
    <row r="51" spans="1:12" x14ac:dyDescent="0.2">
      <c r="A51" s="10">
        <v>1</v>
      </c>
      <c r="B51" s="26" t="s">
        <v>162</v>
      </c>
      <c r="C51" s="27" t="s">
        <v>121</v>
      </c>
      <c r="D51" s="27">
        <v>1.6</v>
      </c>
      <c r="E51" s="27"/>
      <c r="F51" s="72">
        <v>45</v>
      </c>
      <c r="G51" s="27">
        <v>72</v>
      </c>
      <c r="H51" s="27" t="s">
        <v>121</v>
      </c>
      <c r="I51" s="27">
        <v>0.24860447179090159</v>
      </c>
      <c r="L51" s="177"/>
    </row>
    <row r="52" spans="1:12" x14ac:dyDescent="0.2">
      <c r="A52" s="10">
        <v>1</v>
      </c>
      <c r="B52" s="26" t="s">
        <v>163</v>
      </c>
      <c r="C52" s="27" t="s">
        <v>121</v>
      </c>
      <c r="D52" s="27">
        <v>885</v>
      </c>
      <c r="E52" s="27"/>
      <c r="F52" s="72">
        <v>0.2</v>
      </c>
      <c r="G52" s="27">
        <v>177</v>
      </c>
      <c r="H52" s="27" t="s">
        <v>121</v>
      </c>
      <c r="I52" s="27">
        <v>0.61115265981929978</v>
      </c>
    </row>
    <row r="53" spans="1:12" x14ac:dyDescent="0.2">
      <c r="A53" s="10">
        <v>1</v>
      </c>
      <c r="B53" s="26" t="s">
        <v>164</v>
      </c>
      <c r="C53" s="27" t="s">
        <v>121</v>
      </c>
      <c r="D53" s="27">
        <v>800000</v>
      </c>
      <c r="E53" s="27"/>
      <c r="F53" s="72">
        <v>2.5000000000000001E-4</v>
      </c>
      <c r="G53" s="27">
        <v>200</v>
      </c>
      <c r="H53" s="27" t="s">
        <v>121</v>
      </c>
      <c r="I53" s="27">
        <v>0.69056797719694885</v>
      </c>
    </row>
    <row r="54" spans="1:12" x14ac:dyDescent="0.2">
      <c r="A54" s="10">
        <v>1</v>
      </c>
      <c r="B54" s="26" t="s">
        <v>165</v>
      </c>
      <c r="C54" s="27" t="s">
        <v>121</v>
      </c>
      <c r="D54" s="71">
        <v>10000</v>
      </c>
      <c r="E54" s="27"/>
      <c r="F54" s="72">
        <v>0.05</v>
      </c>
      <c r="G54" s="27">
        <v>500</v>
      </c>
      <c r="H54" s="27" t="s">
        <v>121</v>
      </c>
      <c r="I54" s="27">
        <v>1.7264199429923723</v>
      </c>
    </row>
    <row r="55" spans="1:12" x14ac:dyDescent="0.2">
      <c r="A55" s="10">
        <v>1</v>
      </c>
      <c r="B55" s="11" t="s">
        <v>166</v>
      </c>
      <c r="C55" s="76" t="s">
        <v>121</v>
      </c>
      <c r="D55" s="27">
        <v>503.5</v>
      </c>
      <c r="E55" s="9" t="s">
        <v>121</v>
      </c>
      <c r="F55" s="28">
        <v>4.5353448275862061</v>
      </c>
      <c r="G55" s="27">
        <v>2283.5461206896548</v>
      </c>
      <c r="H55" s="96" t="s">
        <v>121</v>
      </c>
      <c r="I55" s="24">
        <v>7.8847191270029731</v>
      </c>
    </row>
    <row r="56" spans="1:12" hidden="1" x14ac:dyDescent="0.2">
      <c r="A56" s="10">
        <v>0</v>
      </c>
      <c r="B56" s="11">
        <v>0</v>
      </c>
      <c r="C56" s="76" t="s">
        <v>121</v>
      </c>
      <c r="D56" s="27" t="s">
        <v>121</v>
      </c>
      <c r="E56" s="9" t="s">
        <v>121</v>
      </c>
      <c r="F56" s="155" t="s">
        <v>121</v>
      </c>
      <c r="G56" s="27" t="s">
        <v>121</v>
      </c>
      <c r="H56" s="24" t="s">
        <v>121</v>
      </c>
      <c r="I56" s="24" t="s">
        <v>121</v>
      </c>
    </row>
    <row r="57" spans="1:12" hidden="1" x14ac:dyDescent="0.2">
      <c r="A57" s="10">
        <v>0</v>
      </c>
      <c r="B57" s="11">
        <v>0</v>
      </c>
      <c r="C57" s="76" t="s">
        <v>121</v>
      </c>
      <c r="D57" s="27" t="s">
        <v>121</v>
      </c>
      <c r="E57" s="9" t="s">
        <v>121</v>
      </c>
      <c r="F57" s="28" t="s">
        <v>121</v>
      </c>
      <c r="G57" s="27" t="s">
        <v>121</v>
      </c>
      <c r="H57" s="24" t="s">
        <v>121</v>
      </c>
      <c r="I57" s="24" t="s">
        <v>121</v>
      </c>
    </row>
    <row r="58" spans="1:12" hidden="1" x14ac:dyDescent="0.2">
      <c r="A58" s="10">
        <v>0</v>
      </c>
      <c r="B58" s="11">
        <v>0</v>
      </c>
      <c r="C58" s="76" t="s">
        <v>121</v>
      </c>
      <c r="D58" s="27" t="s">
        <v>121</v>
      </c>
      <c r="E58" s="9" t="s">
        <v>121</v>
      </c>
      <c r="F58" s="155" t="s">
        <v>121</v>
      </c>
      <c r="G58" s="27" t="s">
        <v>121</v>
      </c>
      <c r="H58" s="24" t="s">
        <v>121</v>
      </c>
      <c r="I58" s="24" t="s">
        <v>121</v>
      </c>
    </row>
    <row r="59" spans="1:12" customFormat="1" ht="12.75" hidden="1" x14ac:dyDescent="0.2">
      <c r="A59" s="10">
        <v>0</v>
      </c>
      <c r="B59" s="4">
        <v>0</v>
      </c>
      <c r="C59" s="44" t="s">
        <v>121</v>
      </c>
      <c r="D59" s="27" t="s">
        <v>121</v>
      </c>
      <c r="E59" s="9" t="s">
        <v>121</v>
      </c>
      <c r="F59" s="28" t="s">
        <v>121</v>
      </c>
      <c r="G59" s="27" t="s">
        <v>121</v>
      </c>
      <c r="H59" s="14" t="s">
        <v>121</v>
      </c>
      <c r="I59" s="14" t="s">
        <v>121</v>
      </c>
    </row>
    <row r="60" spans="1:12" customFormat="1" ht="12.75" hidden="1" x14ac:dyDescent="0.2">
      <c r="A60" s="10">
        <v>0</v>
      </c>
      <c r="B60" s="4">
        <v>0</v>
      </c>
      <c r="C60" s="44" t="s">
        <v>121</v>
      </c>
      <c r="D60" s="27" t="s">
        <v>121</v>
      </c>
      <c r="E60" s="9" t="s">
        <v>121</v>
      </c>
      <c r="F60" s="28" t="s">
        <v>121</v>
      </c>
      <c r="G60" s="27" t="s">
        <v>121</v>
      </c>
      <c r="H60" s="3" t="s">
        <v>121</v>
      </c>
      <c r="I60" s="14" t="s">
        <v>121</v>
      </c>
    </row>
    <row r="61" spans="1:12" customFormat="1" ht="12.75" hidden="1" x14ac:dyDescent="0.2">
      <c r="A61" s="10">
        <v>0</v>
      </c>
      <c r="B61" s="4">
        <v>0</v>
      </c>
      <c r="C61" s="44" t="s">
        <v>121</v>
      </c>
      <c r="D61" s="27" t="s">
        <v>121</v>
      </c>
      <c r="E61" s="9" t="s">
        <v>121</v>
      </c>
      <c r="F61" s="28" t="s">
        <v>121</v>
      </c>
      <c r="G61" s="27" t="s">
        <v>121</v>
      </c>
      <c r="H61" s="3" t="s">
        <v>121</v>
      </c>
      <c r="I61" s="14" t="s">
        <v>121</v>
      </c>
    </row>
    <row r="62" spans="1:12" customFormat="1" ht="12.75" hidden="1" x14ac:dyDescent="0.2">
      <c r="A62" s="10">
        <v>0</v>
      </c>
      <c r="B62" s="4">
        <v>0</v>
      </c>
      <c r="C62" s="44" t="s">
        <v>121</v>
      </c>
      <c r="D62" s="27" t="s">
        <v>121</v>
      </c>
      <c r="E62" s="9" t="s">
        <v>121</v>
      </c>
      <c r="F62" s="174" t="s">
        <v>121</v>
      </c>
      <c r="G62" s="27" t="s">
        <v>121</v>
      </c>
      <c r="H62" s="3" t="s">
        <v>121</v>
      </c>
      <c r="I62" s="14" t="s">
        <v>121</v>
      </c>
    </row>
    <row r="63" spans="1:12" customFormat="1" ht="12.75" hidden="1" x14ac:dyDescent="0.2">
      <c r="A63" s="10">
        <v>0</v>
      </c>
      <c r="B63" s="4">
        <v>0</v>
      </c>
      <c r="C63" s="44" t="s">
        <v>121</v>
      </c>
      <c r="D63" s="27" t="s">
        <v>121</v>
      </c>
      <c r="E63" s="9" t="s">
        <v>121</v>
      </c>
      <c r="F63" s="174" t="s">
        <v>121</v>
      </c>
      <c r="G63" s="27" t="s">
        <v>121</v>
      </c>
      <c r="H63" s="3" t="s">
        <v>121</v>
      </c>
      <c r="I63" s="14" t="s">
        <v>121</v>
      </c>
    </row>
    <row r="64" spans="1:12" customFormat="1" ht="12.75" hidden="1" x14ac:dyDescent="0.2">
      <c r="A64" s="10">
        <v>0</v>
      </c>
      <c r="B64" s="4">
        <v>0</v>
      </c>
      <c r="C64" s="44" t="s">
        <v>121</v>
      </c>
      <c r="D64" s="27" t="s">
        <v>121</v>
      </c>
      <c r="E64" s="9" t="s">
        <v>121</v>
      </c>
      <c r="F64" s="174" t="s">
        <v>121</v>
      </c>
      <c r="G64" s="27" t="s">
        <v>121</v>
      </c>
      <c r="H64" s="3" t="s">
        <v>121</v>
      </c>
      <c r="I64" s="14" t="s">
        <v>121</v>
      </c>
    </row>
    <row r="65" spans="1:12" customFormat="1" ht="12.75" hidden="1" x14ac:dyDescent="0.2">
      <c r="A65" s="10">
        <v>0</v>
      </c>
      <c r="B65" s="4">
        <v>0</v>
      </c>
      <c r="C65" s="44" t="s">
        <v>121</v>
      </c>
      <c r="D65" s="27" t="s">
        <v>121</v>
      </c>
      <c r="E65" s="9" t="s">
        <v>121</v>
      </c>
      <c r="F65" s="174" t="s">
        <v>121</v>
      </c>
      <c r="G65" s="27" t="s">
        <v>121</v>
      </c>
      <c r="H65" s="3" t="s">
        <v>121</v>
      </c>
      <c r="I65" s="14" t="s">
        <v>121</v>
      </c>
    </row>
    <row r="66" spans="1:12" customFormat="1" ht="12.75" hidden="1" x14ac:dyDescent="0.2">
      <c r="A66" s="10">
        <v>0</v>
      </c>
      <c r="B66" s="4">
        <v>0</v>
      </c>
      <c r="C66" s="44" t="s">
        <v>121</v>
      </c>
      <c r="D66" s="27" t="s">
        <v>121</v>
      </c>
      <c r="E66" s="9" t="s">
        <v>121</v>
      </c>
      <c r="F66" s="174" t="s">
        <v>121</v>
      </c>
      <c r="G66" s="27" t="s">
        <v>121</v>
      </c>
      <c r="H66" s="3" t="s">
        <v>121</v>
      </c>
      <c r="I66" s="14" t="s">
        <v>121</v>
      </c>
    </row>
    <row r="67" spans="1:12" customFormat="1" ht="12.75" hidden="1" x14ac:dyDescent="0.2">
      <c r="A67" s="10">
        <v>0</v>
      </c>
      <c r="B67" s="4">
        <v>0</v>
      </c>
      <c r="C67" s="44" t="s">
        <v>121</v>
      </c>
      <c r="D67" s="27" t="s">
        <v>121</v>
      </c>
      <c r="E67" s="9" t="s">
        <v>121</v>
      </c>
      <c r="F67" s="174" t="s">
        <v>121</v>
      </c>
      <c r="G67" s="27" t="s">
        <v>121</v>
      </c>
      <c r="H67" s="3" t="s">
        <v>121</v>
      </c>
      <c r="I67" s="14" t="s">
        <v>121</v>
      </c>
    </row>
    <row r="68" spans="1:12" customFormat="1" ht="12.75" hidden="1" x14ac:dyDescent="0.2">
      <c r="A68" s="10">
        <v>0</v>
      </c>
      <c r="B68" s="4">
        <v>0</v>
      </c>
      <c r="C68" s="44" t="s">
        <v>121</v>
      </c>
      <c r="D68" s="27" t="s">
        <v>121</v>
      </c>
      <c r="E68" s="9" t="s">
        <v>121</v>
      </c>
      <c r="F68" s="174" t="s">
        <v>121</v>
      </c>
      <c r="G68" s="27" t="s">
        <v>121</v>
      </c>
      <c r="H68" s="3" t="s">
        <v>121</v>
      </c>
      <c r="I68" s="14" t="s">
        <v>121</v>
      </c>
    </row>
    <row r="69" spans="1:12" customFormat="1" ht="12.75" hidden="1" x14ac:dyDescent="0.2">
      <c r="A69" s="10">
        <v>0</v>
      </c>
      <c r="B69" s="4">
        <v>0</v>
      </c>
      <c r="C69" s="44" t="s">
        <v>121</v>
      </c>
      <c r="D69" s="27" t="s">
        <v>121</v>
      </c>
      <c r="E69" s="9" t="s">
        <v>121</v>
      </c>
      <c r="F69" s="174" t="s">
        <v>121</v>
      </c>
      <c r="G69" s="27" t="s">
        <v>121</v>
      </c>
      <c r="H69" s="3" t="s">
        <v>121</v>
      </c>
      <c r="I69" s="14" t="s">
        <v>121</v>
      </c>
    </row>
    <row r="70" spans="1:12" customFormat="1" ht="12.75" hidden="1" x14ac:dyDescent="0.2">
      <c r="A70" s="10">
        <v>0</v>
      </c>
      <c r="B70" s="4">
        <v>0</v>
      </c>
      <c r="C70" s="44" t="s">
        <v>121</v>
      </c>
      <c r="D70" s="27" t="s">
        <v>121</v>
      </c>
      <c r="E70" s="9" t="s">
        <v>121</v>
      </c>
      <c r="F70" s="174" t="s">
        <v>121</v>
      </c>
      <c r="G70" s="27" t="s">
        <v>121</v>
      </c>
      <c r="H70" s="3" t="s">
        <v>121</v>
      </c>
      <c r="I70" s="14" t="s">
        <v>121</v>
      </c>
    </row>
    <row r="71" spans="1:12" customFormat="1" ht="12.75" hidden="1" x14ac:dyDescent="0.2">
      <c r="A71" s="10">
        <v>0</v>
      </c>
      <c r="B71" s="4">
        <v>0</v>
      </c>
      <c r="C71" s="44" t="s">
        <v>121</v>
      </c>
      <c r="D71" s="27" t="s">
        <v>121</v>
      </c>
      <c r="E71" s="9" t="s">
        <v>121</v>
      </c>
      <c r="F71" s="174" t="s">
        <v>121</v>
      </c>
      <c r="G71" s="27" t="s">
        <v>121</v>
      </c>
      <c r="H71" s="3" t="s">
        <v>121</v>
      </c>
      <c r="I71" s="14" t="s">
        <v>121</v>
      </c>
    </row>
    <row r="72" spans="1:12" customFormat="1" ht="12.75" hidden="1" x14ac:dyDescent="0.2">
      <c r="A72" s="10">
        <v>0</v>
      </c>
      <c r="B72" s="4">
        <v>0</v>
      </c>
      <c r="C72" s="44" t="s">
        <v>121</v>
      </c>
      <c r="D72" s="27" t="s">
        <v>121</v>
      </c>
      <c r="E72" s="9" t="s">
        <v>121</v>
      </c>
      <c r="F72" s="174" t="s">
        <v>121</v>
      </c>
      <c r="G72" s="27" t="s">
        <v>121</v>
      </c>
      <c r="H72" s="3" t="s">
        <v>121</v>
      </c>
      <c r="I72" s="14" t="s">
        <v>121</v>
      </c>
    </row>
    <row r="73" spans="1:12" x14ac:dyDescent="0.2">
      <c r="A73" s="10">
        <v>1</v>
      </c>
      <c r="B73" s="11" t="s">
        <v>167</v>
      </c>
      <c r="C73" s="9" t="s">
        <v>121</v>
      </c>
      <c r="D73" s="27" t="s">
        <v>121</v>
      </c>
      <c r="E73" s="9" t="s">
        <v>121</v>
      </c>
      <c r="F73" s="28" t="s">
        <v>121</v>
      </c>
      <c r="G73" s="27">
        <v>578.69999999999993</v>
      </c>
      <c r="H73" s="24" t="s">
        <v>121</v>
      </c>
      <c r="I73" s="24">
        <v>1.9981584420193714</v>
      </c>
    </row>
    <row r="74" spans="1:12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9"/>
      <c r="F74" s="28" t="s">
        <v>121</v>
      </c>
      <c r="G74" s="27">
        <v>18.746436800000001</v>
      </c>
      <c r="H74" s="27" t="s">
        <v>121</v>
      </c>
      <c r="I74" s="27">
        <v>6.4728444703132229E-2</v>
      </c>
    </row>
    <row r="75" spans="1:12" x14ac:dyDescent="0.2">
      <c r="A75" s="10">
        <v>1</v>
      </c>
      <c r="B75" s="104" t="s">
        <v>169</v>
      </c>
      <c r="C75" s="105" t="s">
        <v>121</v>
      </c>
      <c r="D75" s="92" t="s">
        <v>121</v>
      </c>
      <c r="E75" s="93"/>
      <c r="F75" s="94" t="s">
        <v>121</v>
      </c>
      <c r="G75" s="92" t="s">
        <v>121</v>
      </c>
      <c r="H75" s="92">
        <v>785.02666666666653</v>
      </c>
      <c r="I75" s="27" t="s">
        <v>121</v>
      </c>
      <c r="L75" s="64">
        <f>SUM(G76:G80)</f>
        <v>785.02666666666653</v>
      </c>
    </row>
    <row r="76" spans="1:12" x14ac:dyDescent="0.2">
      <c r="A76" s="10">
        <v>1</v>
      </c>
      <c r="B76" s="26" t="s">
        <v>194</v>
      </c>
      <c r="C76" s="24" t="s">
        <v>121</v>
      </c>
      <c r="D76" s="27">
        <v>29</v>
      </c>
      <c r="E76" s="27" t="s">
        <v>121</v>
      </c>
      <c r="F76" s="27" t="s">
        <v>121</v>
      </c>
      <c r="G76" s="27">
        <v>241.66666666666666</v>
      </c>
      <c r="H76" s="27" t="s">
        <v>121</v>
      </c>
      <c r="I76" s="27">
        <v>0.83443630577964656</v>
      </c>
    </row>
    <row r="77" spans="1:12" x14ac:dyDescent="0.2">
      <c r="A77" s="10">
        <v>1</v>
      </c>
      <c r="B77" s="26" t="s">
        <v>170</v>
      </c>
      <c r="C77" s="24" t="s">
        <v>121</v>
      </c>
      <c r="D77" s="27">
        <v>0.8</v>
      </c>
      <c r="E77" s="27"/>
      <c r="F77" s="72" t="s">
        <v>121</v>
      </c>
      <c r="G77" s="27">
        <v>543.3599999999999</v>
      </c>
      <c r="H77" s="27" t="s">
        <v>121</v>
      </c>
      <c r="I77" s="27">
        <v>1.8761350804486703</v>
      </c>
    </row>
    <row r="78" spans="1:12" hidden="1" x14ac:dyDescent="0.2">
      <c r="A78" s="10">
        <v>0</v>
      </c>
      <c r="B78" s="26">
        <v>0</v>
      </c>
      <c r="C78" s="24" t="s">
        <v>121</v>
      </c>
      <c r="D78" s="27" t="s">
        <v>121</v>
      </c>
      <c r="E78" s="27"/>
      <c r="F78" s="72" t="s">
        <v>121</v>
      </c>
      <c r="G78" s="27" t="s">
        <v>121</v>
      </c>
      <c r="H78" s="27" t="s">
        <v>121</v>
      </c>
      <c r="I78" s="27" t="s">
        <v>121</v>
      </c>
    </row>
    <row r="79" spans="1:12" hidden="1" x14ac:dyDescent="0.2">
      <c r="A79" s="10">
        <v>0</v>
      </c>
      <c r="B79" s="26">
        <v>0</v>
      </c>
      <c r="C79" s="24" t="s">
        <v>121</v>
      </c>
      <c r="D79" s="27" t="s">
        <v>121</v>
      </c>
      <c r="E79" s="27" t="s">
        <v>121</v>
      </c>
      <c r="F79" s="27" t="s">
        <v>121</v>
      </c>
      <c r="G79" s="27" t="s">
        <v>121</v>
      </c>
      <c r="H79" s="27" t="s">
        <v>121</v>
      </c>
      <c r="I79" s="27" t="s">
        <v>121</v>
      </c>
    </row>
    <row r="80" spans="1:12" hidden="1" x14ac:dyDescent="0.2">
      <c r="A80" s="10">
        <v>0</v>
      </c>
      <c r="B80" s="26">
        <v>0</v>
      </c>
      <c r="C80" s="24" t="s">
        <v>121</v>
      </c>
      <c r="D80" s="27" t="s">
        <v>121</v>
      </c>
      <c r="E80" s="27" t="s">
        <v>121</v>
      </c>
      <c r="F80" s="27" t="s">
        <v>121</v>
      </c>
      <c r="G80" s="27" t="s">
        <v>121</v>
      </c>
      <c r="H80" s="27" t="s">
        <v>121</v>
      </c>
      <c r="I80" s="27" t="s">
        <v>121</v>
      </c>
    </row>
    <row r="81" spans="1:12" customFormat="1" ht="12.75" hidden="1" x14ac:dyDescent="0.2">
      <c r="A81" s="10">
        <v>0</v>
      </c>
      <c r="B81" s="4">
        <v>0</v>
      </c>
      <c r="C81" s="3" t="s">
        <v>121</v>
      </c>
      <c r="D81" s="16" t="s">
        <v>121</v>
      </c>
      <c r="E81" s="48" t="s">
        <v>121</v>
      </c>
      <c r="F81" s="44" t="s">
        <v>121</v>
      </c>
      <c r="G81" s="49" t="s">
        <v>121</v>
      </c>
      <c r="H81" s="3" t="s">
        <v>121</v>
      </c>
      <c r="I81" s="14" t="s">
        <v>121</v>
      </c>
    </row>
    <row r="82" spans="1:12" x14ac:dyDescent="0.2">
      <c r="A82" s="10">
        <v>1</v>
      </c>
      <c r="B82" s="95" t="s">
        <v>171</v>
      </c>
      <c r="C82" s="96" t="s">
        <v>121</v>
      </c>
      <c r="D82" s="92" t="s">
        <v>121</v>
      </c>
      <c r="E82" s="92"/>
      <c r="F82" s="94" t="s">
        <v>121</v>
      </c>
      <c r="G82" s="92" t="s">
        <v>121</v>
      </c>
      <c r="H82" s="92">
        <v>8910.9744418724204</v>
      </c>
      <c r="I82" s="27" t="s">
        <v>121</v>
      </c>
      <c r="L82" s="64">
        <f>SUM(G83:G84)</f>
        <v>8910.9744418724204</v>
      </c>
    </row>
    <row r="83" spans="1:12" x14ac:dyDescent="0.2">
      <c r="A83" s="10">
        <v>1</v>
      </c>
      <c r="B83" s="31" t="s">
        <v>172</v>
      </c>
      <c r="C83" s="24" t="s">
        <v>121</v>
      </c>
      <c r="D83" s="27">
        <v>93.875016232932936</v>
      </c>
      <c r="E83" s="27"/>
      <c r="F83" s="72">
        <v>20.117295678324464</v>
      </c>
      <c r="G83" s="27">
        <v>1888.5114583654206</v>
      </c>
      <c r="H83" s="27" t="s">
        <v>121</v>
      </c>
      <c r="I83" s="27">
        <v>6.5207276885833432</v>
      </c>
    </row>
    <row r="84" spans="1:12" x14ac:dyDescent="0.2">
      <c r="A84" s="10">
        <v>1</v>
      </c>
      <c r="B84" s="31" t="s">
        <v>173</v>
      </c>
      <c r="C84" s="24" t="s">
        <v>121</v>
      </c>
      <c r="D84" s="27">
        <v>1224.2801647064207</v>
      </c>
      <c r="E84" s="27"/>
      <c r="F84" s="72">
        <v>5.7359934318555013</v>
      </c>
      <c r="G84" s="27">
        <v>7022.462983507</v>
      </c>
      <c r="H84" s="27" t="s">
        <v>121</v>
      </c>
      <c r="I84" s="27">
        <v>24.247440287304396</v>
      </c>
    </row>
    <row r="85" spans="1:12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/>
      <c r="F85" s="94" t="s">
        <v>121</v>
      </c>
      <c r="G85" s="92" t="s">
        <v>121</v>
      </c>
      <c r="H85" s="92">
        <v>5511.109132235375</v>
      </c>
      <c r="I85" s="27" t="s">
        <v>121</v>
      </c>
      <c r="L85" s="64">
        <f>SUM(G87:G91)</f>
        <v>5511.109132235375</v>
      </c>
    </row>
    <row r="86" spans="1:12" customFormat="1" ht="12.75" hidden="1" x14ac:dyDescent="0.2">
      <c r="A86" s="10">
        <v>0</v>
      </c>
      <c r="B86" s="5" t="s">
        <v>175</v>
      </c>
      <c r="C86" s="3" t="s">
        <v>121</v>
      </c>
      <c r="D86" s="47" t="s">
        <v>121</v>
      </c>
      <c r="E86" s="48" t="s">
        <v>121</v>
      </c>
      <c r="F86" s="50" t="s">
        <v>121</v>
      </c>
      <c r="G86" s="2" t="s">
        <v>121</v>
      </c>
      <c r="H86" s="3" t="s">
        <v>121</v>
      </c>
      <c r="I86" s="14" t="s">
        <v>121</v>
      </c>
    </row>
    <row r="87" spans="1:12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/>
      <c r="F87" s="72" t="s">
        <v>121</v>
      </c>
      <c r="G87" s="27">
        <v>2222.6998294950004</v>
      </c>
      <c r="H87" s="27" t="s">
        <v>121</v>
      </c>
      <c r="I87" s="27">
        <v>7.6746266258518281</v>
      </c>
    </row>
    <row r="88" spans="1:12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/>
      <c r="F88" s="72" t="s">
        <v>121</v>
      </c>
      <c r="G88" s="27">
        <v>2515.5743107732055</v>
      </c>
      <c r="H88" s="27" t="s">
        <v>121</v>
      </c>
      <c r="I88" s="27">
        <v>8.6858753163963076</v>
      </c>
    </row>
    <row r="89" spans="1:12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/>
      <c r="F89" s="72" t="s">
        <v>121</v>
      </c>
      <c r="G89" s="27">
        <v>772.83499196716878</v>
      </c>
      <c r="H89" s="27" t="s">
        <v>121</v>
      </c>
      <c r="I89" s="27">
        <v>2.6684754855489401</v>
      </c>
    </row>
    <row r="90" spans="1:12" customFormat="1" ht="12.75" hidden="1" x14ac:dyDescent="0.2">
      <c r="A90" s="10">
        <v>0</v>
      </c>
      <c r="B90" s="4">
        <v>0</v>
      </c>
      <c r="C90" s="3" t="s">
        <v>121</v>
      </c>
      <c r="D90" s="3" t="s">
        <v>121</v>
      </c>
      <c r="E90" s="48" t="s">
        <v>121</v>
      </c>
      <c r="F90" s="44" t="s">
        <v>121</v>
      </c>
      <c r="G90" s="15" t="s">
        <v>121</v>
      </c>
      <c r="H90" s="16" t="s">
        <v>121</v>
      </c>
      <c r="I90" s="14" t="s">
        <v>121</v>
      </c>
    </row>
    <row r="91" spans="1:12" customFormat="1" ht="12.75" hidden="1" x14ac:dyDescent="0.2">
      <c r="A91" s="10">
        <v>0</v>
      </c>
      <c r="B91" s="5" t="s">
        <v>179</v>
      </c>
      <c r="C91" s="3" t="s">
        <v>121</v>
      </c>
      <c r="D91" s="51" t="s">
        <v>121</v>
      </c>
      <c r="E91" s="48" t="s">
        <v>121</v>
      </c>
      <c r="F91" s="44" t="s">
        <v>121</v>
      </c>
      <c r="G91" s="52" t="s">
        <v>121</v>
      </c>
      <c r="H91" s="3" t="s">
        <v>121</v>
      </c>
      <c r="I91" s="14" t="s">
        <v>121</v>
      </c>
    </row>
    <row r="92" spans="1:12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/>
      <c r="F92" s="72" t="s">
        <v>121</v>
      </c>
      <c r="G92" s="27">
        <v>562.137495262475</v>
      </c>
      <c r="H92" s="27" t="s">
        <v>121</v>
      </c>
      <c r="I92" s="27">
        <v>1.940970765049834</v>
      </c>
      <c r="L92" s="64">
        <f>+G92</f>
        <v>562.137495262475</v>
      </c>
    </row>
    <row r="93" spans="1:12" customFormat="1" ht="12.75" hidden="1" x14ac:dyDescent="0.2">
      <c r="A93" s="10">
        <v>0</v>
      </c>
      <c r="B93" s="3">
        <v>0</v>
      </c>
      <c r="C93" s="3" t="s">
        <v>121</v>
      </c>
      <c r="D93" s="3" t="s">
        <v>121</v>
      </c>
      <c r="E93" s="48" t="s">
        <v>121</v>
      </c>
      <c r="F93" s="44" t="s">
        <v>121</v>
      </c>
      <c r="G93" s="15" t="s">
        <v>121</v>
      </c>
      <c r="H93" s="14" t="s">
        <v>121</v>
      </c>
      <c r="I93" s="14" t="s">
        <v>121</v>
      </c>
    </row>
    <row r="94" spans="1:12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/>
      <c r="F94" s="156" t="s">
        <v>121</v>
      </c>
      <c r="G94" s="39">
        <v>28961.667294769493</v>
      </c>
      <c r="H94" s="38" t="s">
        <v>121</v>
      </c>
      <c r="I94" s="38">
        <v>100</v>
      </c>
      <c r="K94" s="64"/>
      <c r="L94" s="64">
        <f>SUM(L31:L92)</f>
        <v>28961.667294769493</v>
      </c>
    </row>
    <row r="95" spans="1:12" customFormat="1" ht="12.75" hidden="1" x14ac:dyDescent="0.2">
      <c r="A95" s="10">
        <v>0</v>
      </c>
      <c r="B95" s="5" t="s">
        <v>49</v>
      </c>
      <c r="C95" s="3" t="s">
        <v>121</v>
      </c>
      <c r="D95" s="3" t="s">
        <v>121</v>
      </c>
      <c r="E95" s="48" t="s">
        <v>121</v>
      </c>
      <c r="F95" s="44" t="s">
        <v>121</v>
      </c>
      <c r="G95" s="15" t="s">
        <v>121</v>
      </c>
      <c r="H95" s="14" t="s">
        <v>121</v>
      </c>
      <c r="I95" s="3" t="s">
        <v>121</v>
      </c>
    </row>
    <row r="96" spans="1:12" customFormat="1" ht="12.75" hidden="1" x14ac:dyDescent="0.2">
      <c r="A96" s="10">
        <v>0</v>
      </c>
      <c r="B96" s="47">
        <v>0</v>
      </c>
      <c r="C96" s="3" t="s">
        <v>121</v>
      </c>
      <c r="D96" s="47" t="s">
        <v>121</v>
      </c>
      <c r="E96" s="48" t="s">
        <v>121</v>
      </c>
      <c r="F96" s="48" t="s">
        <v>121</v>
      </c>
      <c r="G96" s="53" t="s">
        <v>121</v>
      </c>
      <c r="H96" s="14" t="s">
        <v>121</v>
      </c>
      <c r="I96" s="3" t="s">
        <v>121</v>
      </c>
    </row>
    <row r="97" spans="1:12" customFormat="1" ht="12.75" hidden="1" x14ac:dyDescent="0.2">
      <c r="A97" s="10">
        <v>0</v>
      </c>
      <c r="B97" s="47">
        <v>0</v>
      </c>
      <c r="C97" s="3" t="s">
        <v>121</v>
      </c>
      <c r="D97" s="47" t="s">
        <v>121</v>
      </c>
      <c r="E97" s="48" t="s">
        <v>121</v>
      </c>
      <c r="F97" s="48" t="s">
        <v>121</v>
      </c>
      <c r="G97" s="53" t="s">
        <v>121</v>
      </c>
      <c r="H97" s="3" t="s">
        <v>121</v>
      </c>
      <c r="I97" s="3" t="s">
        <v>121</v>
      </c>
    </row>
    <row r="98" spans="1:12" customFormat="1" ht="12.75" hidden="1" x14ac:dyDescent="0.2">
      <c r="A98" s="10">
        <v>0</v>
      </c>
      <c r="B98" s="47">
        <v>0</v>
      </c>
      <c r="C98" s="3" t="s">
        <v>121</v>
      </c>
      <c r="D98" s="47" t="s">
        <v>121</v>
      </c>
      <c r="E98" s="48" t="s">
        <v>121</v>
      </c>
      <c r="F98" s="48" t="s">
        <v>121</v>
      </c>
      <c r="G98" s="53" t="s">
        <v>121</v>
      </c>
      <c r="H98" s="3" t="s">
        <v>121</v>
      </c>
      <c r="I98" s="3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/>
      <c r="F99" s="157" t="s">
        <v>121</v>
      </c>
      <c r="G99" s="41">
        <v>28961.667294769493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/>
      <c r="F100" s="159">
        <v>2.8961667294769495</v>
      </c>
      <c r="G100" s="35" t="s">
        <v>121</v>
      </c>
      <c r="H100" s="59" t="s">
        <v>121</v>
      </c>
      <c r="I100" s="59" t="s">
        <v>121</v>
      </c>
    </row>
    <row r="101" spans="1:12" customFormat="1" ht="12.75" hidden="1" x14ac:dyDescent="0.2">
      <c r="A101" s="10">
        <v>0</v>
      </c>
      <c r="B101" s="5">
        <v>0</v>
      </c>
      <c r="C101" s="3" t="s">
        <v>121</v>
      </c>
      <c r="D101" s="16" t="s">
        <v>121</v>
      </c>
      <c r="E101" s="16" t="s">
        <v>121</v>
      </c>
      <c r="F101" s="15" t="s">
        <v>121</v>
      </c>
      <c r="G101" s="20" t="s">
        <v>121</v>
      </c>
      <c r="H101" s="3" t="s">
        <v>121</v>
      </c>
      <c r="I101" s="3" t="s">
        <v>121</v>
      </c>
    </row>
    <row r="102" spans="1:12" customFormat="1" ht="12.75" hidden="1" x14ac:dyDescent="0.2">
      <c r="A102" s="10">
        <v>0</v>
      </c>
      <c r="B102" s="5">
        <v>0</v>
      </c>
      <c r="C102" s="54" t="s">
        <v>121</v>
      </c>
      <c r="D102" s="21" t="s">
        <v>121</v>
      </c>
      <c r="E102" s="21" t="s">
        <v>121</v>
      </c>
      <c r="F102" s="21" t="s">
        <v>121</v>
      </c>
      <c r="G102" s="22" t="s">
        <v>121</v>
      </c>
      <c r="H102" s="3" t="s">
        <v>121</v>
      </c>
      <c r="I102" s="3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/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/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563.25009739759764</v>
      </c>
      <c r="E105" s="26"/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/>
      <c r="F106" s="26">
        <v>332</v>
      </c>
      <c r="G106" s="26">
        <v>332</v>
      </c>
      <c r="H106" s="24" t="s">
        <v>121</v>
      </c>
      <c r="I106" s="24" t="s">
        <v>121</v>
      </c>
    </row>
    <row r="107" spans="1:12" customFormat="1" ht="12.75" hidden="1" x14ac:dyDescent="0.2">
      <c r="A107" s="10">
        <v>0</v>
      </c>
      <c r="B107" s="4">
        <v>0</v>
      </c>
      <c r="C107" s="3" t="s">
        <v>121</v>
      </c>
      <c r="D107" s="47" t="s">
        <v>121</v>
      </c>
      <c r="E107" s="48" t="s">
        <v>121</v>
      </c>
      <c r="F107" s="48" t="s">
        <v>121</v>
      </c>
      <c r="G107" s="53" t="s">
        <v>121</v>
      </c>
      <c r="H107" s="3" t="s">
        <v>121</v>
      </c>
      <c r="I107" s="3" t="s">
        <v>121</v>
      </c>
    </row>
    <row r="108" spans="1:12" customFormat="1" ht="12.75" hidden="1" x14ac:dyDescent="0.2">
      <c r="A108" s="10">
        <v>0</v>
      </c>
      <c r="B108" s="4">
        <v>0</v>
      </c>
      <c r="C108" s="3" t="s">
        <v>121</v>
      </c>
      <c r="D108" s="47" t="s">
        <v>121</v>
      </c>
      <c r="E108" s="48" t="s">
        <v>121</v>
      </c>
      <c r="F108" s="48" t="s">
        <v>121</v>
      </c>
      <c r="G108" s="53" t="s">
        <v>121</v>
      </c>
      <c r="H108" s="14" t="s">
        <v>121</v>
      </c>
      <c r="I108" s="3" t="s">
        <v>121</v>
      </c>
    </row>
    <row r="109" spans="1:12" customFormat="1" ht="12.75" hidden="1" x14ac:dyDescent="0.2">
      <c r="A109" s="10">
        <v>0</v>
      </c>
      <c r="B109" s="4">
        <v>0</v>
      </c>
      <c r="C109" s="3" t="s">
        <v>121</v>
      </c>
      <c r="D109" s="47" t="s">
        <v>121</v>
      </c>
      <c r="E109" s="48" t="s">
        <v>121</v>
      </c>
      <c r="F109" s="48" t="s">
        <v>121</v>
      </c>
      <c r="G109" s="53" t="s">
        <v>121</v>
      </c>
      <c r="H109" s="14" t="s">
        <v>121</v>
      </c>
      <c r="I109" s="3" t="s">
        <v>121</v>
      </c>
    </row>
    <row r="110" spans="1:12" customFormat="1" ht="12.75" hidden="1" x14ac:dyDescent="0.2">
      <c r="A110" s="10">
        <v>0</v>
      </c>
      <c r="B110" s="4" t="s">
        <v>185</v>
      </c>
      <c r="C110" s="3" t="s">
        <v>121</v>
      </c>
      <c r="D110" s="47" t="s">
        <v>121</v>
      </c>
      <c r="E110" s="48" t="s">
        <v>121</v>
      </c>
      <c r="F110" s="48" t="s">
        <v>121</v>
      </c>
      <c r="G110" s="53" t="s">
        <v>121</v>
      </c>
      <c r="H110" s="3" t="s">
        <v>121</v>
      </c>
      <c r="I110" s="3" t="s">
        <v>121</v>
      </c>
    </row>
    <row r="111" spans="1:12" customFormat="1" ht="12.75" hidden="1" x14ac:dyDescent="0.2">
      <c r="A111" s="10">
        <v>0</v>
      </c>
      <c r="B111" s="55" t="s">
        <v>186</v>
      </c>
      <c r="C111" s="3" t="s">
        <v>121</v>
      </c>
      <c r="D111" s="47" t="s">
        <v>121</v>
      </c>
      <c r="E111" s="48" t="s">
        <v>121</v>
      </c>
      <c r="F111" s="51" t="s">
        <v>121</v>
      </c>
      <c r="G111" s="56" t="s">
        <v>121</v>
      </c>
      <c r="H111" s="14" t="s">
        <v>121</v>
      </c>
      <c r="I111" s="3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/>
      <c r="F112" s="158" t="s">
        <v>121</v>
      </c>
      <c r="G112" s="36">
        <v>28571.989626198065</v>
      </c>
      <c r="H112" s="35" t="s">
        <v>121</v>
      </c>
      <c r="I112" s="34" t="s">
        <v>121</v>
      </c>
      <c r="L112" s="64">
        <f>+L94-G105-G106</f>
        <v>28571.989626198065</v>
      </c>
    </row>
    <row r="113" spans="1:12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/>
      <c r="F113" s="159">
        <v>2.8571989626198064</v>
      </c>
      <c r="G113" s="61" t="s">
        <v>121</v>
      </c>
      <c r="H113" s="42" t="s">
        <v>121</v>
      </c>
      <c r="I113" s="42" t="s">
        <v>121</v>
      </c>
      <c r="L113" s="246">
        <f>L112/G9-F113</f>
        <v>0</v>
      </c>
    </row>
    <row r="114" spans="1:12" hidden="1" x14ac:dyDescent="0.2"/>
    <row r="115" spans="1:12" x14ac:dyDescent="0.2">
      <c r="B115" s="177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I55:I73 D74:I80 I81 D82:I85 I86 D87:I89 I90:I91 I93 D92:I92 D31:I54 C3:I3 D55:H72 D73:G73">
    <cfRule type="cellIs" dxfId="13" priority="1" stopIfTrue="1" operator="equal">
      <formula>0</formula>
    </cfRule>
  </conditionalFormatting>
  <pageMargins left="0.75" right="0.75" top="1" bottom="1" header="0" footer="0"/>
  <pageSetup paperSize="9" scale="89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2"/>
  <sheetViews>
    <sheetView zoomScaleNormal="100" workbookViewId="0">
      <selection activeCell="O26" sqref="O26"/>
    </sheetView>
  </sheetViews>
  <sheetFormatPr defaultRowHeight="12.75" x14ac:dyDescent="0.2"/>
  <cols>
    <col min="1" max="1" width="9.140625" style="231"/>
    <col min="2" max="2" width="3.7109375" style="231" customWidth="1"/>
    <col min="3" max="3" width="39.85546875" style="235" customWidth="1"/>
    <col min="4" max="4" width="24.140625" style="235" customWidth="1"/>
    <col min="5" max="5" width="12.42578125" style="231" customWidth="1"/>
    <col min="6" max="6" width="13.7109375" style="231" customWidth="1"/>
    <col min="7" max="7" width="12.28515625" style="231" customWidth="1"/>
    <col min="8" max="8" width="11.140625" style="231" customWidth="1"/>
    <col min="9" max="9" width="5.140625" style="231" customWidth="1"/>
    <col min="10" max="10" width="40" style="274" customWidth="1"/>
    <col min="11" max="16384" width="9.140625" style="231"/>
  </cols>
  <sheetData>
    <row r="1" spans="2:13" ht="12" customHeight="1" x14ac:dyDescent="0.2">
      <c r="G1" s="261" t="str">
        <f>+zbirnik!C44</f>
        <v>STROŠKI ZMANJŠANI ZA SUBVENCIJE EUR/kg</v>
      </c>
    </row>
    <row r="2" spans="2:13" x14ac:dyDescent="0.2">
      <c r="C2" s="236" t="str">
        <f>+zbirnik!D3</f>
        <v>Kmetijski inštitut Slovenije</v>
      </c>
    </row>
    <row r="3" spans="2:13" s="262" customFormat="1" x14ac:dyDescent="0.2">
      <c r="C3" s="267" t="str">
        <f>+zbirnik!D4</f>
        <v>Oddelek za ekonomiko kmetijstva</v>
      </c>
      <c r="D3" s="263"/>
      <c r="J3" s="273"/>
    </row>
    <row r="4" spans="2:13" s="262" customFormat="1" x14ac:dyDescent="0.2">
      <c r="C4" s="267"/>
      <c r="D4" s="263"/>
      <c r="F4" s="264" t="s">
        <v>285</v>
      </c>
      <c r="G4" s="264" t="str">
        <f>K_solataSn!G5</f>
        <v>Sezona 2014</v>
      </c>
      <c r="H4" s="265" t="s">
        <v>110</v>
      </c>
      <c r="J4" s="273"/>
    </row>
    <row r="5" spans="2:13" ht="38.25" x14ac:dyDescent="0.2">
      <c r="C5" s="236" t="s">
        <v>96</v>
      </c>
      <c r="D5" s="236"/>
      <c r="E5" s="237" t="s">
        <v>95</v>
      </c>
      <c r="F5" s="237" t="s">
        <v>94</v>
      </c>
      <c r="G5" s="237" t="s">
        <v>94</v>
      </c>
      <c r="H5" s="266" t="str">
        <f>+G4</f>
        <v>Sezona 2014</v>
      </c>
      <c r="J5" s="275" t="s">
        <v>113</v>
      </c>
    </row>
    <row r="6" spans="2:13" ht="51" x14ac:dyDescent="0.2">
      <c r="C6" s="236"/>
      <c r="D6" s="236"/>
      <c r="E6" s="237" t="s">
        <v>14</v>
      </c>
      <c r="F6" s="237" t="s">
        <v>93</v>
      </c>
      <c r="G6" s="237" t="s">
        <v>93</v>
      </c>
      <c r="H6" s="260" t="str">
        <f>+F4</f>
        <v>Sezona 2013</v>
      </c>
      <c r="J6" s="273" t="s">
        <v>117</v>
      </c>
    </row>
    <row r="7" spans="2:13" x14ac:dyDescent="0.2">
      <c r="C7" s="236" t="s">
        <v>92</v>
      </c>
      <c r="D7" s="236"/>
    </row>
    <row r="8" spans="2:13" x14ac:dyDescent="0.2">
      <c r="B8" s="231">
        <v>1</v>
      </c>
      <c r="C8" s="235" t="s">
        <v>90</v>
      </c>
      <c r="E8" s="238">
        <v>25</v>
      </c>
      <c r="F8" s="268">
        <v>0.99504155362736124</v>
      </c>
      <c r="G8" s="268">
        <f>VLOOKUP($G$1,zbirnik!$C$9:$AK$44,HLOOKUP(C8,zbirnik!$C$1:$AH$2,2,FALSE),FALSE)</f>
        <v>0.98341573744824307</v>
      </c>
      <c r="H8" s="259">
        <f>+G8/F8*100</f>
        <v>98.831625057593115</v>
      </c>
      <c r="J8" s="279" t="s">
        <v>114</v>
      </c>
      <c r="L8" s="276"/>
      <c r="M8" s="276"/>
    </row>
    <row r="9" spans="2:13" x14ac:dyDescent="0.2">
      <c r="C9" s="235" t="s">
        <v>87</v>
      </c>
      <c r="E9" s="238">
        <v>25</v>
      </c>
      <c r="F9" s="268">
        <v>0.79965804734874379</v>
      </c>
      <c r="G9" s="268">
        <f>VLOOKUP($G$1,zbirnik!$C$9:$AK$44,HLOOKUP(C9,zbirnik!$C$1:$AH$2,2,FALSE),FALSE)</f>
        <v>0.79442492677612297</v>
      </c>
      <c r="H9" s="259">
        <f t="shared" ref="H9:H41" si="0">+G9/F9*100</f>
        <v>99.345580202691494</v>
      </c>
      <c r="J9" s="280"/>
      <c r="L9" s="276"/>
      <c r="M9" s="276"/>
    </row>
    <row r="10" spans="2:13" x14ac:dyDescent="0.2">
      <c r="C10" s="235" t="s">
        <v>85</v>
      </c>
      <c r="E10" s="238">
        <v>20</v>
      </c>
      <c r="F10" s="268">
        <v>1.051307538160728</v>
      </c>
      <c r="G10" s="268">
        <f>VLOOKUP($G$1,zbirnik!$C$9:$AK$44,HLOOKUP(C10,zbirnik!$C$1:$AH$2,2,FALSE),FALSE)</f>
        <v>1.0382346018845472</v>
      </c>
      <c r="H10" s="259">
        <f t="shared" si="0"/>
        <v>98.756506940009956</v>
      </c>
      <c r="J10" s="280"/>
      <c r="L10" s="276"/>
      <c r="M10" s="276"/>
    </row>
    <row r="11" spans="2:13" x14ac:dyDescent="0.2">
      <c r="C11" s="235" t="s">
        <v>83</v>
      </c>
      <c r="E11" s="238">
        <v>20</v>
      </c>
      <c r="F11" s="268">
        <v>1.0011162029539338</v>
      </c>
      <c r="G11" s="268">
        <f>VLOOKUP($G$1,zbirnik!$C$9:$AK$44,HLOOKUP(C11,zbirnik!$C$1:$AH$2,2,FALSE),FALSE)</f>
        <v>0.99505397231631465</v>
      </c>
      <c r="H11" s="259">
        <f t="shared" si="0"/>
        <v>99.394452849755936</v>
      </c>
      <c r="J11" s="280"/>
      <c r="L11" s="276"/>
      <c r="M11" s="276"/>
    </row>
    <row r="12" spans="2:13" x14ac:dyDescent="0.2">
      <c r="B12" s="231">
        <v>2</v>
      </c>
      <c r="C12" s="235" t="s">
        <v>81</v>
      </c>
      <c r="E12" s="238">
        <v>20</v>
      </c>
      <c r="F12" s="268">
        <v>0.93460204358126853</v>
      </c>
      <c r="G12" s="268">
        <f>VLOOKUP($G$1,zbirnik!$C$9:$AK$44,HLOOKUP(C12,zbirnik!$C$1:$AH$2,2,FALSE),FALSE)</f>
        <v>0.92205527873346849</v>
      </c>
      <c r="H12" s="259">
        <f t="shared" si="0"/>
        <v>98.657528631146306</v>
      </c>
      <c r="J12" s="280"/>
      <c r="L12" s="276"/>
      <c r="M12" s="276"/>
    </row>
    <row r="13" spans="2:13" x14ac:dyDescent="0.2">
      <c r="C13" s="235" t="s">
        <v>79</v>
      </c>
      <c r="E13" s="238">
        <v>25</v>
      </c>
      <c r="F13" s="268">
        <v>0.80774159730861772</v>
      </c>
      <c r="G13" s="268">
        <f>VLOOKUP($G$1,zbirnik!$C$9:$AK$44,HLOOKUP(C13,zbirnik!$C$1:$AH$2,2,FALSE),FALSE)</f>
        <v>0.79864062158060289</v>
      </c>
      <c r="H13" s="259">
        <f t="shared" si="0"/>
        <v>98.87328128719146</v>
      </c>
      <c r="J13" s="280"/>
      <c r="L13" s="276"/>
      <c r="M13" s="276"/>
    </row>
    <row r="14" spans="2:13" x14ac:dyDescent="0.2">
      <c r="B14" s="231">
        <v>3</v>
      </c>
      <c r="C14" s="235" t="s">
        <v>77</v>
      </c>
      <c r="E14" s="238">
        <v>12</v>
      </c>
      <c r="F14" s="268">
        <v>1.4663119333881842</v>
      </c>
      <c r="G14" s="268">
        <f>VLOOKUP($G$1,zbirnik!$C$9:$AK$44,HLOOKUP(C14,zbirnik!$C$1:$AH$2,2,FALSE),FALSE)</f>
        <v>1.4473727692817773</v>
      </c>
      <c r="H14" s="259">
        <f t="shared" si="0"/>
        <v>98.708380960752024</v>
      </c>
      <c r="J14" s="280"/>
      <c r="L14" s="276"/>
      <c r="M14" s="276"/>
    </row>
    <row r="15" spans="2:13" x14ac:dyDescent="0.2">
      <c r="C15" s="235" t="s">
        <v>75</v>
      </c>
      <c r="E15" s="238">
        <v>12</v>
      </c>
      <c r="F15" s="268">
        <v>1.4199552261176762</v>
      </c>
      <c r="G15" s="268">
        <f>VLOOKUP($G$1,zbirnik!$C$9:$AK$44,HLOOKUP(C15,zbirnik!$C$1:$AH$2,2,FALSE),FALSE)</f>
        <v>1.4040263450382329</v>
      </c>
      <c r="H15" s="259">
        <f t="shared" si="0"/>
        <v>98.878212440332021</v>
      </c>
      <c r="J15" s="280"/>
      <c r="L15" s="276"/>
      <c r="M15" s="276"/>
    </row>
    <row r="16" spans="2:13" x14ac:dyDescent="0.2">
      <c r="C16" s="236" t="s">
        <v>74</v>
      </c>
      <c r="D16" s="236"/>
      <c r="E16" s="238"/>
      <c r="F16" s="268"/>
      <c r="G16" s="268"/>
      <c r="H16" s="259"/>
      <c r="L16" s="276"/>
      <c r="M16" s="276"/>
    </row>
    <row r="17" spans="2:13" x14ac:dyDescent="0.2">
      <c r="B17" s="231">
        <v>4</v>
      </c>
      <c r="C17" s="235" t="s">
        <v>73</v>
      </c>
      <c r="E17" s="238">
        <v>25</v>
      </c>
      <c r="F17" s="268">
        <v>0.40479800030537577</v>
      </c>
      <c r="G17" s="268">
        <f>VLOOKUP($G$1,zbirnik!$C$9:$AK$44,HLOOKUP(C17,zbirnik!$C$1:$AH$2,2,FALSE),FALSE)</f>
        <v>0.41112965334378121</v>
      </c>
      <c r="H17" s="259">
        <f t="shared" si="0"/>
        <v>101.56415126399561</v>
      </c>
      <c r="J17" s="274" t="s">
        <v>112</v>
      </c>
      <c r="L17" s="276"/>
      <c r="M17" s="276"/>
    </row>
    <row r="18" spans="2:13" x14ac:dyDescent="0.2">
      <c r="B18" s="231">
        <v>5</v>
      </c>
      <c r="C18" s="235" t="s">
        <v>72</v>
      </c>
      <c r="E18" s="238" t="s">
        <v>71</v>
      </c>
      <c r="F18" s="268">
        <v>0.43698543063901119</v>
      </c>
      <c r="G18" s="268">
        <f>VLOOKUP($G$1,zbirnik!$C$9:$AK$44,HLOOKUP(C18,zbirnik!$C$1:$AH$2,2,FALSE),FALSE)</f>
        <v>0.43892920365144672</v>
      </c>
      <c r="H18" s="259">
        <f t="shared" si="0"/>
        <v>100.4448141462275</v>
      </c>
      <c r="J18" s="274" t="s">
        <v>111</v>
      </c>
      <c r="L18" s="276"/>
      <c r="M18" s="276"/>
    </row>
    <row r="19" spans="2:13" x14ac:dyDescent="0.2">
      <c r="C19" s="236" t="s">
        <v>66</v>
      </c>
      <c r="D19" s="236"/>
      <c r="E19" s="238"/>
      <c r="F19" s="268"/>
      <c r="G19" s="268"/>
      <c r="H19" s="259"/>
      <c r="L19" s="276"/>
      <c r="M19" s="276"/>
    </row>
    <row r="20" spans="2:13" x14ac:dyDescent="0.2">
      <c r="B20" s="231">
        <v>8</v>
      </c>
      <c r="C20" s="235" t="s">
        <v>65</v>
      </c>
      <c r="E20" s="238">
        <v>8</v>
      </c>
      <c r="F20" s="268">
        <v>1.5095692344762899</v>
      </c>
      <c r="G20" s="268">
        <f>VLOOKUP($G$1,zbirnik!$C$9:$AK$44,HLOOKUP(C20,zbirnik!$C$1:$AH$2,2,FALSE),FALSE)</f>
        <v>1.5435023931751126</v>
      </c>
      <c r="H20" s="259">
        <f t="shared" si="0"/>
        <v>102.24787031451361</v>
      </c>
      <c r="J20" s="279" t="s">
        <v>118</v>
      </c>
      <c r="L20" s="276"/>
      <c r="M20" s="276"/>
    </row>
    <row r="21" spans="2:13" x14ac:dyDescent="0.2">
      <c r="C21" s="235" t="s">
        <v>64</v>
      </c>
      <c r="E21" s="238">
        <v>15</v>
      </c>
      <c r="F21" s="268">
        <v>1.3416614099433615</v>
      </c>
      <c r="G21" s="268">
        <f>VLOOKUP($G$1,zbirnik!$C$9:$AK$44,HLOOKUP(C21,zbirnik!$C$1:$AH$2,2,FALSE),FALSE)</f>
        <v>1.3511543887483572</v>
      </c>
      <c r="H21" s="259">
        <f t="shared" si="0"/>
        <v>100.70755398751436</v>
      </c>
      <c r="J21" s="280"/>
      <c r="L21" s="276"/>
      <c r="M21" s="276"/>
    </row>
    <row r="22" spans="2:13" x14ac:dyDescent="0.2">
      <c r="C22" s="236" t="s">
        <v>91</v>
      </c>
      <c r="D22" s="236"/>
      <c r="E22" s="238"/>
      <c r="F22" s="268"/>
      <c r="G22" s="268"/>
      <c r="H22" s="259"/>
      <c r="L22" s="276"/>
      <c r="M22" s="276"/>
    </row>
    <row r="23" spans="2:13" ht="12.75" customHeight="1" x14ac:dyDescent="0.2">
      <c r="B23" s="231">
        <v>9</v>
      </c>
      <c r="C23" s="235" t="s">
        <v>89</v>
      </c>
      <c r="E23" s="238">
        <v>80</v>
      </c>
      <c r="F23" s="268">
        <v>0.20637220237630349</v>
      </c>
      <c r="G23" s="268">
        <f>VLOOKUP($G$1,zbirnik!$C$9:$AK$44,HLOOKUP(C23,zbirnik!$C$1:$AH$2,2,FALSE),FALSE)</f>
        <v>0.20650820022821853</v>
      </c>
      <c r="H23" s="259">
        <f t="shared" si="0"/>
        <v>100.06589930734326</v>
      </c>
      <c r="J23" s="279" t="s">
        <v>115</v>
      </c>
      <c r="L23" s="276"/>
      <c r="M23" s="276"/>
    </row>
    <row r="24" spans="2:13" x14ac:dyDescent="0.2">
      <c r="C24" s="235" t="s">
        <v>88</v>
      </c>
      <c r="E24" s="238">
        <v>45</v>
      </c>
      <c r="F24" s="268">
        <v>0.39141318905666544</v>
      </c>
      <c r="G24" s="268">
        <f>VLOOKUP($G$1,zbirnik!$C$9:$AK$44,HLOOKUP(C24,zbirnik!$C$1:$AH$2,2,FALSE),FALSE)</f>
        <v>0.38925359587203662</v>
      </c>
      <c r="H24" s="259">
        <f t="shared" si="0"/>
        <v>99.448257431019741</v>
      </c>
      <c r="J24" s="280"/>
      <c r="L24" s="276"/>
      <c r="M24" s="276"/>
    </row>
    <row r="25" spans="2:13" x14ac:dyDescent="0.2">
      <c r="C25" s="235" t="s">
        <v>86</v>
      </c>
      <c r="E25" s="238">
        <v>25</v>
      </c>
      <c r="F25" s="268">
        <v>0.63518811960229149</v>
      </c>
      <c r="G25" s="268">
        <f>VLOOKUP($G$1,zbirnik!$C$9:$AK$44,HLOOKUP(C25,zbirnik!$C$1:$AH$2,2,FALSE),FALSE)</f>
        <v>0.62919780833432659</v>
      </c>
      <c r="H25" s="259">
        <f t="shared" si="0"/>
        <v>99.056923282552006</v>
      </c>
      <c r="J25" s="280"/>
      <c r="L25" s="276"/>
      <c r="M25" s="276"/>
    </row>
    <row r="26" spans="2:13" x14ac:dyDescent="0.2">
      <c r="B26" s="231">
        <v>10</v>
      </c>
      <c r="C26" s="235" t="s">
        <v>84</v>
      </c>
      <c r="E26" s="238">
        <v>20</v>
      </c>
      <c r="F26" s="268">
        <v>0.66236358143930241</v>
      </c>
      <c r="G26" s="268">
        <f>VLOOKUP($G$1,zbirnik!$C$9:$AK$44,HLOOKUP(C26,zbirnik!$C$1:$AH$2,2,FALSE),FALSE)</f>
        <v>0.65779779478481437</v>
      </c>
      <c r="H26" s="259">
        <f t="shared" si="0"/>
        <v>99.310682715289587</v>
      </c>
      <c r="J26" s="280"/>
      <c r="L26" s="276"/>
      <c r="M26" s="276"/>
    </row>
    <row r="27" spans="2:13" x14ac:dyDescent="0.2">
      <c r="C27" s="236" t="s">
        <v>82</v>
      </c>
      <c r="D27" s="236"/>
      <c r="E27" s="238"/>
      <c r="F27" s="268"/>
      <c r="G27" s="268"/>
      <c r="H27" s="259"/>
      <c r="L27" s="276"/>
      <c r="M27" s="276"/>
    </row>
    <row r="28" spans="2:13" x14ac:dyDescent="0.2">
      <c r="B28" s="231">
        <v>11</v>
      </c>
      <c r="C28" s="235" t="s">
        <v>80</v>
      </c>
      <c r="E28" s="238">
        <v>35</v>
      </c>
      <c r="F28" s="268">
        <v>0.33374572723636969</v>
      </c>
      <c r="G28" s="268">
        <f>VLOOKUP($G$1,zbirnik!$C$9:$AK$44,HLOOKUP(C28,zbirnik!$C$1:$AH$2,2,FALSE),FALSE)</f>
        <v>0.33840198335753524</v>
      </c>
      <c r="H28" s="259">
        <f t="shared" si="0"/>
        <v>101.39515078132158</v>
      </c>
      <c r="L28" s="276"/>
      <c r="M28" s="276"/>
    </row>
    <row r="29" spans="2:13" x14ac:dyDescent="0.2">
      <c r="C29" s="235" t="s">
        <v>78</v>
      </c>
      <c r="E29" s="238">
        <v>35</v>
      </c>
      <c r="F29" s="268">
        <v>0.36535502418731247</v>
      </c>
      <c r="G29" s="268">
        <f>VLOOKUP($G$1,zbirnik!$C$9:$AK$44,HLOOKUP(C29,zbirnik!$C$1:$AH$2,2,FALSE),FALSE)</f>
        <v>0.36942310197850714</v>
      </c>
      <c r="H29" s="259">
        <f t="shared" si="0"/>
        <v>101.1134588337039</v>
      </c>
      <c r="L29" s="276"/>
      <c r="M29" s="276"/>
    </row>
    <row r="30" spans="2:13" x14ac:dyDescent="0.2">
      <c r="C30" s="235" t="s">
        <v>76</v>
      </c>
      <c r="E30" s="238">
        <v>35</v>
      </c>
      <c r="F30" s="268">
        <v>0.35200495274211396</v>
      </c>
      <c r="G30" s="268">
        <f>VLOOKUP($G$1,zbirnik!$C$9:$AK$44,HLOOKUP(C30,zbirnik!$C$1:$AH$2,2,FALSE),FALSE)</f>
        <v>0.34134496353513322</v>
      </c>
      <c r="H30" s="259">
        <f t="shared" si="0"/>
        <v>96.971636585241328</v>
      </c>
      <c r="J30" s="279" t="s">
        <v>116</v>
      </c>
      <c r="L30" s="276"/>
      <c r="M30" s="276"/>
    </row>
    <row r="31" spans="2:13" x14ac:dyDescent="0.2">
      <c r="C31" s="235" t="str">
        <f>zbirnik!U9</f>
        <v>Čebula, pridelava iz čebulčka, ROČNO POBIRANJE</v>
      </c>
      <c r="E31" s="238">
        <v>35</v>
      </c>
      <c r="F31" s="268">
        <v>0.38300914182679996</v>
      </c>
      <c r="G31" s="268">
        <f>VLOOKUP($G$1,zbirnik!$C$9:$AK$44,HLOOKUP(C31,zbirnik!$C$1:$AH$2,2,FALSE),FALSE)</f>
        <v>0.37170092637985347</v>
      </c>
      <c r="H31" s="259">
        <f t="shared" si="0"/>
        <v>97.047533802193115</v>
      </c>
      <c r="J31" s="280"/>
      <c r="L31" s="276"/>
      <c r="M31" s="276"/>
    </row>
    <row r="32" spans="2:13" x14ac:dyDescent="0.2">
      <c r="B32" s="231">
        <v>13</v>
      </c>
      <c r="C32" s="235" t="s">
        <v>70</v>
      </c>
      <c r="E32" s="238">
        <v>10</v>
      </c>
      <c r="F32" s="268">
        <v>2.9102197234017044</v>
      </c>
      <c r="G32" s="268">
        <f>VLOOKUP($G$1,zbirnik!$C$9:$AK$44,HLOOKUP(C32,zbirnik!$C$1:$AH$2,2,FALSE),FALSE)</f>
        <v>2.8571989626198064</v>
      </c>
      <c r="H32" s="259">
        <f t="shared" si="0"/>
        <v>98.178118292734169</v>
      </c>
      <c r="L32" s="276"/>
      <c r="M32" s="276"/>
    </row>
    <row r="33" spans="2:13" x14ac:dyDescent="0.2">
      <c r="C33" s="236" t="s">
        <v>68</v>
      </c>
      <c r="D33" s="236"/>
      <c r="E33" s="238"/>
      <c r="F33" s="268"/>
      <c r="G33" s="268"/>
      <c r="H33" s="259"/>
      <c r="L33" s="276"/>
      <c r="M33" s="276"/>
    </row>
    <row r="34" spans="2:13" x14ac:dyDescent="0.2">
      <c r="B34" s="231">
        <v>14</v>
      </c>
      <c r="C34" s="235" t="s">
        <v>67</v>
      </c>
      <c r="E34" s="238">
        <v>80</v>
      </c>
      <c r="F34" s="268">
        <v>0.63848212451989117</v>
      </c>
      <c r="G34" s="268">
        <f>VLOOKUP($G$1,zbirnik!$C$9:$AK$44,HLOOKUP(C34,zbirnik!$C$1:$AH$2,2,FALSE),FALSE)</f>
        <v>0.6446002407080984</v>
      </c>
      <c r="H34" s="259">
        <f t="shared" si="0"/>
        <v>100.95822826563983</v>
      </c>
      <c r="J34" s="279" t="s">
        <v>119</v>
      </c>
      <c r="L34" s="276"/>
      <c r="M34" s="276"/>
    </row>
    <row r="35" spans="2:13" x14ac:dyDescent="0.2">
      <c r="B35" s="231">
        <v>15</v>
      </c>
      <c r="C35" s="231" t="s">
        <v>100</v>
      </c>
      <c r="D35" s="234" t="s">
        <v>103</v>
      </c>
      <c r="E35" s="238">
        <v>25</v>
      </c>
      <c r="F35" s="268">
        <v>1.0028172702663782</v>
      </c>
      <c r="G35" s="268">
        <f>VLOOKUP($G$1,zbirnik!$C$9:$AK$44,HLOOKUP(C35,zbirnik!$C$1:$AH$2,2,FALSE),FALSE)</f>
        <v>1.0164243138477551</v>
      </c>
      <c r="H35" s="259">
        <f t="shared" si="0"/>
        <v>101.35688165579381</v>
      </c>
      <c r="J35" s="280"/>
      <c r="L35" s="276"/>
      <c r="M35" s="276"/>
    </row>
    <row r="36" spans="2:13" x14ac:dyDescent="0.2">
      <c r="C36" s="231" t="s">
        <v>97</v>
      </c>
      <c r="D36" s="234" t="s">
        <v>104</v>
      </c>
      <c r="E36" s="238">
        <v>25</v>
      </c>
      <c r="F36" s="268">
        <v>1.006148705632488</v>
      </c>
      <c r="G36" s="268">
        <f>VLOOKUP($G$1,zbirnik!$C$9:$AK$44,HLOOKUP(C36,zbirnik!$C$1:$AH$2,2,FALSE),FALSE)</f>
        <v>1.0200777492138648</v>
      </c>
      <c r="H36" s="259">
        <f t="shared" si="0"/>
        <v>101.38439213839874</v>
      </c>
      <c r="J36" s="280"/>
      <c r="L36" s="276"/>
      <c r="M36" s="276"/>
    </row>
    <row r="37" spans="2:13" x14ac:dyDescent="0.2">
      <c r="C37" s="231" t="s">
        <v>98</v>
      </c>
      <c r="D37" s="234" t="s">
        <v>105</v>
      </c>
      <c r="E37" s="238">
        <v>25</v>
      </c>
      <c r="F37" s="268">
        <v>0.99948583490026899</v>
      </c>
      <c r="G37" s="268">
        <f>VLOOKUP($G$1,zbirnik!$C$9:$AK$44,HLOOKUP(C37,zbirnik!$C$1:$AH$2,2,FALSE),FALSE)</f>
        <v>1.0134148784816452</v>
      </c>
      <c r="H37" s="259">
        <f t="shared" si="0"/>
        <v>101.39362090937148</v>
      </c>
      <c r="J37" s="280"/>
      <c r="L37" s="276"/>
      <c r="M37" s="276"/>
    </row>
    <row r="38" spans="2:13" x14ac:dyDescent="0.2">
      <c r="C38" s="231" t="s">
        <v>99</v>
      </c>
      <c r="D38" s="234" t="s">
        <v>106</v>
      </c>
      <c r="E38" s="238">
        <v>25</v>
      </c>
      <c r="F38" s="268">
        <v>1.041724677653693</v>
      </c>
      <c r="G38" s="268">
        <f>VLOOKUP($G$1,zbirnik!$C$9:$AK$44,HLOOKUP(C38,zbirnik!$C$1:$AH$2,2,FALSE),FALSE)</f>
        <v>1.0556537212350696</v>
      </c>
      <c r="H38" s="259">
        <f t="shared" si="0"/>
        <v>101.33711371921702</v>
      </c>
      <c r="J38" s="280"/>
      <c r="L38" s="276"/>
      <c r="M38" s="276"/>
    </row>
    <row r="39" spans="2:13" x14ac:dyDescent="0.2">
      <c r="C39" s="231" t="s">
        <v>101</v>
      </c>
      <c r="D39" s="234" t="s">
        <v>107</v>
      </c>
      <c r="E39" s="238">
        <v>50</v>
      </c>
      <c r="F39" s="268">
        <v>1.0911116361829707</v>
      </c>
      <c r="G39" s="268">
        <f>VLOOKUP($G$1,zbirnik!$C$9:$AK$44,HLOOKUP(C39,zbirnik!$C$1:$AH$2,2,FALSE),FALSE)</f>
        <v>1.0978203484664026</v>
      </c>
      <c r="H39" s="259">
        <f t="shared" si="0"/>
        <v>100.61485113538895</v>
      </c>
      <c r="J39" s="280"/>
      <c r="L39" s="276"/>
      <c r="M39" s="276"/>
    </row>
    <row r="40" spans="2:13" x14ac:dyDescent="0.2">
      <c r="C40" s="231" t="s">
        <v>102</v>
      </c>
      <c r="D40" s="234" t="s">
        <v>106</v>
      </c>
      <c r="E40" s="238">
        <v>50</v>
      </c>
      <c r="F40" s="268">
        <v>1.1553959729705525</v>
      </c>
      <c r="G40" s="268">
        <f>VLOOKUP($G$1,zbirnik!$C$9:$AK$44,HLOOKUP(C40,zbirnik!$C$1:$AH$2,2,FALSE),FALSE)</f>
        <v>1.1621046852539849</v>
      </c>
      <c r="H40" s="259">
        <f t="shared" si="0"/>
        <v>100.58064182673098</v>
      </c>
      <c r="J40" s="280"/>
      <c r="L40" s="276"/>
      <c r="M40" s="276"/>
    </row>
    <row r="41" spans="2:13" x14ac:dyDescent="0.2">
      <c r="B41" s="231">
        <v>16</v>
      </c>
      <c r="C41" s="235" t="s">
        <v>63</v>
      </c>
      <c r="E41" s="238">
        <v>120</v>
      </c>
      <c r="F41" s="268">
        <v>0.63393477164817225</v>
      </c>
      <c r="G41" s="268">
        <f>VLOOKUP($G$1,zbirnik!$C$9:$AK$44,HLOOKUP(C41,zbirnik!$C$1:$AH$2,2,FALSE),FALSE)</f>
        <v>0.63605190554753677</v>
      </c>
      <c r="H41" s="259">
        <f t="shared" si="0"/>
        <v>100.3339671515194</v>
      </c>
      <c r="J41" s="280"/>
      <c r="L41" s="276"/>
      <c r="M41" s="276"/>
    </row>
    <row r="42" spans="2:13" x14ac:dyDescent="0.2">
      <c r="C42" s="235" t="s">
        <v>69</v>
      </c>
      <c r="E42" s="238"/>
      <c r="F42" s="238"/>
      <c r="G42" s="239"/>
    </row>
  </sheetData>
  <mergeCells count="5">
    <mergeCell ref="J8:J15"/>
    <mergeCell ref="J23:J26"/>
    <mergeCell ref="J30:J31"/>
    <mergeCell ref="J20:J21"/>
    <mergeCell ref="J34:J41"/>
  </mergeCells>
  <printOptions gridLines="1"/>
  <pageMargins left="0.23622047244094491" right="0.23622047244094491" top="0.74803149606299213" bottom="0.74803149606299213" header="0.31496062992125984" footer="0.31496062992125984"/>
  <pageSetup paperSize="9" scale="5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15"/>
  <sheetViews>
    <sheetView topLeftCell="B1"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9.140625" style="10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/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/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/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/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73</v>
      </c>
      <c r="C7" s="24" t="s">
        <v>121</v>
      </c>
      <c r="D7" s="62" t="s">
        <v>121</v>
      </c>
      <c r="E7" s="63"/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/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/>
      <c r="F9" s="103" t="s">
        <v>121</v>
      </c>
      <c r="G9" s="145">
        <v>25000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/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/>
      <c r="F11" s="63" t="s">
        <v>121</v>
      </c>
      <c r="G11" s="97">
        <v>26315.78947368421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/>
      <c r="F12" s="63" t="s">
        <v>121</v>
      </c>
      <c r="G12" s="40">
        <v>5</v>
      </c>
      <c r="H12" s="74" t="s">
        <v>2</v>
      </c>
      <c r="I12" s="62" t="s">
        <v>121</v>
      </c>
    </row>
    <row r="13" spans="1:9" x14ac:dyDescent="0.2">
      <c r="A13" s="10">
        <v>1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40" t="s">
        <v>121</v>
      </c>
      <c r="H13" s="74" t="s">
        <v>121</v>
      </c>
      <c r="I13" s="62" t="s">
        <v>121</v>
      </c>
    </row>
    <row r="14" spans="1:9" hidden="1" x14ac:dyDescent="0.2">
      <c r="A14" s="10">
        <v>0</v>
      </c>
      <c r="B14" s="24" t="s">
        <v>121</v>
      </c>
      <c r="C14" s="24" t="s">
        <v>121</v>
      </c>
      <c r="D14" s="62" t="s">
        <v>121</v>
      </c>
      <c r="E14" s="63"/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/>
      <c r="F15" s="63" t="s">
        <v>121</v>
      </c>
      <c r="G15" s="251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/>
      <c r="F16" s="63" t="s">
        <v>121</v>
      </c>
      <c r="G16" s="40">
        <v>1</v>
      </c>
      <c r="H16" s="74" t="s">
        <v>129</v>
      </c>
      <c r="I16" s="62" t="s">
        <v>121</v>
      </c>
    </row>
    <row r="17" spans="1:14" hidden="1" x14ac:dyDescent="0.2">
      <c r="A17" s="10">
        <v>0</v>
      </c>
      <c r="B17" s="24" t="s">
        <v>121</v>
      </c>
      <c r="C17" s="24" t="s">
        <v>121</v>
      </c>
      <c r="D17" s="62" t="s">
        <v>121</v>
      </c>
      <c r="E17" s="63"/>
      <c r="F17" s="63" t="s">
        <v>121</v>
      </c>
      <c r="G17" s="40" t="s">
        <v>121</v>
      </c>
      <c r="H17" s="74" t="s">
        <v>121</v>
      </c>
      <c r="I17" s="62" t="s">
        <v>121</v>
      </c>
    </row>
    <row r="18" spans="1:14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40">
        <v>3.2039999999999997</v>
      </c>
      <c r="H18" s="74" t="s">
        <v>2</v>
      </c>
      <c r="I18" s="25" t="s">
        <v>121</v>
      </c>
    </row>
    <row r="19" spans="1:14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</row>
    <row r="20" spans="1:14" hidden="1" x14ac:dyDescent="0.2">
      <c r="A20" s="10">
        <v>0</v>
      </c>
      <c r="B20" s="24" t="s">
        <v>131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4" x14ac:dyDescent="0.2">
      <c r="A21" s="10">
        <v>1</v>
      </c>
      <c r="B21" s="24" t="s">
        <v>231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02">
        <v>3500</v>
      </c>
      <c r="H21" s="24" t="s">
        <v>215</v>
      </c>
      <c r="I21" s="24" t="s">
        <v>121</v>
      </c>
    </row>
    <row r="22" spans="1:14" hidden="1" x14ac:dyDescent="0.2">
      <c r="A22" s="10">
        <v>0</v>
      </c>
      <c r="B22" s="24" t="s">
        <v>121</v>
      </c>
      <c r="C22" s="27" t="s">
        <v>121</v>
      </c>
      <c r="D22" s="29" t="s">
        <v>121</v>
      </c>
      <c r="E22" s="24" t="s">
        <v>121</v>
      </c>
      <c r="F22" s="28" t="s">
        <v>121</v>
      </c>
      <c r="G22" s="27" t="s">
        <v>121</v>
      </c>
      <c r="H22" s="24" t="s">
        <v>121</v>
      </c>
      <c r="I22" s="24" t="s">
        <v>121</v>
      </c>
    </row>
    <row r="23" spans="1:14" hidden="1" x14ac:dyDescent="0.2">
      <c r="A23" s="10">
        <v>0</v>
      </c>
      <c r="B23" s="24" t="s">
        <v>121</v>
      </c>
      <c r="C23" s="27" t="s">
        <v>121</v>
      </c>
      <c r="D23" s="29" t="s">
        <v>121</v>
      </c>
      <c r="E23" s="24" t="s">
        <v>121</v>
      </c>
      <c r="F23" s="28" t="s">
        <v>121</v>
      </c>
      <c r="G23" s="27" t="s">
        <v>121</v>
      </c>
      <c r="H23" s="24" t="s">
        <v>121</v>
      </c>
      <c r="I23" s="24" t="s">
        <v>121</v>
      </c>
    </row>
    <row r="24" spans="1:14" ht="13.5" hidden="1" x14ac:dyDescent="0.2">
      <c r="A24" s="10">
        <v>0</v>
      </c>
      <c r="B24" s="24" t="s">
        <v>121</v>
      </c>
      <c r="C24" s="27" t="s">
        <v>121</v>
      </c>
      <c r="D24" s="29" t="s">
        <v>121</v>
      </c>
      <c r="E24" s="58" t="s">
        <v>121</v>
      </c>
      <c r="F24" s="28" t="s">
        <v>121</v>
      </c>
      <c r="G24" s="27" t="s">
        <v>121</v>
      </c>
      <c r="H24" s="24" t="s">
        <v>121</v>
      </c>
      <c r="I24" s="24" t="s">
        <v>121</v>
      </c>
    </row>
    <row r="25" spans="1:14" hidden="1" x14ac:dyDescent="0.2">
      <c r="A25" s="10">
        <v>0</v>
      </c>
      <c r="B25" s="24" t="s">
        <v>121</v>
      </c>
      <c r="C25" s="27" t="s">
        <v>121</v>
      </c>
      <c r="D25" s="27" t="s">
        <v>121</v>
      </c>
      <c r="E25" s="24" t="s">
        <v>121</v>
      </c>
      <c r="F25" s="28" t="s">
        <v>121</v>
      </c>
      <c r="G25" s="27" t="s">
        <v>121</v>
      </c>
      <c r="H25" s="24" t="s">
        <v>121</v>
      </c>
      <c r="I25" s="24" t="s">
        <v>121</v>
      </c>
    </row>
    <row r="26" spans="1:14" hidden="1" x14ac:dyDescent="0.2">
      <c r="A26" s="10">
        <v>0</v>
      </c>
      <c r="B26" s="24" t="s">
        <v>121</v>
      </c>
      <c r="C26" s="27" t="s">
        <v>121</v>
      </c>
      <c r="D26" s="29" t="s">
        <v>121</v>
      </c>
      <c r="E26" s="24" t="s">
        <v>121</v>
      </c>
      <c r="F26" s="28" t="s">
        <v>121</v>
      </c>
      <c r="G26" s="27" t="s">
        <v>121</v>
      </c>
      <c r="H26" s="24" t="s">
        <v>121</v>
      </c>
      <c r="I26" s="24" t="s">
        <v>121</v>
      </c>
    </row>
    <row r="27" spans="1:14" hidden="1" x14ac:dyDescent="0.2">
      <c r="A27" s="10">
        <v>0</v>
      </c>
      <c r="B27" s="24" t="s">
        <v>121</v>
      </c>
      <c r="C27" s="27" t="s">
        <v>121</v>
      </c>
      <c r="D27" s="27" t="s">
        <v>121</v>
      </c>
      <c r="E27" s="24" t="s">
        <v>121</v>
      </c>
      <c r="F27" s="28" t="s">
        <v>121</v>
      </c>
      <c r="G27" s="27" t="s">
        <v>121</v>
      </c>
      <c r="H27" s="24" t="s">
        <v>121</v>
      </c>
      <c r="I27" s="24" t="s">
        <v>121</v>
      </c>
    </row>
    <row r="28" spans="1:14" x14ac:dyDescent="0.2">
      <c r="A28" s="10">
        <v>1</v>
      </c>
      <c r="B28" s="24"/>
      <c r="C28" s="27" t="s">
        <v>121</v>
      </c>
      <c r="D28" s="62" t="s">
        <v>121</v>
      </c>
      <c r="E28" s="63"/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4" x14ac:dyDescent="0.2">
      <c r="A29" s="10">
        <v>1</v>
      </c>
      <c r="B29" s="160">
        <v>0</v>
      </c>
      <c r="C29" s="161" t="s">
        <v>121</v>
      </c>
      <c r="D29" s="162" t="s">
        <v>134</v>
      </c>
      <c r="E29" s="163"/>
      <c r="F29" s="163" t="s">
        <v>135</v>
      </c>
      <c r="G29" s="163" t="s">
        <v>136</v>
      </c>
      <c r="H29" s="163" t="s">
        <v>121</v>
      </c>
      <c r="I29" s="162" t="s">
        <v>137</v>
      </c>
    </row>
    <row r="30" spans="1:14" x14ac:dyDescent="0.2">
      <c r="A30" s="10">
        <v>1</v>
      </c>
      <c r="B30" s="164" t="s">
        <v>138</v>
      </c>
      <c r="C30" s="165" t="s">
        <v>121</v>
      </c>
      <c r="D30" s="166" t="s">
        <v>3</v>
      </c>
      <c r="E30" s="166"/>
      <c r="F30" s="166" t="s">
        <v>139</v>
      </c>
      <c r="G30" s="166" t="s">
        <v>108</v>
      </c>
      <c r="H30" s="166" t="s">
        <v>121</v>
      </c>
      <c r="I30" s="167" t="s">
        <v>140</v>
      </c>
    </row>
    <row r="31" spans="1:14" x14ac:dyDescent="0.2">
      <c r="A31" s="10">
        <v>1</v>
      </c>
      <c r="B31" s="91" t="s">
        <v>141</v>
      </c>
      <c r="C31" s="92" t="s">
        <v>121</v>
      </c>
      <c r="D31" s="92" t="s">
        <v>121</v>
      </c>
      <c r="E31" s="92"/>
      <c r="F31" s="92" t="s">
        <v>121</v>
      </c>
      <c r="G31" s="92" t="s">
        <v>121</v>
      </c>
      <c r="H31" s="92">
        <v>266.05367833539867</v>
      </c>
      <c r="I31" s="92" t="s">
        <v>121</v>
      </c>
      <c r="L31" s="64">
        <f>+H31</f>
        <v>266.05367833539867</v>
      </c>
      <c r="N31" s="220">
        <v>88.148772091055591</v>
      </c>
    </row>
    <row r="32" spans="1:14" hidden="1" x14ac:dyDescent="0.2">
      <c r="A32" s="10">
        <v>0</v>
      </c>
      <c r="B32" s="11" t="s">
        <v>244</v>
      </c>
      <c r="C32" s="76" t="s">
        <v>121</v>
      </c>
      <c r="D32" s="7" t="s">
        <v>121</v>
      </c>
      <c r="E32" s="9" t="s">
        <v>121</v>
      </c>
      <c r="F32" s="82" t="s">
        <v>121</v>
      </c>
      <c r="G32" s="24" t="s">
        <v>121</v>
      </c>
      <c r="H32" s="24" t="s">
        <v>121</v>
      </c>
      <c r="I32" s="24" t="s">
        <v>121</v>
      </c>
    </row>
    <row r="33" spans="1:14" x14ac:dyDescent="0.2">
      <c r="A33" s="10">
        <v>1</v>
      </c>
      <c r="B33" s="26" t="s">
        <v>143</v>
      </c>
      <c r="C33" s="27" t="s">
        <v>121</v>
      </c>
      <c r="D33" s="29">
        <v>25000</v>
      </c>
      <c r="E33" s="27"/>
      <c r="F33" s="72">
        <v>1.0642147133415946E-2</v>
      </c>
      <c r="G33" s="27">
        <v>266.05367833539867</v>
      </c>
      <c r="H33" s="27" t="s">
        <v>121</v>
      </c>
      <c r="I33" s="27">
        <v>2.5014433175255233</v>
      </c>
    </row>
    <row r="34" spans="1:14" x14ac:dyDescent="0.2">
      <c r="A34" s="10">
        <v>1</v>
      </c>
      <c r="B34" s="43" t="s">
        <v>144</v>
      </c>
      <c r="C34" s="92" t="s">
        <v>121</v>
      </c>
      <c r="D34" s="92" t="s">
        <v>121</v>
      </c>
      <c r="E34" s="92"/>
      <c r="F34" s="94" t="s">
        <v>121</v>
      </c>
      <c r="G34" s="92" t="s">
        <v>121</v>
      </c>
      <c r="H34" s="92">
        <v>3736.0947024136849</v>
      </c>
      <c r="I34" s="92" t="s">
        <v>121</v>
      </c>
      <c r="L34" s="10">
        <f>SUBTOTAL(9,G35:G46)</f>
        <v>3621.0947024136844</v>
      </c>
      <c r="N34" s="220">
        <v>105.30884047436243</v>
      </c>
    </row>
    <row r="35" spans="1:14" x14ac:dyDescent="0.2">
      <c r="A35" s="10">
        <v>1</v>
      </c>
      <c r="B35" s="26" t="s">
        <v>245</v>
      </c>
      <c r="C35" s="27" t="s">
        <v>121</v>
      </c>
      <c r="D35" s="27">
        <v>50</v>
      </c>
      <c r="E35" s="27"/>
      <c r="F35" s="72">
        <v>0.13888799999999998</v>
      </c>
      <c r="G35" s="27">
        <v>6.944399999999999</v>
      </c>
      <c r="H35" s="27" t="s">
        <v>121</v>
      </c>
      <c r="I35" s="27">
        <v>6.5291421952548931E-2</v>
      </c>
      <c r="M35" s="220">
        <v>98.363999490077745</v>
      </c>
    </row>
    <row r="36" spans="1:14" x14ac:dyDescent="0.2">
      <c r="A36" s="10">
        <v>1</v>
      </c>
      <c r="B36" s="26" t="s">
        <v>246</v>
      </c>
      <c r="C36" s="27" t="s">
        <v>121</v>
      </c>
      <c r="D36" s="27">
        <v>3500</v>
      </c>
      <c r="E36" s="27"/>
      <c r="F36" s="72">
        <v>0.85499999999999998</v>
      </c>
      <c r="G36" s="27">
        <v>2992.5</v>
      </c>
      <c r="H36" s="27" t="s">
        <v>121</v>
      </c>
      <c r="I36" s="27">
        <v>28.135559615373928</v>
      </c>
      <c r="M36" s="220">
        <v>106.87500000000001</v>
      </c>
    </row>
    <row r="37" spans="1:14" x14ac:dyDescent="0.2">
      <c r="A37" s="10">
        <v>1</v>
      </c>
      <c r="B37" s="26" t="s">
        <v>150</v>
      </c>
      <c r="C37" s="27" t="s">
        <v>121</v>
      </c>
      <c r="D37" s="27">
        <v>135.75309641625424</v>
      </c>
      <c r="E37" s="27"/>
      <c r="F37" s="72">
        <v>0.35068135790795907</v>
      </c>
      <c r="G37" s="27">
        <v>47.606080191462127</v>
      </c>
      <c r="H37" s="27" t="s">
        <v>121</v>
      </c>
      <c r="I37" s="27">
        <v>0.44759355297615855</v>
      </c>
    </row>
    <row r="38" spans="1:14" hidden="1" x14ac:dyDescent="0.2">
      <c r="A38" s="10">
        <v>0</v>
      </c>
      <c r="B38" s="11" t="s">
        <v>53</v>
      </c>
      <c r="C38" s="76" t="s">
        <v>121</v>
      </c>
      <c r="D38" s="27">
        <v>20.042105263157893</v>
      </c>
      <c r="E38" s="9" t="s">
        <v>121</v>
      </c>
      <c r="F38" s="28" t="s">
        <v>121</v>
      </c>
      <c r="G38" s="27" t="s">
        <v>121</v>
      </c>
      <c r="H38" s="24" t="s">
        <v>121</v>
      </c>
      <c r="I38" s="24" t="s">
        <v>121</v>
      </c>
    </row>
    <row r="39" spans="1:14" hidden="1" x14ac:dyDescent="0.2">
      <c r="A39" s="10">
        <v>0</v>
      </c>
      <c r="B39" s="11" t="s">
        <v>12</v>
      </c>
      <c r="C39" s="76" t="s">
        <v>121</v>
      </c>
      <c r="D39" s="83">
        <v>9.4736842105191954E-3</v>
      </c>
      <c r="E39" s="9" t="s">
        <v>121</v>
      </c>
      <c r="F39" s="13" t="s">
        <v>121</v>
      </c>
      <c r="G39" s="27" t="s">
        <v>121</v>
      </c>
      <c r="H39" s="24" t="s">
        <v>121</v>
      </c>
      <c r="I39" s="24" t="s">
        <v>121</v>
      </c>
    </row>
    <row r="40" spans="1:14" hidden="1" x14ac:dyDescent="0.2">
      <c r="A40" s="10">
        <v>0</v>
      </c>
      <c r="B40" s="11" t="s">
        <v>54</v>
      </c>
      <c r="C40" s="76" t="s">
        <v>121</v>
      </c>
      <c r="D40" s="83">
        <v>29.974736842105244</v>
      </c>
      <c r="E40" s="9" t="s">
        <v>121</v>
      </c>
      <c r="F40" s="13" t="s">
        <v>121</v>
      </c>
      <c r="G40" s="27" t="s">
        <v>121</v>
      </c>
      <c r="H40" s="24" t="s">
        <v>121</v>
      </c>
      <c r="I40" s="24" t="s">
        <v>121</v>
      </c>
    </row>
    <row r="41" spans="1:14" x14ac:dyDescent="0.2">
      <c r="A41" s="10">
        <v>1</v>
      </c>
      <c r="B41" s="26" t="s">
        <v>151</v>
      </c>
      <c r="C41" s="27" t="s">
        <v>121</v>
      </c>
      <c r="D41" s="27" t="s">
        <v>121</v>
      </c>
      <c r="E41" s="27" t="s">
        <v>121</v>
      </c>
      <c r="F41" s="71" t="s">
        <v>121</v>
      </c>
      <c r="G41" s="27">
        <v>151.57199999999989</v>
      </c>
      <c r="H41" s="27" t="s">
        <v>121</v>
      </c>
      <c r="I41" s="27">
        <v>1.4250837233154401</v>
      </c>
    </row>
    <row r="42" spans="1:14" hidden="1" x14ac:dyDescent="0.2">
      <c r="A42" s="10">
        <v>0</v>
      </c>
      <c r="B42" s="26" t="s">
        <v>247</v>
      </c>
      <c r="C42" s="27" t="s">
        <v>121</v>
      </c>
      <c r="D42" s="27">
        <v>2</v>
      </c>
      <c r="E42" s="27" t="s">
        <v>121</v>
      </c>
      <c r="F42" s="72">
        <v>38.964000000000006</v>
      </c>
      <c r="G42" s="27">
        <v>77.928000000000011</v>
      </c>
      <c r="H42" s="27" t="s">
        <v>121</v>
      </c>
      <c r="I42" s="27">
        <v>0.73268099906661988</v>
      </c>
    </row>
    <row r="43" spans="1:14" hidden="1" x14ac:dyDescent="0.2">
      <c r="A43" s="10">
        <v>0</v>
      </c>
      <c r="B43" s="26" t="s">
        <v>248</v>
      </c>
      <c r="C43" s="27" t="s">
        <v>121</v>
      </c>
      <c r="D43" s="27">
        <v>2</v>
      </c>
      <c r="E43" s="27"/>
      <c r="F43" s="72">
        <v>20.91</v>
      </c>
      <c r="G43" s="27">
        <v>41.82</v>
      </c>
      <c r="H43" s="27" t="s">
        <v>121</v>
      </c>
      <c r="I43" s="27">
        <v>0.39319268274517549</v>
      </c>
    </row>
    <row r="44" spans="1:14" hidden="1" x14ac:dyDescent="0.2">
      <c r="A44" s="10">
        <v>0</v>
      </c>
      <c r="B44" s="26" t="s">
        <v>249</v>
      </c>
      <c r="C44" s="27" t="s">
        <v>121</v>
      </c>
      <c r="D44" s="27">
        <v>0.4</v>
      </c>
      <c r="E44" s="27"/>
      <c r="F44" s="72">
        <v>79.56</v>
      </c>
      <c r="G44" s="27">
        <v>31.824000000000002</v>
      </c>
      <c r="H44" s="27" t="s">
        <v>121</v>
      </c>
      <c r="I44" s="27">
        <v>0.29921004150364577</v>
      </c>
    </row>
    <row r="45" spans="1:14" x14ac:dyDescent="0.2">
      <c r="A45" s="10">
        <v>1</v>
      </c>
      <c r="B45" s="26" t="s">
        <v>250</v>
      </c>
      <c r="C45" s="27" t="s">
        <v>121</v>
      </c>
      <c r="D45" s="27">
        <v>77.777777777777786</v>
      </c>
      <c r="E45" s="27"/>
      <c r="F45" s="72">
        <v>0.61749999999999994</v>
      </c>
      <c r="G45" s="27">
        <v>48.027777777777779</v>
      </c>
      <c r="H45" s="27" t="s">
        <v>121</v>
      </c>
      <c r="I45" s="27">
        <v>0.4515583641973594</v>
      </c>
    </row>
    <row r="46" spans="1:14" x14ac:dyDescent="0.2">
      <c r="A46" s="10">
        <v>1</v>
      </c>
      <c r="B46" s="26" t="s">
        <v>196</v>
      </c>
      <c r="C46" s="27" t="s">
        <v>121</v>
      </c>
      <c r="D46" s="27">
        <v>56.666666666666664</v>
      </c>
      <c r="E46" s="27"/>
      <c r="F46" s="72">
        <v>6.6078431372549016</v>
      </c>
      <c r="G46" s="27">
        <v>374.4444444444444</v>
      </c>
      <c r="H46" s="27" t="s">
        <v>121</v>
      </c>
      <c r="I46" s="27">
        <v>3.5205360031118587</v>
      </c>
      <c r="L46" s="10">
        <f>SUBTOTAL(9,G47:G74)</f>
        <v>1194.1659999999999</v>
      </c>
      <c r="N46" s="220" t="e">
        <v>#VALUE!</v>
      </c>
    </row>
    <row r="47" spans="1:14" x14ac:dyDescent="0.2">
      <c r="A47" s="10">
        <v>1</v>
      </c>
      <c r="B47" s="26" t="s">
        <v>210</v>
      </c>
      <c r="C47" s="27" t="s">
        <v>121</v>
      </c>
      <c r="D47" s="71">
        <v>2500</v>
      </c>
      <c r="E47" s="27"/>
      <c r="F47" s="72">
        <v>4.5999999999999999E-2</v>
      </c>
      <c r="G47" s="27">
        <v>115</v>
      </c>
      <c r="H47" s="27" t="s">
        <v>121</v>
      </c>
      <c r="I47" s="27">
        <v>1.0812328674245621</v>
      </c>
    </row>
    <row r="48" spans="1:14" s="177" customFormat="1" x14ac:dyDescent="0.2">
      <c r="A48" s="177">
        <v>1</v>
      </c>
      <c r="B48" s="43" t="s">
        <v>161</v>
      </c>
      <c r="C48" s="92" t="s">
        <v>121</v>
      </c>
      <c r="D48" s="92" t="s">
        <v>121</v>
      </c>
      <c r="E48" s="92"/>
      <c r="F48" s="94" t="s">
        <v>121</v>
      </c>
      <c r="G48" s="92" t="s">
        <v>121</v>
      </c>
      <c r="H48" s="92">
        <v>1079.1659999999999</v>
      </c>
      <c r="I48" s="92" t="s">
        <v>121</v>
      </c>
      <c r="L48" s="10"/>
      <c r="M48" s="10"/>
      <c r="N48" s="10"/>
    </row>
    <row r="49" spans="1:12" x14ac:dyDescent="0.2">
      <c r="A49" s="10">
        <v>1</v>
      </c>
      <c r="B49" s="26" t="s">
        <v>162</v>
      </c>
      <c r="C49" s="27" t="s">
        <v>121</v>
      </c>
      <c r="D49" s="27">
        <v>1</v>
      </c>
      <c r="E49" s="27"/>
      <c r="F49" s="73">
        <v>45</v>
      </c>
      <c r="G49" s="27">
        <v>45</v>
      </c>
      <c r="H49" s="27" t="s">
        <v>121</v>
      </c>
      <c r="I49" s="27">
        <v>0.42309112203569821</v>
      </c>
    </row>
    <row r="50" spans="1:12" x14ac:dyDescent="0.2">
      <c r="A50" s="10">
        <v>1</v>
      </c>
      <c r="B50" s="26" t="s">
        <v>163</v>
      </c>
      <c r="C50" s="27" t="s">
        <v>121</v>
      </c>
      <c r="D50" s="27">
        <v>336</v>
      </c>
      <c r="E50" s="27"/>
      <c r="F50" s="72">
        <v>0.2</v>
      </c>
      <c r="G50" s="27">
        <v>67.2</v>
      </c>
      <c r="H50" s="27" t="s">
        <v>121</v>
      </c>
      <c r="I50" s="27">
        <v>0.63181607557330932</v>
      </c>
    </row>
    <row r="51" spans="1:12" x14ac:dyDescent="0.2">
      <c r="A51" s="10">
        <v>1</v>
      </c>
      <c r="B51" s="26" t="s">
        <v>165</v>
      </c>
      <c r="C51" s="27" t="s">
        <v>121</v>
      </c>
      <c r="D51" s="27">
        <v>25000</v>
      </c>
      <c r="E51" s="27"/>
      <c r="F51" s="72">
        <v>0.03</v>
      </c>
      <c r="G51" s="27">
        <v>750</v>
      </c>
      <c r="H51" s="27" t="s">
        <v>121</v>
      </c>
      <c r="I51" s="27">
        <v>7.0515187005949702</v>
      </c>
      <c r="L51" s="64"/>
    </row>
    <row r="52" spans="1:12" hidden="1" x14ac:dyDescent="0.2">
      <c r="A52" s="10">
        <v>0</v>
      </c>
      <c r="B52" s="26">
        <v>0</v>
      </c>
      <c r="C52" s="27" t="s">
        <v>121</v>
      </c>
      <c r="D52" s="29" t="s">
        <v>121</v>
      </c>
      <c r="E52" s="27"/>
      <c r="F52" s="73" t="s">
        <v>121</v>
      </c>
      <c r="G52" s="27" t="s">
        <v>121</v>
      </c>
      <c r="H52" s="27" t="s">
        <v>121</v>
      </c>
      <c r="I52" s="27" t="s">
        <v>121</v>
      </c>
    </row>
    <row r="53" spans="1:12" hidden="1" x14ac:dyDescent="0.2">
      <c r="A53" s="10">
        <v>0</v>
      </c>
      <c r="B53" s="26">
        <v>0</v>
      </c>
      <c r="C53" s="27" t="s">
        <v>121</v>
      </c>
      <c r="D53" s="29" t="s">
        <v>121</v>
      </c>
      <c r="E53" s="27"/>
      <c r="F53" s="71" t="s">
        <v>121</v>
      </c>
      <c r="G53" s="27" t="s">
        <v>121</v>
      </c>
      <c r="H53" s="27" t="s">
        <v>121</v>
      </c>
      <c r="I53" s="27" t="s">
        <v>121</v>
      </c>
    </row>
    <row r="54" spans="1:12" hidden="1" x14ac:dyDescent="0.2">
      <c r="A54" s="10">
        <v>0</v>
      </c>
      <c r="B54" s="26">
        <v>0</v>
      </c>
      <c r="C54" s="27" t="s">
        <v>121</v>
      </c>
      <c r="D54" s="27" t="s">
        <v>121</v>
      </c>
      <c r="E54" s="27"/>
      <c r="F54" s="71" t="s">
        <v>121</v>
      </c>
      <c r="G54" s="27" t="s">
        <v>121</v>
      </c>
      <c r="H54" s="27" t="s">
        <v>121</v>
      </c>
      <c r="I54" s="27" t="s">
        <v>121</v>
      </c>
    </row>
    <row r="55" spans="1:12" hidden="1" x14ac:dyDescent="0.2">
      <c r="A55" s="10">
        <v>0</v>
      </c>
      <c r="B55" s="11">
        <v>0</v>
      </c>
      <c r="C55" s="76" t="s">
        <v>121</v>
      </c>
      <c r="D55" s="7" t="s">
        <v>121</v>
      </c>
      <c r="E55" s="9" t="s">
        <v>121</v>
      </c>
      <c r="F55" s="9" t="s">
        <v>121</v>
      </c>
      <c r="G55" s="7" t="s">
        <v>121</v>
      </c>
      <c r="H55" s="9" t="s">
        <v>121</v>
      </c>
      <c r="I55" s="24" t="s">
        <v>121</v>
      </c>
    </row>
    <row r="56" spans="1:12" hidden="1" x14ac:dyDescent="0.2">
      <c r="A56" s="10">
        <v>0</v>
      </c>
      <c r="B56" s="11">
        <v>0</v>
      </c>
      <c r="C56" s="76" t="s">
        <v>121</v>
      </c>
      <c r="D56" s="7" t="s">
        <v>121</v>
      </c>
      <c r="E56" s="9" t="s">
        <v>121</v>
      </c>
      <c r="F56" s="9" t="s">
        <v>121</v>
      </c>
      <c r="G56" s="7" t="s">
        <v>121</v>
      </c>
      <c r="H56" s="9" t="s">
        <v>121</v>
      </c>
      <c r="I56" s="24" t="s">
        <v>121</v>
      </c>
    </row>
    <row r="57" spans="1:12" hidden="1" x14ac:dyDescent="0.2">
      <c r="A57" s="10">
        <v>0</v>
      </c>
      <c r="B57" s="11">
        <v>0</v>
      </c>
      <c r="C57" s="76" t="s">
        <v>121</v>
      </c>
      <c r="D57" s="7" t="s">
        <v>121</v>
      </c>
      <c r="E57" s="9" t="s">
        <v>121</v>
      </c>
      <c r="F57" s="9" t="s">
        <v>121</v>
      </c>
      <c r="G57" s="7" t="s">
        <v>121</v>
      </c>
      <c r="H57" s="9" t="s">
        <v>121</v>
      </c>
      <c r="I57" s="24" t="s">
        <v>121</v>
      </c>
    </row>
    <row r="58" spans="1:12" hidden="1" x14ac:dyDescent="0.2">
      <c r="A58" s="10">
        <v>0</v>
      </c>
      <c r="B58" s="11">
        <v>0</v>
      </c>
      <c r="C58" s="76" t="s">
        <v>121</v>
      </c>
      <c r="D58" s="7" t="s">
        <v>121</v>
      </c>
      <c r="E58" s="9" t="s">
        <v>121</v>
      </c>
      <c r="F58" s="9" t="s">
        <v>121</v>
      </c>
      <c r="G58" s="7" t="s">
        <v>121</v>
      </c>
      <c r="H58" s="9" t="s">
        <v>121</v>
      </c>
      <c r="I58" s="24" t="s">
        <v>121</v>
      </c>
    </row>
    <row r="59" spans="1:12" hidden="1" x14ac:dyDescent="0.2">
      <c r="A59" s="10">
        <v>0</v>
      </c>
      <c r="B59" s="11">
        <v>0</v>
      </c>
      <c r="C59" s="76" t="s">
        <v>121</v>
      </c>
      <c r="D59" s="7" t="s">
        <v>121</v>
      </c>
      <c r="E59" s="9" t="s">
        <v>121</v>
      </c>
      <c r="F59" s="9" t="s">
        <v>121</v>
      </c>
      <c r="G59" s="7" t="s">
        <v>121</v>
      </c>
      <c r="H59" s="9" t="s">
        <v>121</v>
      </c>
      <c r="I59" s="24" t="s">
        <v>121</v>
      </c>
    </row>
    <row r="60" spans="1:12" hidden="1" x14ac:dyDescent="0.2">
      <c r="A60" s="10">
        <v>0</v>
      </c>
      <c r="B60" s="11">
        <v>0</v>
      </c>
      <c r="C60" s="76" t="s">
        <v>121</v>
      </c>
      <c r="D60" s="7" t="s">
        <v>121</v>
      </c>
      <c r="E60" s="9" t="s">
        <v>121</v>
      </c>
      <c r="F60" s="9" t="s">
        <v>121</v>
      </c>
      <c r="G60" s="7" t="s">
        <v>121</v>
      </c>
      <c r="H60" s="9" t="s">
        <v>121</v>
      </c>
      <c r="I60" s="24" t="s">
        <v>121</v>
      </c>
    </row>
    <row r="61" spans="1:12" hidden="1" x14ac:dyDescent="0.2">
      <c r="A61" s="10">
        <v>0</v>
      </c>
      <c r="B61" s="11">
        <v>0</v>
      </c>
      <c r="C61" s="76" t="s">
        <v>121</v>
      </c>
      <c r="D61" s="7" t="s">
        <v>121</v>
      </c>
      <c r="E61" s="9" t="s">
        <v>121</v>
      </c>
      <c r="F61" s="9" t="s">
        <v>121</v>
      </c>
      <c r="G61" s="7" t="s">
        <v>121</v>
      </c>
      <c r="H61" s="9" t="s">
        <v>121</v>
      </c>
      <c r="I61" s="24" t="s">
        <v>121</v>
      </c>
    </row>
    <row r="62" spans="1:12" hidden="1" x14ac:dyDescent="0.2">
      <c r="A62" s="10">
        <v>0</v>
      </c>
      <c r="B62" s="11">
        <v>0</v>
      </c>
      <c r="C62" s="76" t="s">
        <v>121</v>
      </c>
      <c r="D62" s="7" t="s">
        <v>121</v>
      </c>
      <c r="E62" s="9" t="s">
        <v>121</v>
      </c>
      <c r="F62" s="9" t="s">
        <v>121</v>
      </c>
      <c r="G62" s="7" t="s">
        <v>121</v>
      </c>
      <c r="H62" s="9" t="s">
        <v>121</v>
      </c>
      <c r="I62" s="24" t="s">
        <v>121</v>
      </c>
    </row>
    <row r="63" spans="1:12" hidden="1" x14ac:dyDescent="0.2">
      <c r="A63" s="10">
        <v>0</v>
      </c>
      <c r="B63" s="11">
        <v>0</v>
      </c>
      <c r="C63" s="76" t="s">
        <v>121</v>
      </c>
      <c r="D63" s="7" t="s">
        <v>121</v>
      </c>
      <c r="E63" s="9" t="s">
        <v>121</v>
      </c>
      <c r="F63" s="9" t="s">
        <v>121</v>
      </c>
      <c r="G63" s="7" t="s">
        <v>121</v>
      </c>
      <c r="H63" s="9" t="s">
        <v>121</v>
      </c>
      <c r="I63" s="24" t="s">
        <v>121</v>
      </c>
    </row>
    <row r="64" spans="1:12" hidden="1" x14ac:dyDescent="0.2">
      <c r="A64" s="10">
        <v>0</v>
      </c>
      <c r="B64" s="11">
        <v>0</v>
      </c>
      <c r="C64" s="76" t="s">
        <v>121</v>
      </c>
      <c r="D64" s="7" t="s">
        <v>121</v>
      </c>
      <c r="E64" s="9" t="s">
        <v>121</v>
      </c>
      <c r="F64" s="9" t="s">
        <v>121</v>
      </c>
      <c r="G64" s="7" t="s">
        <v>121</v>
      </c>
      <c r="H64" s="9" t="s">
        <v>121</v>
      </c>
      <c r="I64" s="24" t="s">
        <v>121</v>
      </c>
    </row>
    <row r="65" spans="1:14" hidden="1" x14ac:dyDescent="0.2">
      <c r="A65" s="10">
        <v>0</v>
      </c>
      <c r="B65" s="11">
        <v>0</v>
      </c>
      <c r="C65" s="76" t="s">
        <v>121</v>
      </c>
      <c r="D65" s="7" t="s">
        <v>121</v>
      </c>
      <c r="E65" s="9" t="s">
        <v>121</v>
      </c>
      <c r="F65" s="9" t="s">
        <v>121</v>
      </c>
      <c r="G65" s="7" t="s">
        <v>121</v>
      </c>
      <c r="H65" s="9" t="s">
        <v>121</v>
      </c>
      <c r="I65" s="24" t="s">
        <v>121</v>
      </c>
    </row>
    <row r="66" spans="1:14" hidden="1" x14ac:dyDescent="0.2">
      <c r="A66" s="10">
        <v>0</v>
      </c>
      <c r="B66" s="11">
        <v>0</v>
      </c>
      <c r="C66" s="76" t="s">
        <v>121</v>
      </c>
      <c r="D66" s="7" t="s">
        <v>121</v>
      </c>
      <c r="E66" s="9" t="s">
        <v>121</v>
      </c>
      <c r="F66" s="9" t="s">
        <v>121</v>
      </c>
      <c r="G66" s="7" t="s">
        <v>121</v>
      </c>
      <c r="H66" s="9" t="s">
        <v>121</v>
      </c>
      <c r="I66" s="24" t="s">
        <v>121</v>
      </c>
    </row>
    <row r="67" spans="1:14" hidden="1" x14ac:dyDescent="0.2">
      <c r="A67" s="10">
        <v>0</v>
      </c>
      <c r="B67" s="11">
        <v>0</v>
      </c>
      <c r="C67" s="76" t="s">
        <v>121</v>
      </c>
      <c r="D67" s="7" t="s">
        <v>121</v>
      </c>
      <c r="E67" s="9" t="s">
        <v>121</v>
      </c>
      <c r="F67" s="9" t="s">
        <v>121</v>
      </c>
      <c r="G67" s="7" t="s">
        <v>121</v>
      </c>
      <c r="H67" s="9" t="s">
        <v>121</v>
      </c>
      <c r="I67" s="24" t="s">
        <v>121</v>
      </c>
    </row>
    <row r="68" spans="1:14" hidden="1" x14ac:dyDescent="0.2">
      <c r="A68" s="10">
        <v>0</v>
      </c>
      <c r="B68" s="11">
        <v>0</v>
      </c>
      <c r="C68" s="76" t="s">
        <v>121</v>
      </c>
      <c r="D68" s="7" t="s">
        <v>121</v>
      </c>
      <c r="E68" s="9" t="s">
        <v>121</v>
      </c>
      <c r="F68" s="9" t="s">
        <v>121</v>
      </c>
      <c r="G68" s="7" t="s">
        <v>121</v>
      </c>
      <c r="H68" s="9" t="s">
        <v>121</v>
      </c>
      <c r="I68" s="24" t="s">
        <v>121</v>
      </c>
    </row>
    <row r="69" spans="1:14" hidden="1" x14ac:dyDescent="0.2">
      <c r="A69" s="10">
        <v>0</v>
      </c>
      <c r="B69" s="11">
        <v>0</v>
      </c>
      <c r="C69" s="76" t="s">
        <v>121</v>
      </c>
      <c r="D69" s="7" t="s">
        <v>121</v>
      </c>
      <c r="E69" s="9" t="s">
        <v>121</v>
      </c>
      <c r="F69" s="9" t="s">
        <v>121</v>
      </c>
      <c r="G69" s="7" t="s">
        <v>121</v>
      </c>
      <c r="H69" s="9" t="s">
        <v>121</v>
      </c>
      <c r="I69" s="24" t="s">
        <v>121</v>
      </c>
    </row>
    <row r="70" spans="1:14" hidden="1" x14ac:dyDescent="0.2">
      <c r="A70" s="10">
        <v>0</v>
      </c>
      <c r="B70" s="11">
        <v>0</v>
      </c>
      <c r="C70" s="76" t="s">
        <v>121</v>
      </c>
      <c r="D70" s="7" t="s">
        <v>121</v>
      </c>
      <c r="E70" s="9" t="s">
        <v>121</v>
      </c>
      <c r="F70" s="9" t="s">
        <v>121</v>
      </c>
      <c r="G70" s="7" t="s">
        <v>121</v>
      </c>
      <c r="H70" s="9" t="s">
        <v>121</v>
      </c>
      <c r="I70" s="24" t="s">
        <v>121</v>
      </c>
    </row>
    <row r="71" spans="1:14" hidden="1" x14ac:dyDescent="0.2">
      <c r="A71" s="10">
        <v>0</v>
      </c>
      <c r="B71" s="11">
        <v>0</v>
      </c>
      <c r="C71" s="76" t="s">
        <v>121</v>
      </c>
      <c r="D71" s="7" t="s">
        <v>121</v>
      </c>
      <c r="E71" s="9" t="s">
        <v>121</v>
      </c>
      <c r="F71" s="9" t="s">
        <v>121</v>
      </c>
      <c r="G71" s="7" t="s">
        <v>121</v>
      </c>
      <c r="H71" s="9" t="s">
        <v>121</v>
      </c>
      <c r="I71" s="24" t="s">
        <v>121</v>
      </c>
    </row>
    <row r="72" spans="1:14" hidden="1" x14ac:dyDescent="0.2">
      <c r="A72" s="10">
        <v>0</v>
      </c>
      <c r="B72" s="11">
        <v>0</v>
      </c>
      <c r="C72" s="76" t="s">
        <v>121</v>
      </c>
      <c r="D72" s="7" t="s">
        <v>121</v>
      </c>
      <c r="E72" s="9" t="s">
        <v>121</v>
      </c>
      <c r="F72" s="9" t="s">
        <v>121</v>
      </c>
      <c r="G72" s="7" t="s">
        <v>121</v>
      </c>
      <c r="H72" s="9" t="s">
        <v>121</v>
      </c>
      <c r="I72" s="24" t="s">
        <v>121</v>
      </c>
    </row>
    <row r="73" spans="1:14" x14ac:dyDescent="0.2">
      <c r="A73" s="10">
        <v>1</v>
      </c>
      <c r="B73" s="11" t="s">
        <v>167</v>
      </c>
      <c r="C73" s="9" t="s">
        <v>121</v>
      </c>
      <c r="D73" s="26" t="s">
        <v>121</v>
      </c>
      <c r="E73" s="78" t="s">
        <v>121</v>
      </c>
      <c r="F73" s="72" t="s">
        <v>121</v>
      </c>
      <c r="G73" s="30">
        <v>200.25</v>
      </c>
      <c r="H73" s="24" t="s">
        <v>121</v>
      </c>
      <c r="I73" s="24">
        <v>1.882755493058857</v>
      </c>
    </row>
    <row r="74" spans="1:14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/>
      <c r="F74" s="72" t="s">
        <v>121</v>
      </c>
      <c r="G74" s="27">
        <v>16.716000000000001</v>
      </c>
      <c r="H74" s="27" t="s">
        <v>121</v>
      </c>
      <c r="I74" s="27">
        <v>0.15716424879886071</v>
      </c>
    </row>
    <row r="75" spans="1:14" x14ac:dyDescent="0.2">
      <c r="A75" s="10">
        <v>1</v>
      </c>
      <c r="B75" s="95" t="s">
        <v>169</v>
      </c>
      <c r="C75" s="96" t="s">
        <v>121</v>
      </c>
      <c r="D75" s="92" t="s">
        <v>121</v>
      </c>
      <c r="E75" s="92"/>
      <c r="F75" s="94" t="s">
        <v>121</v>
      </c>
      <c r="G75" s="92" t="s">
        <v>121</v>
      </c>
      <c r="H75" s="92">
        <v>700</v>
      </c>
      <c r="I75" s="92" t="s">
        <v>121</v>
      </c>
      <c r="L75" s="64">
        <f>SUM(G76:G81)</f>
        <v>700</v>
      </c>
      <c r="N75" s="220">
        <v>100</v>
      </c>
    </row>
    <row r="76" spans="1:14" x14ac:dyDescent="0.2">
      <c r="A76" s="10">
        <v>1</v>
      </c>
      <c r="B76" s="26" t="s">
        <v>194</v>
      </c>
      <c r="C76" s="24" t="s">
        <v>121</v>
      </c>
      <c r="D76" s="27">
        <v>84</v>
      </c>
      <c r="E76" s="27" t="s">
        <v>121</v>
      </c>
      <c r="F76" s="72" t="s">
        <v>121</v>
      </c>
      <c r="G76" s="27">
        <v>700</v>
      </c>
      <c r="H76" s="27" t="s">
        <v>121</v>
      </c>
      <c r="I76" s="27">
        <v>6.5814174538886387</v>
      </c>
    </row>
    <row r="77" spans="1:14" hidden="1" x14ac:dyDescent="0.2">
      <c r="A77" s="10">
        <v>0</v>
      </c>
      <c r="B77" s="26">
        <v>0</v>
      </c>
      <c r="C77" s="24" t="s">
        <v>121</v>
      </c>
      <c r="D77" s="27" t="s">
        <v>121</v>
      </c>
      <c r="E77" s="27"/>
      <c r="F77" s="71" t="s">
        <v>121</v>
      </c>
      <c r="G77" s="27" t="s">
        <v>121</v>
      </c>
      <c r="H77" s="27" t="s">
        <v>121</v>
      </c>
      <c r="I77" s="27" t="s">
        <v>121</v>
      </c>
    </row>
    <row r="78" spans="1:14" hidden="1" x14ac:dyDescent="0.2">
      <c r="A78" s="10">
        <v>0</v>
      </c>
      <c r="B78" s="26">
        <v>0</v>
      </c>
      <c r="C78" s="24" t="s">
        <v>121</v>
      </c>
      <c r="D78" s="27" t="s">
        <v>121</v>
      </c>
      <c r="E78" s="27"/>
      <c r="F78" s="71" t="s">
        <v>121</v>
      </c>
      <c r="G78" s="27" t="s">
        <v>121</v>
      </c>
      <c r="H78" s="27" t="s">
        <v>121</v>
      </c>
      <c r="I78" s="27" t="s">
        <v>121</v>
      </c>
    </row>
    <row r="79" spans="1:14" hidden="1" x14ac:dyDescent="0.2">
      <c r="A79" s="10">
        <v>0</v>
      </c>
      <c r="B79" s="26">
        <v>0</v>
      </c>
      <c r="C79" s="24" t="s">
        <v>121</v>
      </c>
      <c r="D79" s="27" t="s">
        <v>121</v>
      </c>
      <c r="E79" s="27" t="s">
        <v>121</v>
      </c>
      <c r="F79" s="71" t="s">
        <v>121</v>
      </c>
      <c r="G79" s="27" t="s">
        <v>121</v>
      </c>
      <c r="H79" s="27" t="s">
        <v>121</v>
      </c>
      <c r="I79" s="27" t="s">
        <v>121</v>
      </c>
    </row>
    <row r="80" spans="1:14" hidden="1" x14ac:dyDescent="0.2">
      <c r="A80" s="10">
        <v>0</v>
      </c>
      <c r="B80" s="26">
        <v>0</v>
      </c>
      <c r="C80" s="24" t="s">
        <v>121</v>
      </c>
      <c r="D80" s="27" t="s">
        <v>121</v>
      </c>
      <c r="E80" s="27" t="s">
        <v>121</v>
      </c>
      <c r="F80" s="71" t="s">
        <v>121</v>
      </c>
      <c r="G80" s="27" t="s">
        <v>121</v>
      </c>
      <c r="H80" s="27" t="s">
        <v>121</v>
      </c>
      <c r="I80" s="27" t="s">
        <v>121</v>
      </c>
    </row>
    <row r="81" spans="1:17" hidden="1" x14ac:dyDescent="0.2">
      <c r="A81" s="10">
        <v>0</v>
      </c>
      <c r="B81" s="11">
        <v>0</v>
      </c>
      <c r="C81" s="9" t="s">
        <v>121</v>
      </c>
      <c r="D81" s="26" t="s">
        <v>121</v>
      </c>
      <c r="E81" s="78" t="s">
        <v>121</v>
      </c>
      <c r="F81" s="76" t="s">
        <v>121</v>
      </c>
      <c r="G81" s="84" t="s">
        <v>121</v>
      </c>
      <c r="H81" s="9" t="s">
        <v>121</v>
      </c>
      <c r="I81" s="24" t="s">
        <v>121</v>
      </c>
    </row>
    <row r="82" spans="1:17" x14ac:dyDescent="0.2">
      <c r="A82" s="10">
        <v>1</v>
      </c>
      <c r="B82" s="95" t="s">
        <v>171</v>
      </c>
      <c r="C82" s="96" t="s">
        <v>121</v>
      </c>
      <c r="D82" s="92" t="s">
        <v>121</v>
      </c>
      <c r="E82" s="92"/>
      <c r="F82" s="94" t="s">
        <v>121</v>
      </c>
      <c r="G82" s="92" t="s">
        <v>121</v>
      </c>
      <c r="H82" s="92">
        <v>3272.0165858805703</v>
      </c>
      <c r="I82" s="92" t="s">
        <v>121</v>
      </c>
      <c r="L82" s="64">
        <f>SUM(G83:G84)</f>
        <v>3272.0165858805703</v>
      </c>
      <c r="N82" s="220">
        <v>105.26722154846524</v>
      </c>
    </row>
    <row r="83" spans="1:17" x14ac:dyDescent="0.2">
      <c r="A83" s="10">
        <v>1</v>
      </c>
      <c r="B83" s="31" t="s">
        <v>172</v>
      </c>
      <c r="C83" s="24" t="s">
        <v>121</v>
      </c>
      <c r="D83" s="27">
        <v>89.342535933728584</v>
      </c>
      <c r="E83" s="27"/>
      <c r="F83" s="72">
        <v>19.538294314700671</v>
      </c>
      <c r="G83" s="27">
        <v>1745.6007618949095</v>
      </c>
      <c r="H83" s="27" t="s">
        <v>121</v>
      </c>
      <c r="I83" s="27">
        <v>16.412181888366376</v>
      </c>
      <c r="M83" s="220">
        <v>109.50236479478555</v>
      </c>
    </row>
    <row r="84" spans="1:17" x14ac:dyDescent="0.2">
      <c r="A84" s="10">
        <v>1</v>
      </c>
      <c r="B84" s="31" t="s">
        <v>173</v>
      </c>
      <c r="C84" s="24" t="s">
        <v>121</v>
      </c>
      <c r="D84" s="27">
        <v>266.11185004301683</v>
      </c>
      <c r="E84" s="27"/>
      <c r="F84" s="72">
        <v>5.7359934318555013</v>
      </c>
      <c r="G84" s="27">
        <v>1526.4158239856606</v>
      </c>
      <c r="H84" s="27" t="s">
        <v>121</v>
      </c>
      <c r="I84" s="27">
        <v>14.35139963695862</v>
      </c>
    </row>
    <row r="85" spans="1:17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/>
      <c r="F85" s="94" t="s">
        <v>121</v>
      </c>
      <c r="G85" s="92" t="s">
        <v>121</v>
      </c>
      <c r="H85" s="92">
        <v>1233.0995726107708</v>
      </c>
      <c r="I85" s="92" t="s">
        <v>121</v>
      </c>
      <c r="L85" s="64">
        <f>SUM(G86:G91)</f>
        <v>1233.0995726107708</v>
      </c>
      <c r="N85" s="220">
        <v>85.896706757383896</v>
      </c>
    </row>
    <row r="86" spans="1:17" hidden="1" x14ac:dyDescent="0.2">
      <c r="A86" s="10">
        <v>0</v>
      </c>
      <c r="B86" s="12" t="s">
        <v>175</v>
      </c>
      <c r="C86" s="9" t="s">
        <v>121</v>
      </c>
      <c r="D86" s="77" t="s">
        <v>121</v>
      </c>
      <c r="E86" s="78" t="s">
        <v>121</v>
      </c>
      <c r="F86" s="85" t="s">
        <v>121</v>
      </c>
      <c r="G86" s="8" t="s">
        <v>121</v>
      </c>
      <c r="H86" s="9" t="s">
        <v>121</v>
      </c>
      <c r="I86" s="24" t="s">
        <v>121</v>
      </c>
    </row>
    <row r="87" spans="1:17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/>
      <c r="F87" s="72" t="s">
        <v>121</v>
      </c>
      <c r="G87" s="27">
        <v>506.29768126640892</v>
      </c>
      <c r="H87" s="27" t="s">
        <v>121</v>
      </c>
      <c r="I87" s="27">
        <v>4.7602234233572727</v>
      </c>
    </row>
    <row r="88" spans="1:17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/>
      <c r="F88" s="72" t="s">
        <v>121</v>
      </c>
      <c r="G88" s="27">
        <v>546.78998570647502</v>
      </c>
      <c r="H88" s="27" t="s">
        <v>121</v>
      </c>
      <c r="I88" s="27">
        <v>5.1409330793430197</v>
      </c>
    </row>
    <row r="89" spans="1:17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/>
      <c r="F89" s="72" t="s">
        <v>121</v>
      </c>
      <c r="G89" s="27">
        <v>180.01190563788697</v>
      </c>
      <c r="H89" s="27" t="s">
        <v>121</v>
      </c>
      <c r="I89" s="27">
        <v>1.6924764252470625</v>
      </c>
      <c r="Q89" s="64"/>
    </row>
    <row r="90" spans="1:17" hidden="1" x14ac:dyDescent="0.2">
      <c r="A90" s="10">
        <v>0</v>
      </c>
      <c r="B90" s="11">
        <v>0</v>
      </c>
      <c r="C90" s="9" t="s">
        <v>121</v>
      </c>
      <c r="D90" s="9" t="s">
        <v>121</v>
      </c>
      <c r="E90" s="78" t="s">
        <v>121</v>
      </c>
      <c r="F90" s="76" t="s">
        <v>121</v>
      </c>
      <c r="G90" s="27" t="s">
        <v>121</v>
      </c>
      <c r="H90" s="26" t="s">
        <v>121</v>
      </c>
      <c r="I90" s="24" t="s">
        <v>121</v>
      </c>
    </row>
    <row r="91" spans="1:17" hidden="1" x14ac:dyDescent="0.2">
      <c r="A91" s="10">
        <v>0</v>
      </c>
      <c r="B91" s="12" t="s">
        <v>179</v>
      </c>
      <c r="C91" s="9" t="s">
        <v>121</v>
      </c>
      <c r="D91" s="86" t="s">
        <v>121</v>
      </c>
      <c r="E91" s="78" t="s">
        <v>121</v>
      </c>
      <c r="F91" s="76" t="s">
        <v>121</v>
      </c>
      <c r="G91" s="87" t="s">
        <v>121</v>
      </c>
      <c r="H91" s="9" t="s">
        <v>121</v>
      </c>
      <c r="I91" s="24" t="s">
        <v>121</v>
      </c>
    </row>
    <row r="92" spans="1:17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/>
      <c r="F92" s="72" t="s">
        <v>121</v>
      </c>
      <c r="G92" s="27">
        <v>349.57614023869382</v>
      </c>
      <c r="H92" s="27" t="s">
        <v>121</v>
      </c>
      <c r="I92" s="27">
        <v>3.2867235868999458</v>
      </c>
      <c r="L92" s="64">
        <f>+G92</f>
        <v>349.57614023869382</v>
      </c>
    </row>
    <row r="93" spans="1:17" hidden="1" x14ac:dyDescent="0.2">
      <c r="A93" s="10">
        <v>0</v>
      </c>
      <c r="B93" s="9">
        <v>0</v>
      </c>
      <c r="C93" s="9" t="s">
        <v>121</v>
      </c>
      <c r="D93" s="9" t="s">
        <v>121</v>
      </c>
      <c r="E93" s="78" t="s">
        <v>121</v>
      </c>
      <c r="F93" s="76" t="s">
        <v>121</v>
      </c>
      <c r="G93" s="27" t="s">
        <v>121</v>
      </c>
      <c r="H93" s="24" t="s">
        <v>121</v>
      </c>
      <c r="I93" s="24" t="s">
        <v>121</v>
      </c>
    </row>
    <row r="94" spans="1:17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/>
      <c r="F94" s="156" t="s">
        <v>121</v>
      </c>
      <c r="G94" s="39">
        <v>10636.006679479116</v>
      </c>
      <c r="H94" s="38" t="s">
        <v>121</v>
      </c>
      <c r="I94" s="38">
        <v>100.00000000000001</v>
      </c>
      <c r="K94" s="64"/>
      <c r="L94" s="64">
        <f>SUM(L31:L92)</f>
        <v>10636.006679479118</v>
      </c>
    </row>
    <row r="95" spans="1:17" hidden="1" x14ac:dyDescent="0.2">
      <c r="A95" s="10">
        <v>0</v>
      </c>
      <c r="B95" s="12" t="s">
        <v>49</v>
      </c>
      <c r="C95" s="9" t="s">
        <v>121</v>
      </c>
      <c r="D95" s="9" t="s">
        <v>121</v>
      </c>
      <c r="E95" s="78" t="s">
        <v>121</v>
      </c>
      <c r="F95" s="76" t="s">
        <v>121</v>
      </c>
      <c r="G95" s="27" t="s">
        <v>121</v>
      </c>
      <c r="H95" s="24" t="s">
        <v>121</v>
      </c>
      <c r="I95" s="9" t="s">
        <v>121</v>
      </c>
    </row>
    <row r="96" spans="1:17" hidden="1" x14ac:dyDescent="0.2">
      <c r="A96" s="10">
        <v>0</v>
      </c>
      <c r="B96" s="77" t="s">
        <v>251</v>
      </c>
      <c r="C96" s="9" t="s">
        <v>121</v>
      </c>
      <c r="D96" s="26" t="s">
        <v>121</v>
      </c>
      <c r="E96" s="78" t="s">
        <v>121</v>
      </c>
      <c r="F96" s="78" t="s">
        <v>121</v>
      </c>
      <c r="G96" s="79" t="s">
        <v>121</v>
      </c>
      <c r="H96" s="24" t="s">
        <v>121</v>
      </c>
      <c r="I96" s="9" t="s">
        <v>121</v>
      </c>
    </row>
    <row r="97" spans="1:12" hidden="1" x14ac:dyDescent="0.2">
      <c r="A97" s="10">
        <v>0</v>
      </c>
      <c r="B97" s="77">
        <v>0</v>
      </c>
      <c r="C97" s="9" t="s">
        <v>121</v>
      </c>
      <c r="D97" s="77" t="s">
        <v>121</v>
      </c>
      <c r="E97" s="78" t="s">
        <v>121</v>
      </c>
      <c r="F97" s="78" t="s">
        <v>121</v>
      </c>
      <c r="G97" s="79" t="s">
        <v>121</v>
      </c>
      <c r="H97" s="9" t="s">
        <v>121</v>
      </c>
      <c r="I97" s="9" t="s">
        <v>121</v>
      </c>
    </row>
    <row r="98" spans="1:12" hidden="1" x14ac:dyDescent="0.2">
      <c r="A98" s="10">
        <v>0</v>
      </c>
      <c r="B98" s="77">
        <v>0</v>
      </c>
      <c r="C98" s="9" t="s">
        <v>121</v>
      </c>
      <c r="D98" s="77" t="s">
        <v>121</v>
      </c>
      <c r="E98" s="78" t="s">
        <v>121</v>
      </c>
      <c r="F98" s="78" t="s">
        <v>121</v>
      </c>
      <c r="G98" s="79" t="s">
        <v>121</v>
      </c>
      <c r="H98" s="9" t="s">
        <v>121</v>
      </c>
      <c r="I98" s="9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/>
      <c r="F99" s="157" t="s">
        <v>121</v>
      </c>
      <c r="G99" s="41">
        <v>10636.006679479116</v>
      </c>
      <c r="H99" s="57" t="s">
        <v>121</v>
      </c>
      <c r="I99" s="57" t="s">
        <v>121</v>
      </c>
      <c r="L99" s="64"/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/>
      <c r="F100" s="171">
        <v>0.42544026717916467</v>
      </c>
      <c r="G100" s="35" t="s">
        <v>121</v>
      </c>
      <c r="H100" s="59" t="s">
        <v>121</v>
      </c>
      <c r="I100" s="59" t="s">
        <v>121</v>
      </c>
    </row>
    <row r="101" spans="1:12" hidden="1" x14ac:dyDescent="0.2">
      <c r="A101" s="10">
        <v>0</v>
      </c>
      <c r="B101" s="12">
        <v>0</v>
      </c>
      <c r="C101" s="9" t="s">
        <v>121</v>
      </c>
      <c r="D101" s="26" t="s">
        <v>121</v>
      </c>
      <c r="E101" s="26" t="s">
        <v>121</v>
      </c>
      <c r="F101" s="27" t="s">
        <v>121</v>
      </c>
      <c r="G101" s="30" t="s">
        <v>121</v>
      </c>
      <c r="H101" s="9" t="s">
        <v>121</v>
      </c>
      <c r="I101" s="9" t="s">
        <v>121</v>
      </c>
    </row>
    <row r="102" spans="1:12" hidden="1" x14ac:dyDescent="0.2">
      <c r="A102" s="10">
        <v>0</v>
      </c>
      <c r="B102" s="12">
        <v>0</v>
      </c>
      <c r="C102" s="88" t="s">
        <v>121</v>
      </c>
      <c r="D102" s="25" t="s">
        <v>121</v>
      </c>
      <c r="E102" s="25" t="s">
        <v>121</v>
      </c>
      <c r="F102" s="25" t="s">
        <v>121</v>
      </c>
      <c r="G102" s="40" t="s">
        <v>121</v>
      </c>
      <c r="H102" s="9" t="s">
        <v>121</v>
      </c>
      <c r="I102" s="9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/>
      <c r="F103" s="72" t="s">
        <v>121</v>
      </c>
      <c r="G103" s="27" t="s">
        <v>121</v>
      </c>
      <c r="H103" s="24">
        <v>357.7653458845827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/>
      <c r="F104" s="72" t="s">
        <v>121</v>
      </c>
      <c r="G104" s="27" t="s">
        <v>121</v>
      </c>
      <c r="H104" s="24">
        <v>357.7653458845827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89.342535933728584</v>
      </c>
      <c r="E105" s="26"/>
      <c r="F105" s="60">
        <v>0.28838834285714265</v>
      </c>
      <c r="G105" s="26">
        <v>25.765345884582707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/>
      <c r="F106" s="26">
        <v>332</v>
      </c>
      <c r="G106" s="26">
        <v>332</v>
      </c>
      <c r="H106" s="24" t="s">
        <v>121</v>
      </c>
      <c r="I106" s="24" t="s">
        <v>121</v>
      </c>
    </row>
    <row r="107" spans="1:12" hidden="1" x14ac:dyDescent="0.2">
      <c r="A107" s="10">
        <v>0</v>
      </c>
      <c r="B107" s="11" t="s">
        <v>252</v>
      </c>
      <c r="C107" s="9" t="s">
        <v>121</v>
      </c>
      <c r="D107" s="77" t="s">
        <v>121</v>
      </c>
      <c r="E107" s="78" t="s">
        <v>121</v>
      </c>
      <c r="F107" s="78">
        <v>0.69899999999999995</v>
      </c>
      <c r="G107" s="79" t="s">
        <v>121</v>
      </c>
      <c r="H107" s="9" t="s">
        <v>121</v>
      </c>
      <c r="I107" s="9" t="s">
        <v>121</v>
      </c>
    </row>
    <row r="108" spans="1:12" hidden="1" x14ac:dyDescent="0.2">
      <c r="A108" s="10">
        <v>0</v>
      </c>
      <c r="B108" s="11">
        <v>0</v>
      </c>
      <c r="C108" s="9" t="s">
        <v>121</v>
      </c>
      <c r="D108" s="77" t="s">
        <v>121</v>
      </c>
      <c r="E108" s="78" t="s">
        <v>121</v>
      </c>
      <c r="F108" s="78" t="s">
        <v>121</v>
      </c>
      <c r="G108" s="79" t="s">
        <v>121</v>
      </c>
      <c r="H108" s="24" t="s">
        <v>121</v>
      </c>
      <c r="I108" s="9" t="s">
        <v>121</v>
      </c>
    </row>
    <row r="109" spans="1:12" hidden="1" x14ac:dyDescent="0.2">
      <c r="A109" s="10">
        <v>0</v>
      </c>
      <c r="B109" s="11">
        <v>0</v>
      </c>
      <c r="C109" s="9" t="s">
        <v>121</v>
      </c>
      <c r="D109" s="77" t="s">
        <v>121</v>
      </c>
      <c r="E109" s="78" t="s">
        <v>121</v>
      </c>
      <c r="F109" s="78" t="s">
        <v>121</v>
      </c>
      <c r="G109" s="79" t="s">
        <v>121</v>
      </c>
      <c r="H109" s="24" t="s">
        <v>121</v>
      </c>
      <c r="I109" s="9" t="s">
        <v>121</v>
      </c>
    </row>
    <row r="110" spans="1:12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2" hidden="1" x14ac:dyDescent="0.2">
      <c r="A111" s="10">
        <v>0</v>
      </c>
      <c r="B111" s="89" t="s">
        <v>186</v>
      </c>
      <c r="C111" s="9" t="s">
        <v>121</v>
      </c>
      <c r="D111" s="77" t="s">
        <v>121</v>
      </c>
      <c r="E111" s="78" t="s">
        <v>121</v>
      </c>
      <c r="F111" s="86" t="s">
        <v>121</v>
      </c>
      <c r="G111" s="90" t="s">
        <v>121</v>
      </c>
      <c r="H111" s="24" t="s">
        <v>121</v>
      </c>
      <c r="I111" s="9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/>
      <c r="F112" s="158" t="s">
        <v>121</v>
      </c>
      <c r="G112" s="36">
        <v>10278.241333594533</v>
      </c>
      <c r="H112" s="35" t="s">
        <v>121</v>
      </c>
      <c r="I112" s="34" t="s">
        <v>121</v>
      </c>
      <c r="L112" s="64">
        <f>+L94-G105-G106</f>
        <v>10278.241333594535</v>
      </c>
    </row>
    <row r="113" spans="1:14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/>
      <c r="F113" s="159">
        <v>0.41112965334378132</v>
      </c>
      <c r="G113" s="61" t="s">
        <v>121</v>
      </c>
      <c r="H113" s="42" t="s">
        <v>121</v>
      </c>
      <c r="I113" s="42" t="s">
        <v>121</v>
      </c>
      <c r="L113" s="10">
        <f>L112/G9-F113</f>
        <v>0</v>
      </c>
      <c r="N113" s="220">
        <v>101.56415126399563</v>
      </c>
    </row>
    <row r="115" spans="1:14" x14ac:dyDescent="0.2">
      <c r="B115" s="177" t="s">
        <v>57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D55:H72 I55:I73 D74:I80 I81 D82:I85 I86 D87:I89 I90:I91 I93 D92:I92 D31:I54 C3:I3">
    <cfRule type="cellIs" dxfId="12" priority="2" stopIfTrue="1" operator="equal">
      <formula>0</formula>
    </cfRule>
  </conditionalFormatting>
  <pageMargins left="0.75" right="0.75" top="1" bottom="1" header="0" footer="0"/>
  <pageSetup paperSize="9" scale="91" orientation="portrait" r:id="rId1"/>
  <headerFooter alignWithMargins="0"/>
  <colBreaks count="1" manualBreakCount="1">
    <brk id="9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G46" sqref="G46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7.7109375" style="10" customWidth="1"/>
    <col min="9" max="9" width="9.5703125" style="23" customWidth="1"/>
    <col min="10" max="11" width="9.140625" style="10"/>
    <col min="12" max="14" width="9.140625" style="10" hidden="1" customWidth="1"/>
    <col min="15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/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/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/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/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72</v>
      </c>
      <c r="C7" s="24" t="s">
        <v>121</v>
      </c>
      <c r="D7" s="62" t="s">
        <v>121</v>
      </c>
      <c r="E7" s="63"/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/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/>
      <c r="F9" s="103" t="s">
        <v>121</v>
      </c>
      <c r="G9" s="145">
        <v>32000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/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/>
      <c r="F11" s="63" t="s">
        <v>121</v>
      </c>
      <c r="G11" s="180">
        <v>42666.666666666664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/>
      <c r="F12" s="63" t="s">
        <v>121</v>
      </c>
      <c r="G12" s="180">
        <v>10</v>
      </c>
      <c r="H12" s="74" t="s">
        <v>2</v>
      </c>
      <c r="I12" s="62" t="s">
        <v>121</v>
      </c>
    </row>
    <row r="13" spans="1:9" x14ac:dyDescent="0.2">
      <c r="A13" s="10">
        <v>1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180" t="s">
        <v>121</v>
      </c>
      <c r="H13" s="63" t="s">
        <v>121</v>
      </c>
      <c r="I13" s="62" t="s">
        <v>121</v>
      </c>
    </row>
    <row r="14" spans="1:9" x14ac:dyDescent="0.2">
      <c r="A14" s="10">
        <v>1</v>
      </c>
      <c r="B14" s="24" t="s">
        <v>121</v>
      </c>
      <c r="C14" s="24" t="s">
        <v>121</v>
      </c>
      <c r="D14" s="62" t="s">
        <v>121</v>
      </c>
      <c r="E14" s="63"/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/>
      <c r="F15" s="63" t="s">
        <v>121</v>
      </c>
      <c r="G15" s="251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/>
      <c r="F16" s="63" t="s">
        <v>121</v>
      </c>
      <c r="G16" s="40">
        <v>1</v>
      </c>
      <c r="H16" s="74" t="s">
        <v>129</v>
      </c>
      <c r="I16" s="62" t="s">
        <v>121</v>
      </c>
    </row>
    <row r="17" spans="1:14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/>
      <c r="F17" s="63" t="s">
        <v>121</v>
      </c>
      <c r="G17" s="40" t="s">
        <v>121</v>
      </c>
      <c r="H17" s="74" t="s">
        <v>121</v>
      </c>
      <c r="I17" s="62" t="s">
        <v>121</v>
      </c>
    </row>
    <row r="18" spans="1:14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40">
        <v>4.5059999999999993</v>
      </c>
      <c r="H18" s="74" t="s">
        <v>2</v>
      </c>
      <c r="I18" s="25" t="s">
        <v>121</v>
      </c>
    </row>
    <row r="19" spans="1:14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</row>
    <row r="20" spans="1:14" hidden="1" x14ac:dyDescent="0.2">
      <c r="A20" s="10">
        <v>0</v>
      </c>
      <c r="B20" s="24" t="s">
        <v>121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4" x14ac:dyDescent="0.2">
      <c r="A21" s="10">
        <v>1</v>
      </c>
      <c r="B21" s="24" t="s">
        <v>198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4">
        <v>2</v>
      </c>
      <c r="H21" s="24" t="s">
        <v>237</v>
      </c>
      <c r="I21" s="24" t="s">
        <v>121</v>
      </c>
    </row>
    <row r="22" spans="1:14" hidden="1" x14ac:dyDescent="0.2">
      <c r="A22" s="10">
        <v>0</v>
      </c>
      <c r="B22" s="24" t="s">
        <v>121</v>
      </c>
      <c r="C22" s="27" t="s">
        <v>121</v>
      </c>
      <c r="D22" s="29" t="s">
        <v>121</v>
      </c>
      <c r="E22" s="24" t="s">
        <v>121</v>
      </c>
      <c r="F22" s="28" t="s">
        <v>121</v>
      </c>
      <c r="G22" s="27" t="s">
        <v>121</v>
      </c>
      <c r="H22" s="24" t="s">
        <v>121</v>
      </c>
      <c r="I22" s="24" t="s">
        <v>121</v>
      </c>
    </row>
    <row r="23" spans="1:14" hidden="1" x14ac:dyDescent="0.2">
      <c r="A23" s="10">
        <v>0</v>
      </c>
      <c r="B23" s="24" t="s">
        <v>121</v>
      </c>
      <c r="C23" s="27" t="s">
        <v>121</v>
      </c>
      <c r="D23" s="29" t="s">
        <v>121</v>
      </c>
      <c r="E23" s="24" t="s">
        <v>121</v>
      </c>
      <c r="F23" s="28" t="s">
        <v>121</v>
      </c>
      <c r="G23" s="27" t="s">
        <v>121</v>
      </c>
      <c r="H23" s="24" t="s">
        <v>121</v>
      </c>
      <c r="I23" s="24" t="s">
        <v>121</v>
      </c>
    </row>
    <row r="24" spans="1:14" ht="13.5" hidden="1" x14ac:dyDescent="0.2">
      <c r="A24" s="10">
        <v>0</v>
      </c>
      <c r="B24" s="24" t="s">
        <v>121</v>
      </c>
      <c r="C24" s="27" t="s">
        <v>121</v>
      </c>
      <c r="D24" s="29" t="s">
        <v>121</v>
      </c>
      <c r="E24" s="58" t="s">
        <v>121</v>
      </c>
      <c r="F24" s="28" t="s">
        <v>121</v>
      </c>
      <c r="G24" s="27" t="s">
        <v>121</v>
      </c>
      <c r="H24" s="24" t="s">
        <v>121</v>
      </c>
      <c r="I24" s="24" t="s">
        <v>121</v>
      </c>
    </row>
    <row r="25" spans="1:14" hidden="1" x14ac:dyDescent="0.2">
      <c r="A25" s="10">
        <v>0</v>
      </c>
      <c r="B25" s="24" t="s">
        <v>121</v>
      </c>
      <c r="C25" s="27" t="s">
        <v>121</v>
      </c>
      <c r="D25" s="27" t="s">
        <v>121</v>
      </c>
      <c r="E25" s="24" t="s">
        <v>121</v>
      </c>
      <c r="F25" s="28" t="s">
        <v>121</v>
      </c>
      <c r="G25" s="27" t="s">
        <v>121</v>
      </c>
      <c r="H25" s="24" t="s">
        <v>121</v>
      </c>
      <c r="I25" s="24" t="s">
        <v>121</v>
      </c>
    </row>
    <row r="26" spans="1:14" hidden="1" x14ac:dyDescent="0.2">
      <c r="A26" s="10">
        <v>0</v>
      </c>
      <c r="B26" s="24" t="s">
        <v>121</v>
      </c>
      <c r="C26" s="27" t="s">
        <v>121</v>
      </c>
      <c r="D26" s="29" t="s">
        <v>121</v>
      </c>
      <c r="E26" s="24" t="s">
        <v>121</v>
      </c>
      <c r="F26" s="28" t="s">
        <v>121</v>
      </c>
      <c r="G26" s="27" t="s">
        <v>121</v>
      </c>
      <c r="H26" s="24" t="s">
        <v>121</v>
      </c>
      <c r="I26" s="24" t="s">
        <v>121</v>
      </c>
    </row>
    <row r="27" spans="1:14" hidden="1" x14ac:dyDescent="0.2">
      <c r="A27" s="10">
        <v>0</v>
      </c>
      <c r="B27" s="24" t="s">
        <v>121</v>
      </c>
      <c r="C27" s="27" t="s">
        <v>121</v>
      </c>
      <c r="D27" s="27" t="s">
        <v>121</v>
      </c>
      <c r="E27" s="24" t="s">
        <v>121</v>
      </c>
      <c r="F27" s="28" t="s">
        <v>121</v>
      </c>
      <c r="G27" s="27" t="s">
        <v>121</v>
      </c>
      <c r="H27" s="24" t="s">
        <v>121</v>
      </c>
      <c r="I27" s="24" t="s">
        <v>121</v>
      </c>
    </row>
    <row r="28" spans="1:14" x14ac:dyDescent="0.2">
      <c r="A28" s="10">
        <v>1</v>
      </c>
      <c r="B28" s="24"/>
      <c r="C28" s="27" t="s">
        <v>121</v>
      </c>
      <c r="D28" s="62" t="s">
        <v>121</v>
      </c>
      <c r="E28" s="63"/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4" x14ac:dyDescent="0.2">
      <c r="A29" s="10">
        <v>1</v>
      </c>
      <c r="B29" s="160">
        <v>0</v>
      </c>
      <c r="C29" s="161" t="s">
        <v>121</v>
      </c>
      <c r="D29" s="162" t="s">
        <v>134</v>
      </c>
      <c r="E29" s="163"/>
      <c r="F29" s="163" t="s">
        <v>135</v>
      </c>
      <c r="G29" s="163" t="s">
        <v>136</v>
      </c>
      <c r="H29" s="163" t="s">
        <v>121</v>
      </c>
      <c r="I29" s="162" t="s">
        <v>137</v>
      </c>
    </row>
    <row r="30" spans="1:14" x14ac:dyDescent="0.2">
      <c r="A30" s="10">
        <v>1</v>
      </c>
      <c r="B30" s="164" t="s">
        <v>138</v>
      </c>
      <c r="C30" s="165" t="s">
        <v>121</v>
      </c>
      <c r="D30" s="166" t="s">
        <v>3</v>
      </c>
      <c r="E30" s="166"/>
      <c r="F30" s="166" t="s">
        <v>139</v>
      </c>
      <c r="G30" s="166" t="s">
        <v>108</v>
      </c>
      <c r="H30" s="166" t="s">
        <v>121</v>
      </c>
      <c r="I30" s="167" t="s">
        <v>140</v>
      </c>
    </row>
    <row r="31" spans="1:14" x14ac:dyDescent="0.2">
      <c r="A31" s="10">
        <v>1</v>
      </c>
      <c r="B31" s="91" t="s">
        <v>141</v>
      </c>
      <c r="C31" s="92" t="s">
        <v>121</v>
      </c>
      <c r="D31" s="92" t="s">
        <v>121</v>
      </c>
      <c r="E31" s="92"/>
      <c r="F31" s="92" t="s">
        <v>121</v>
      </c>
      <c r="G31" s="92" t="s">
        <v>121</v>
      </c>
      <c r="H31" s="92">
        <v>106.42147133415948</v>
      </c>
      <c r="I31" s="92" t="s">
        <v>121</v>
      </c>
      <c r="L31" s="64">
        <f>+H31</f>
        <v>106.42147133415948</v>
      </c>
      <c r="N31" s="220">
        <v>88.148772091055605</v>
      </c>
    </row>
    <row r="32" spans="1:14" hidden="1" x14ac:dyDescent="0.2">
      <c r="A32" s="10">
        <v>0</v>
      </c>
      <c r="B32" s="11" t="s">
        <v>238</v>
      </c>
      <c r="C32" s="76" t="s">
        <v>121</v>
      </c>
      <c r="D32" s="7" t="s">
        <v>121</v>
      </c>
      <c r="E32" s="9" t="s">
        <v>121</v>
      </c>
      <c r="F32" s="82" t="s">
        <v>121</v>
      </c>
      <c r="G32" s="24" t="s">
        <v>121</v>
      </c>
      <c r="H32" s="24" t="s">
        <v>121</v>
      </c>
      <c r="I32" s="24" t="s">
        <v>121</v>
      </c>
    </row>
    <row r="33" spans="1:14" x14ac:dyDescent="0.2">
      <c r="A33" s="10">
        <v>1</v>
      </c>
      <c r="B33" s="26" t="s">
        <v>143</v>
      </c>
      <c r="C33" s="27" t="s">
        <v>121</v>
      </c>
      <c r="D33" s="27">
        <v>10000</v>
      </c>
      <c r="E33" s="27"/>
      <c r="F33" s="72">
        <v>1.0642147133415948E-2</v>
      </c>
      <c r="G33" s="27">
        <v>106.42147133415948</v>
      </c>
      <c r="H33" s="27" t="s">
        <v>121</v>
      </c>
      <c r="I33" s="27">
        <v>0.72944317414329352</v>
      </c>
      <c r="M33" s="64"/>
    </row>
    <row r="34" spans="1:14" x14ac:dyDescent="0.2">
      <c r="A34" s="10">
        <v>1</v>
      </c>
      <c r="B34" s="43" t="s">
        <v>144</v>
      </c>
      <c r="C34" s="92" t="s">
        <v>121</v>
      </c>
      <c r="D34" s="92" t="s">
        <v>121</v>
      </c>
      <c r="E34" s="92"/>
      <c r="F34" s="94" t="s">
        <v>121</v>
      </c>
      <c r="G34" s="92" t="s">
        <v>121</v>
      </c>
      <c r="H34" s="92">
        <v>4194.9546446514296</v>
      </c>
      <c r="I34" s="92" t="s">
        <v>121</v>
      </c>
      <c r="L34" s="10">
        <f>SUBTOTAL(9,G35:G53)</f>
        <v>4194.9546446514296</v>
      </c>
      <c r="M34" s="220"/>
      <c r="N34" s="220">
        <v>99.454448974348495</v>
      </c>
    </row>
    <row r="35" spans="1:14" x14ac:dyDescent="0.2">
      <c r="A35" s="10">
        <v>1</v>
      </c>
      <c r="B35" s="26" t="s">
        <v>145</v>
      </c>
      <c r="C35" s="27" t="s">
        <v>121</v>
      </c>
      <c r="D35" s="27">
        <v>2</v>
      </c>
      <c r="E35" s="27"/>
      <c r="F35" s="72">
        <v>684.03333333333342</v>
      </c>
      <c r="G35" s="27">
        <v>1368.0666666666668</v>
      </c>
      <c r="H35" s="27" t="s">
        <v>121</v>
      </c>
      <c r="I35" s="27">
        <v>9.3771198543150671</v>
      </c>
      <c r="M35" s="220">
        <v>105.30610150356648</v>
      </c>
    </row>
    <row r="36" spans="1:14" x14ac:dyDescent="0.2">
      <c r="A36" s="10">
        <v>1</v>
      </c>
      <c r="B36" s="26" t="s">
        <v>148</v>
      </c>
      <c r="C36" s="27" t="s">
        <v>121</v>
      </c>
      <c r="D36" s="27">
        <v>2</v>
      </c>
      <c r="E36" s="27"/>
      <c r="F36" s="72">
        <v>5.66</v>
      </c>
      <c r="G36" s="27">
        <v>11.32</v>
      </c>
      <c r="H36" s="27" t="s">
        <v>121</v>
      </c>
      <c r="I36" s="27">
        <v>7.7590514656337317E-2</v>
      </c>
    </row>
    <row r="37" spans="1:14" x14ac:dyDescent="0.2">
      <c r="A37" s="10">
        <v>1</v>
      </c>
      <c r="B37" s="26" t="s">
        <v>147</v>
      </c>
      <c r="C37" s="27" t="s">
        <v>121</v>
      </c>
      <c r="D37" s="27">
        <v>2</v>
      </c>
      <c r="E37" s="27"/>
      <c r="F37" s="72">
        <v>0.94000000000000006</v>
      </c>
      <c r="G37" s="27">
        <v>1.8800000000000001</v>
      </c>
      <c r="H37" s="27" t="s">
        <v>121</v>
      </c>
      <c r="I37" s="27">
        <v>1.2886057204409379E-2</v>
      </c>
    </row>
    <row r="38" spans="1:14" x14ac:dyDescent="0.2">
      <c r="A38" s="10">
        <v>1</v>
      </c>
      <c r="B38" s="11" t="s">
        <v>149</v>
      </c>
      <c r="C38" s="76" t="s">
        <v>121</v>
      </c>
      <c r="D38" s="27">
        <v>2.5</v>
      </c>
      <c r="E38" s="9" t="s">
        <v>121</v>
      </c>
      <c r="F38" s="28">
        <v>7.2200000000000006</v>
      </c>
      <c r="G38" s="27">
        <v>18.05</v>
      </c>
      <c r="H38" s="24" t="s">
        <v>121</v>
      </c>
      <c r="I38" s="24">
        <v>0.12371985773382409</v>
      </c>
    </row>
    <row r="39" spans="1:14" x14ac:dyDescent="0.2">
      <c r="A39" s="10">
        <v>1</v>
      </c>
      <c r="B39" s="11" t="s">
        <v>150</v>
      </c>
      <c r="C39" s="76" t="s">
        <v>121</v>
      </c>
      <c r="D39" s="83">
        <v>967.80626780626767</v>
      </c>
      <c r="E39" s="9" t="s">
        <v>121</v>
      </c>
      <c r="F39" s="28">
        <v>0.36419265891272251</v>
      </c>
      <c r="G39" s="27">
        <v>352.46793798476301</v>
      </c>
      <c r="H39" s="24" t="s">
        <v>121</v>
      </c>
      <c r="I39" s="24">
        <v>2.4159159636126986</v>
      </c>
      <c r="M39" s="220">
        <v>88.54013988518706</v>
      </c>
    </row>
    <row r="40" spans="1:14" hidden="1" x14ac:dyDescent="0.2">
      <c r="A40" s="10">
        <v>0</v>
      </c>
      <c r="B40" s="11" t="s">
        <v>53</v>
      </c>
      <c r="C40" s="76" t="s">
        <v>121</v>
      </c>
      <c r="D40" s="83">
        <v>91</v>
      </c>
      <c r="E40" s="9" t="s">
        <v>121</v>
      </c>
      <c r="F40" s="28" t="s">
        <v>121</v>
      </c>
      <c r="G40" s="27" t="s">
        <v>121</v>
      </c>
      <c r="H40" s="24" t="s">
        <v>121</v>
      </c>
      <c r="I40" s="24" t="s">
        <v>121</v>
      </c>
    </row>
    <row r="41" spans="1:14" hidden="1" x14ac:dyDescent="0.2">
      <c r="A41" s="10">
        <v>0</v>
      </c>
      <c r="B41" s="26" t="s">
        <v>12</v>
      </c>
      <c r="C41" s="27" t="s">
        <v>121</v>
      </c>
      <c r="D41" s="27">
        <v>44</v>
      </c>
      <c r="E41" s="27" t="s">
        <v>121</v>
      </c>
      <c r="F41" s="72" t="s">
        <v>121</v>
      </c>
      <c r="G41" s="27" t="s">
        <v>121</v>
      </c>
      <c r="H41" s="27" t="s">
        <v>121</v>
      </c>
      <c r="I41" s="27" t="s">
        <v>121</v>
      </c>
    </row>
    <row r="42" spans="1:14" hidden="1" x14ac:dyDescent="0.2">
      <c r="A42" s="10">
        <v>0</v>
      </c>
      <c r="B42" s="26" t="s">
        <v>54</v>
      </c>
      <c r="C42" s="27" t="s">
        <v>121</v>
      </c>
      <c r="D42" s="27">
        <v>225</v>
      </c>
      <c r="E42" s="27" t="s">
        <v>121</v>
      </c>
      <c r="F42" s="72" t="s">
        <v>121</v>
      </c>
      <c r="G42" s="27" t="s">
        <v>121</v>
      </c>
      <c r="H42" s="27" t="s">
        <v>121</v>
      </c>
      <c r="I42" s="27" t="s">
        <v>121</v>
      </c>
    </row>
    <row r="43" spans="1:14" x14ac:dyDescent="0.2">
      <c r="A43" s="10">
        <v>1</v>
      </c>
      <c r="B43" s="26" t="s">
        <v>151</v>
      </c>
      <c r="C43" s="27" t="s">
        <v>121</v>
      </c>
      <c r="D43" s="27" t="s">
        <v>121</v>
      </c>
      <c r="E43" s="27"/>
      <c r="F43" s="72" t="s">
        <v>121</v>
      </c>
      <c r="G43" s="27">
        <v>651.17003999999997</v>
      </c>
      <c r="H43" s="27" t="s">
        <v>121</v>
      </c>
      <c r="I43" s="27">
        <v>4.4633055240625223</v>
      </c>
    </row>
    <row r="44" spans="1:14" hidden="1" x14ac:dyDescent="0.2">
      <c r="A44" s="10">
        <v>0</v>
      </c>
      <c r="B44" s="26" t="s">
        <v>189</v>
      </c>
      <c r="C44" s="27" t="s">
        <v>121</v>
      </c>
      <c r="D44" s="27">
        <v>4</v>
      </c>
      <c r="E44" s="27"/>
      <c r="F44" s="72">
        <v>14.586</v>
      </c>
      <c r="G44" s="27">
        <v>58.344000000000001</v>
      </c>
      <c r="H44" s="27" t="s">
        <v>121</v>
      </c>
      <c r="I44" s="27">
        <v>0.39990644762450045</v>
      </c>
    </row>
    <row r="45" spans="1:14" hidden="1" x14ac:dyDescent="0.2">
      <c r="A45" s="10">
        <v>0</v>
      </c>
      <c r="B45" s="26" t="s">
        <v>202</v>
      </c>
      <c r="C45" s="27" t="s">
        <v>121</v>
      </c>
      <c r="D45" s="27">
        <v>2</v>
      </c>
      <c r="E45" s="27"/>
      <c r="F45" s="72">
        <v>42.635999999999996</v>
      </c>
      <c r="G45" s="27">
        <v>85.271999999999991</v>
      </c>
      <c r="H45" s="27" t="s">
        <v>121</v>
      </c>
      <c r="I45" s="27">
        <v>0.58447865422042367</v>
      </c>
    </row>
    <row r="46" spans="1:14" hidden="1" x14ac:dyDescent="0.2">
      <c r="A46" s="10">
        <v>0</v>
      </c>
      <c r="B46" s="26" t="s">
        <v>239</v>
      </c>
      <c r="C46" s="27" t="s">
        <v>121</v>
      </c>
      <c r="D46" s="27">
        <v>5</v>
      </c>
      <c r="E46" s="27"/>
      <c r="F46" s="72">
        <v>34.272000000000006</v>
      </c>
      <c r="G46" s="27">
        <v>171.36</v>
      </c>
      <c r="H46" s="27" t="s">
        <v>121</v>
      </c>
      <c r="I46" s="27">
        <v>1.1745504056104208</v>
      </c>
    </row>
    <row r="47" spans="1:14" hidden="1" x14ac:dyDescent="0.2">
      <c r="A47" s="10">
        <v>0</v>
      </c>
      <c r="B47" s="26" t="s">
        <v>240</v>
      </c>
      <c r="C47" s="27" t="s">
        <v>121</v>
      </c>
      <c r="D47" s="27">
        <v>0.75</v>
      </c>
      <c r="E47" s="27"/>
      <c r="F47" s="72">
        <v>68.849999999999994</v>
      </c>
      <c r="G47" s="27">
        <v>51.637499999999996</v>
      </c>
      <c r="H47" s="27" t="s">
        <v>121</v>
      </c>
      <c r="I47" s="27">
        <v>0.35393818026206875</v>
      </c>
    </row>
    <row r="48" spans="1:14" hidden="1" x14ac:dyDescent="0.2">
      <c r="A48" s="10">
        <v>0</v>
      </c>
      <c r="B48" s="26" t="s">
        <v>206</v>
      </c>
      <c r="C48" s="27" t="s">
        <v>121</v>
      </c>
      <c r="D48" s="27">
        <v>1</v>
      </c>
      <c r="E48" s="27"/>
      <c r="F48" s="72">
        <v>65.422799999999995</v>
      </c>
      <c r="G48" s="27">
        <v>65.422799999999995</v>
      </c>
      <c r="H48" s="81" t="s">
        <v>121</v>
      </c>
      <c r="I48" s="27">
        <v>0.44842656557054988</v>
      </c>
    </row>
    <row r="49" spans="1:14" hidden="1" x14ac:dyDescent="0.2">
      <c r="A49" s="10">
        <v>0</v>
      </c>
      <c r="B49" s="26" t="s">
        <v>241</v>
      </c>
      <c r="C49" s="27" t="s">
        <v>121</v>
      </c>
      <c r="D49" s="27">
        <v>0.8</v>
      </c>
      <c r="E49" s="27"/>
      <c r="F49" s="72">
        <v>97.297799999999995</v>
      </c>
      <c r="G49" s="27">
        <v>77.838239999999999</v>
      </c>
      <c r="H49" s="27" t="s">
        <v>121</v>
      </c>
      <c r="I49" s="27">
        <v>0.53352553900560973</v>
      </c>
    </row>
    <row r="50" spans="1:14" hidden="1" x14ac:dyDescent="0.2">
      <c r="A50" s="10">
        <v>0</v>
      </c>
      <c r="B50" s="26" t="s">
        <v>157</v>
      </c>
      <c r="C50" s="27" t="s">
        <v>121</v>
      </c>
      <c r="D50" s="27">
        <v>0.75</v>
      </c>
      <c r="E50" s="27"/>
      <c r="F50" s="72">
        <v>60.282000000000004</v>
      </c>
      <c r="G50" s="27">
        <v>45.211500000000001</v>
      </c>
      <c r="H50" s="27" t="s">
        <v>121</v>
      </c>
      <c r="I50" s="27">
        <v>0.30989254005167799</v>
      </c>
    </row>
    <row r="51" spans="1:14" hidden="1" x14ac:dyDescent="0.2">
      <c r="A51" s="10">
        <v>0</v>
      </c>
      <c r="B51" s="26" t="s">
        <v>158</v>
      </c>
      <c r="C51" s="27" t="s">
        <v>121</v>
      </c>
      <c r="D51" s="27">
        <v>1.5</v>
      </c>
      <c r="E51" s="27"/>
      <c r="F51" s="72">
        <v>43.655999999999999</v>
      </c>
      <c r="G51" s="27">
        <v>65.483999999999995</v>
      </c>
      <c r="H51" s="27" t="s">
        <v>121</v>
      </c>
      <c r="I51" s="27">
        <v>0.44884604785826793</v>
      </c>
      <c r="L51" s="64"/>
    </row>
    <row r="52" spans="1:14" hidden="1" x14ac:dyDescent="0.2">
      <c r="A52" s="10">
        <v>0</v>
      </c>
      <c r="B52" s="26" t="s">
        <v>209</v>
      </c>
      <c r="C52" s="27" t="s">
        <v>121</v>
      </c>
      <c r="D52" s="27">
        <v>1.6</v>
      </c>
      <c r="E52" s="27"/>
      <c r="F52" s="72">
        <v>19.125</v>
      </c>
      <c r="G52" s="27">
        <v>30.6</v>
      </c>
      <c r="H52" s="27" t="s">
        <v>121</v>
      </c>
      <c r="I52" s="27">
        <v>0.20974114385900372</v>
      </c>
    </row>
    <row r="53" spans="1:14" x14ac:dyDescent="0.2">
      <c r="A53" s="10">
        <v>1</v>
      </c>
      <c r="B53" s="26" t="s">
        <v>160</v>
      </c>
      <c r="C53" s="27" t="s">
        <v>121</v>
      </c>
      <c r="D53" s="27">
        <v>3200</v>
      </c>
      <c r="E53" s="27"/>
      <c r="F53" s="72">
        <v>0.56000000000000005</v>
      </c>
      <c r="G53" s="27">
        <v>1792.0000000000002</v>
      </c>
      <c r="H53" s="27" t="s">
        <v>121</v>
      </c>
      <c r="I53" s="27">
        <v>12.282880058671068</v>
      </c>
      <c r="L53" s="10">
        <f>SUBTOTAL(9,G54:G74)</f>
        <v>2905.2063047619044</v>
      </c>
      <c r="N53" s="220" t="e">
        <v>#VALUE!</v>
      </c>
    </row>
    <row r="54" spans="1:14" s="177" customFormat="1" x14ac:dyDescent="0.2">
      <c r="A54" s="177">
        <v>1</v>
      </c>
      <c r="B54" s="43" t="s">
        <v>161</v>
      </c>
      <c r="C54" s="92" t="s">
        <v>121</v>
      </c>
      <c r="D54" s="92" t="s">
        <v>121</v>
      </c>
      <c r="E54" s="92"/>
      <c r="F54" s="94" t="s">
        <v>121</v>
      </c>
      <c r="G54" s="92" t="s">
        <v>121</v>
      </c>
      <c r="H54" s="92">
        <v>2905.2063047619044</v>
      </c>
      <c r="I54" s="92" t="s">
        <v>121</v>
      </c>
    </row>
    <row r="55" spans="1:14" x14ac:dyDescent="0.2">
      <c r="A55" s="10">
        <v>1</v>
      </c>
      <c r="B55" s="11" t="s">
        <v>162</v>
      </c>
      <c r="C55" s="76" t="s">
        <v>121</v>
      </c>
      <c r="D55" s="27">
        <v>1.6</v>
      </c>
      <c r="E55" s="9" t="s">
        <v>121</v>
      </c>
      <c r="F55" s="28">
        <v>45</v>
      </c>
      <c r="G55" s="7">
        <v>72</v>
      </c>
      <c r="H55" s="9" t="s">
        <v>121</v>
      </c>
      <c r="I55" s="24">
        <v>0.49350857378589108</v>
      </c>
    </row>
    <row r="56" spans="1:14" x14ac:dyDescent="0.2">
      <c r="A56" s="10">
        <v>1</v>
      </c>
      <c r="B56" s="11" t="s">
        <v>163</v>
      </c>
      <c r="C56" s="76" t="s">
        <v>121</v>
      </c>
      <c r="D56" s="27">
        <v>2875</v>
      </c>
      <c r="E56" s="9" t="s">
        <v>121</v>
      </c>
      <c r="F56" s="155">
        <v>0.2</v>
      </c>
      <c r="G56" s="7">
        <v>575</v>
      </c>
      <c r="H56" s="9" t="s">
        <v>121</v>
      </c>
      <c r="I56" s="24">
        <v>3.9412143045401029</v>
      </c>
      <c r="M56" s="220">
        <v>100</v>
      </c>
    </row>
    <row r="57" spans="1:14" x14ac:dyDescent="0.2">
      <c r="A57" s="10">
        <v>1</v>
      </c>
      <c r="B57" s="11" t="s">
        <v>164</v>
      </c>
      <c r="C57" s="76" t="s">
        <v>121</v>
      </c>
      <c r="D57" s="27">
        <v>1200000</v>
      </c>
      <c r="E57" s="9" t="s">
        <v>121</v>
      </c>
      <c r="F57" s="28">
        <v>2.5000000000000001E-4</v>
      </c>
      <c r="G57" s="27">
        <v>300</v>
      </c>
      <c r="H57" s="9" t="s">
        <v>121</v>
      </c>
      <c r="I57" s="24">
        <v>2.0562857241078798</v>
      </c>
    </row>
    <row r="58" spans="1:14" x14ac:dyDescent="0.2">
      <c r="A58" s="10">
        <v>1</v>
      </c>
      <c r="B58" s="11" t="s">
        <v>165</v>
      </c>
      <c r="C58" s="76" t="s">
        <v>121</v>
      </c>
      <c r="D58" s="27">
        <v>32000</v>
      </c>
      <c r="E58" s="9" t="s">
        <v>121</v>
      </c>
      <c r="F58" s="28">
        <v>0.05</v>
      </c>
      <c r="G58" s="7">
        <v>1600</v>
      </c>
      <c r="H58" s="9" t="s">
        <v>121</v>
      </c>
      <c r="I58" s="24">
        <v>10.966857195242024</v>
      </c>
    </row>
    <row r="59" spans="1:14" hidden="1" x14ac:dyDescent="0.2">
      <c r="A59" s="10">
        <v>0</v>
      </c>
      <c r="B59" s="11">
        <v>0</v>
      </c>
      <c r="C59" s="76" t="s">
        <v>121</v>
      </c>
      <c r="D59" s="27" t="s">
        <v>121</v>
      </c>
      <c r="E59" s="9" t="s">
        <v>121</v>
      </c>
      <c r="F59" s="9" t="s">
        <v>121</v>
      </c>
      <c r="G59" s="7" t="s">
        <v>121</v>
      </c>
      <c r="H59" s="9" t="s">
        <v>121</v>
      </c>
      <c r="I59" s="24" t="s">
        <v>121</v>
      </c>
    </row>
    <row r="60" spans="1:14" hidden="1" x14ac:dyDescent="0.2">
      <c r="A60" s="10">
        <v>0</v>
      </c>
      <c r="B60" s="11">
        <v>0</v>
      </c>
      <c r="C60" s="76" t="s">
        <v>121</v>
      </c>
      <c r="D60" s="27" t="s">
        <v>121</v>
      </c>
      <c r="E60" s="9" t="s">
        <v>121</v>
      </c>
      <c r="F60" s="9" t="s">
        <v>121</v>
      </c>
      <c r="G60" s="7" t="s">
        <v>121</v>
      </c>
      <c r="H60" s="9" t="s">
        <v>121</v>
      </c>
      <c r="I60" s="24" t="s">
        <v>121</v>
      </c>
    </row>
    <row r="61" spans="1:14" hidden="1" x14ac:dyDescent="0.2">
      <c r="A61" s="10">
        <v>0</v>
      </c>
      <c r="B61" s="11">
        <v>0</v>
      </c>
      <c r="C61" s="76" t="s">
        <v>121</v>
      </c>
      <c r="D61" s="27" t="s">
        <v>121</v>
      </c>
      <c r="E61" s="9" t="s">
        <v>121</v>
      </c>
      <c r="F61" s="9" t="s">
        <v>121</v>
      </c>
      <c r="G61" s="7" t="s">
        <v>121</v>
      </c>
      <c r="H61" s="9" t="s">
        <v>121</v>
      </c>
      <c r="I61" s="24" t="s">
        <v>121</v>
      </c>
    </row>
    <row r="62" spans="1:14" hidden="1" x14ac:dyDescent="0.2">
      <c r="A62" s="10">
        <v>0</v>
      </c>
      <c r="B62" s="11">
        <v>0</v>
      </c>
      <c r="C62" s="76" t="s">
        <v>121</v>
      </c>
      <c r="D62" s="27" t="s">
        <v>121</v>
      </c>
      <c r="E62" s="9" t="s">
        <v>121</v>
      </c>
      <c r="F62" s="9" t="s">
        <v>121</v>
      </c>
      <c r="G62" s="7" t="s">
        <v>121</v>
      </c>
      <c r="H62" s="9" t="s">
        <v>121</v>
      </c>
      <c r="I62" s="24" t="s">
        <v>121</v>
      </c>
    </row>
    <row r="63" spans="1:14" hidden="1" x14ac:dyDescent="0.2">
      <c r="A63" s="10">
        <v>0</v>
      </c>
      <c r="B63" s="11">
        <v>0</v>
      </c>
      <c r="C63" s="76" t="s">
        <v>121</v>
      </c>
      <c r="D63" s="27" t="s">
        <v>121</v>
      </c>
      <c r="E63" s="9" t="s">
        <v>121</v>
      </c>
      <c r="F63" s="9" t="s">
        <v>121</v>
      </c>
      <c r="G63" s="7" t="s">
        <v>121</v>
      </c>
      <c r="H63" s="9" t="s">
        <v>121</v>
      </c>
      <c r="I63" s="24" t="s">
        <v>121</v>
      </c>
    </row>
    <row r="64" spans="1:14" hidden="1" x14ac:dyDescent="0.2">
      <c r="A64" s="10">
        <v>0</v>
      </c>
      <c r="B64" s="11">
        <v>0</v>
      </c>
      <c r="C64" s="76" t="s">
        <v>121</v>
      </c>
      <c r="D64" s="27" t="s">
        <v>121</v>
      </c>
      <c r="E64" s="9" t="s">
        <v>121</v>
      </c>
      <c r="F64" s="9" t="s">
        <v>121</v>
      </c>
      <c r="G64" s="7" t="s">
        <v>121</v>
      </c>
      <c r="H64" s="9" t="s">
        <v>121</v>
      </c>
      <c r="I64" s="24" t="s">
        <v>121</v>
      </c>
    </row>
    <row r="65" spans="1:14" hidden="1" x14ac:dyDescent="0.2">
      <c r="A65" s="10">
        <v>0</v>
      </c>
      <c r="B65" s="11">
        <v>0</v>
      </c>
      <c r="C65" s="76" t="s">
        <v>121</v>
      </c>
      <c r="D65" s="27" t="s">
        <v>121</v>
      </c>
      <c r="E65" s="9" t="s">
        <v>121</v>
      </c>
      <c r="F65" s="9" t="s">
        <v>121</v>
      </c>
      <c r="G65" s="7" t="s">
        <v>121</v>
      </c>
      <c r="H65" s="9" t="s">
        <v>121</v>
      </c>
      <c r="I65" s="24" t="s">
        <v>121</v>
      </c>
    </row>
    <row r="66" spans="1:14" hidden="1" x14ac:dyDescent="0.2">
      <c r="A66" s="10">
        <v>0</v>
      </c>
      <c r="B66" s="11">
        <v>0</v>
      </c>
      <c r="C66" s="76" t="s">
        <v>121</v>
      </c>
      <c r="D66" s="27" t="s">
        <v>121</v>
      </c>
      <c r="E66" s="9" t="s">
        <v>121</v>
      </c>
      <c r="F66" s="9" t="s">
        <v>121</v>
      </c>
      <c r="G66" s="7" t="s">
        <v>121</v>
      </c>
      <c r="H66" s="9" t="s">
        <v>121</v>
      </c>
      <c r="I66" s="24" t="s">
        <v>121</v>
      </c>
    </row>
    <row r="67" spans="1:14" hidden="1" x14ac:dyDescent="0.2">
      <c r="A67" s="10">
        <v>0</v>
      </c>
      <c r="B67" s="11">
        <v>0</v>
      </c>
      <c r="C67" s="76" t="s">
        <v>121</v>
      </c>
      <c r="D67" s="27" t="s">
        <v>121</v>
      </c>
      <c r="E67" s="9" t="s">
        <v>121</v>
      </c>
      <c r="F67" s="9" t="s">
        <v>121</v>
      </c>
      <c r="G67" s="7" t="s">
        <v>121</v>
      </c>
      <c r="H67" s="9" t="s">
        <v>121</v>
      </c>
      <c r="I67" s="24" t="s">
        <v>121</v>
      </c>
    </row>
    <row r="68" spans="1:14" hidden="1" x14ac:dyDescent="0.2">
      <c r="A68" s="10">
        <v>0</v>
      </c>
      <c r="B68" s="11">
        <v>0</v>
      </c>
      <c r="C68" s="76" t="s">
        <v>121</v>
      </c>
      <c r="D68" s="27" t="s">
        <v>121</v>
      </c>
      <c r="E68" s="9" t="s">
        <v>121</v>
      </c>
      <c r="F68" s="9" t="s">
        <v>121</v>
      </c>
      <c r="G68" s="7" t="s">
        <v>121</v>
      </c>
      <c r="H68" s="9" t="s">
        <v>121</v>
      </c>
      <c r="I68" s="24" t="s">
        <v>121</v>
      </c>
    </row>
    <row r="69" spans="1:14" hidden="1" x14ac:dyDescent="0.2">
      <c r="A69" s="10">
        <v>0</v>
      </c>
      <c r="B69" s="11">
        <v>0</v>
      </c>
      <c r="C69" s="76" t="s">
        <v>121</v>
      </c>
      <c r="D69" s="27" t="s">
        <v>121</v>
      </c>
      <c r="E69" s="9" t="s">
        <v>121</v>
      </c>
      <c r="F69" s="9" t="s">
        <v>121</v>
      </c>
      <c r="G69" s="7" t="s">
        <v>121</v>
      </c>
      <c r="H69" s="9" t="s">
        <v>121</v>
      </c>
      <c r="I69" s="24" t="s">
        <v>121</v>
      </c>
    </row>
    <row r="70" spans="1:14" hidden="1" x14ac:dyDescent="0.2">
      <c r="A70" s="10">
        <v>0</v>
      </c>
      <c r="B70" s="11">
        <v>0</v>
      </c>
      <c r="C70" s="76" t="s">
        <v>121</v>
      </c>
      <c r="D70" s="27" t="s">
        <v>121</v>
      </c>
      <c r="E70" s="9" t="s">
        <v>121</v>
      </c>
      <c r="F70" s="9" t="s">
        <v>121</v>
      </c>
      <c r="G70" s="7" t="s">
        <v>121</v>
      </c>
      <c r="H70" s="9" t="s">
        <v>121</v>
      </c>
      <c r="I70" s="24" t="s">
        <v>121</v>
      </c>
    </row>
    <row r="71" spans="1:14" hidden="1" x14ac:dyDescent="0.2">
      <c r="A71" s="10">
        <v>0</v>
      </c>
      <c r="B71" s="11">
        <v>0</v>
      </c>
      <c r="C71" s="76" t="s">
        <v>121</v>
      </c>
      <c r="D71" s="27" t="s">
        <v>121</v>
      </c>
      <c r="E71" s="9" t="s">
        <v>121</v>
      </c>
      <c r="F71" s="9" t="s">
        <v>121</v>
      </c>
      <c r="G71" s="7" t="s">
        <v>121</v>
      </c>
      <c r="H71" s="9" t="s">
        <v>121</v>
      </c>
      <c r="I71" s="24" t="s">
        <v>121</v>
      </c>
    </row>
    <row r="72" spans="1:14" hidden="1" x14ac:dyDescent="0.2">
      <c r="A72" s="10">
        <v>0</v>
      </c>
      <c r="B72" s="11">
        <v>0</v>
      </c>
      <c r="C72" s="76" t="s">
        <v>121</v>
      </c>
      <c r="D72" s="27" t="s">
        <v>121</v>
      </c>
      <c r="E72" s="9" t="s">
        <v>121</v>
      </c>
      <c r="F72" s="9" t="s">
        <v>121</v>
      </c>
      <c r="G72" s="7" t="s">
        <v>121</v>
      </c>
      <c r="H72" s="9" t="s">
        <v>121</v>
      </c>
      <c r="I72" s="24" t="s">
        <v>121</v>
      </c>
    </row>
    <row r="73" spans="1:14" x14ac:dyDescent="0.2">
      <c r="A73" s="10">
        <v>1</v>
      </c>
      <c r="B73" s="11" t="s">
        <v>167</v>
      </c>
      <c r="C73" s="9" t="s">
        <v>121</v>
      </c>
      <c r="D73" s="27" t="s">
        <v>121</v>
      </c>
      <c r="E73" s="78" t="s">
        <v>121</v>
      </c>
      <c r="F73" s="72" t="s">
        <v>121</v>
      </c>
      <c r="G73" s="30">
        <v>337.95</v>
      </c>
      <c r="H73" s="24" t="s">
        <v>121</v>
      </c>
      <c r="I73" s="24">
        <v>2.3164058682075264</v>
      </c>
      <c r="M73" s="220">
        <v>120.00000000000001</v>
      </c>
    </row>
    <row r="74" spans="1:14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/>
      <c r="F74" s="72" t="s">
        <v>121</v>
      </c>
      <c r="G74" s="27">
        <v>20.256304761904769</v>
      </c>
      <c r="H74" s="27" t="s">
        <v>121</v>
      </c>
      <c r="I74" s="27">
        <v>0.13884250101694412</v>
      </c>
    </row>
    <row r="75" spans="1:14" x14ac:dyDescent="0.2">
      <c r="A75" s="10">
        <v>1</v>
      </c>
      <c r="B75" s="95" t="s">
        <v>169</v>
      </c>
      <c r="C75" s="96" t="s">
        <v>121</v>
      </c>
      <c r="D75" s="27" t="s">
        <v>121</v>
      </c>
      <c r="E75" s="92"/>
      <c r="F75" s="94" t="s">
        <v>121</v>
      </c>
      <c r="G75" s="92" t="s">
        <v>121</v>
      </c>
      <c r="H75" s="92">
        <v>848.25396825396842</v>
      </c>
      <c r="I75" s="92" t="s">
        <v>121</v>
      </c>
      <c r="L75" s="64">
        <f>SUM(G76:G81)</f>
        <v>848.25396825396842</v>
      </c>
      <c r="N75" s="220">
        <v>100</v>
      </c>
    </row>
    <row r="76" spans="1:14" x14ac:dyDescent="0.2">
      <c r="A76" s="10">
        <v>1</v>
      </c>
      <c r="B76" s="26" t="s">
        <v>242</v>
      </c>
      <c r="C76" s="24" t="s">
        <v>121</v>
      </c>
      <c r="D76" s="27">
        <v>0.8</v>
      </c>
      <c r="E76" s="27" t="s">
        <v>121</v>
      </c>
      <c r="F76" s="72" t="s">
        <v>121</v>
      </c>
      <c r="G76" s="27">
        <v>464.92063492063505</v>
      </c>
      <c r="H76" s="27" t="s">
        <v>121</v>
      </c>
      <c r="I76" s="27">
        <v>3.1866988814349106</v>
      </c>
      <c r="M76" s="220">
        <v>100</v>
      </c>
    </row>
    <row r="77" spans="1:14" x14ac:dyDescent="0.2">
      <c r="A77" s="10">
        <v>1</v>
      </c>
      <c r="B77" s="26" t="s">
        <v>194</v>
      </c>
      <c r="C77" s="24" t="s">
        <v>121</v>
      </c>
      <c r="D77" s="27">
        <v>46</v>
      </c>
      <c r="E77" s="27"/>
      <c r="F77" s="72" t="s">
        <v>121</v>
      </c>
      <c r="G77" s="27">
        <v>383.33333333333331</v>
      </c>
      <c r="H77" s="27" t="s">
        <v>121</v>
      </c>
      <c r="I77" s="27">
        <v>2.6274762030267347</v>
      </c>
      <c r="M77" s="220">
        <v>100</v>
      </c>
    </row>
    <row r="78" spans="1:14" hidden="1" x14ac:dyDescent="0.2">
      <c r="A78" s="10">
        <v>0</v>
      </c>
      <c r="B78" s="26">
        <v>0</v>
      </c>
      <c r="C78" s="24" t="s">
        <v>121</v>
      </c>
      <c r="D78" s="27" t="s">
        <v>121</v>
      </c>
      <c r="E78" s="27"/>
      <c r="F78" s="27" t="s">
        <v>121</v>
      </c>
      <c r="G78" s="27" t="s">
        <v>121</v>
      </c>
      <c r="H78" s="27" t="s">
        <v>121</v>
      </c>
      <c r="I78" s="27" t="s">
        <v>121</v>
      </c>
    </row>
    <row r="79" spans="1:14" hidden="1" x14ac:dyDescent="0.2">
      <c r="A79" s="10">
        <v>0</v>
      </c>
      <c r="B79" s="26">
        <v>0</v>
      </c>
      <c r="C79" s="24" t="s">
        <v>121</v>
      </c>
      <c r="D79" s="27" t="s">
        <v>121</v>
      </c>
      <c r="E79" s="27" t="s">
        <v>121</v>
      </c>
      <c r="F79" s="27" t="s">
        <v>121</v>
      </c>
      <c r="G79" s="27" t="s">
        <v>121</v>
      </c>
      <c r="H79" s="27" t="s">
        <v>121</v>
      </c>
      <c r="I79" s="27" t="s">
        <v>121</v>
      </c>
    </row>
    <row r="80" spans="1:14" hidden="1" x14ac:dyDescent="0.2">
      <c r="A80" s="10">
        <v>0</v>
      </c>
      <c r="B80" s="26">
        <v>0</v>
      </c>
      <c r="C80" s="24" t="s">
        <v>121</v>
      </c>
      <c r="D80" s="27" t="s">
        <v>121</v>
      </c>
      <c r="E80" s="27" t="s">
        <v>121</v>
      </c>
      <c r="F80" s="27" t="s">
        <v>121</v>
      </c>
      <c r="G80" s="27" t="s">
        <v>121</v>
      </c>
      <c r="H80" s="27" t="s">
        <v>121</v>
      </c>
      <c r="I80" s="27" t="s">
        <v>121</v>
      </c>
    </row>
    <row r="81" spans="1:14" hidden="1" x14ac:dyDescent="0.2">
      <c r="A81" s="10">
        <v>0</v>
      </c>
      <c r="B81" s="11">
        <v>0</v>
      </c>
      <c r="C81" s="9" t="s">
        <v>121</v>
      </c>
      <c r="D81" s="27" t="s">
        <v>121</v>
      </c>
      <c r="E81" s="78" t="s">
        <v>121</v>
      </c>
      <c r="F81" s="76" t="s">
        <v>121</v>
      </c>
      <c r="G81" s="84" t="s">
        <v>121</v>
      </c>
      <c r="H81" s="9" t="s">
        <v>121</v>
      </c>
      <c r="I81" s="24" t="s">
        <v>121</v>
      </c>
    </row>
    <row r="82" spans="1:14" x14ac:dyDescent="0.2">
      <c r="A82" s="10">
        <v>1</v>
      </c>
      <c r="B82" s="95" t="s">
        <v>171</v>
      </c>
      <c r="C82" s="96" t="s">
        <v>121</v>
      </c>
      <c r="D82" s="27" t="s">
        <v>121</v>
      </c>
      <c r="E82" s="92"/>
      <c r="F82" s="94" t="s">
        <v>121</v>
      </c>
      <c r="G82" s="92" t="s">
        <v>121</v>
      </c>
      <c r="H82" s="92">
        <v>4248.8218821340324</v>
      </c>
      <c r="I82" s="92" t="s">
        <v>121</v>
      </c>
      <c r="L82" s="64">
        <f>SUM(G83:G84)</f>
        <v>4248.8218821340324</v>
      </c>
      <c r="N82" s="220">
        <v>105.97452568886798</v>
      </c>
    </row>
    <row r="83" spans="1:14" x14ac:dyDescent="0.2">
      <c r="A83" s="10">
        <v>1</v>
      </c>
      <c r="B83" s="31" t="s">
        <v>172</v>
      </c>
      <c r="C83" s="24" t="s">
        <v>121</v>
      </c>
      <c r="D83" s="27">
        <v>94.055737772487163</v>
      </c>
      <c r="E83" s="27"/>
      <c r="F83" s="72">
        <v>21.909423219644392</v>
      </c>
      <c r="G83" s="27">
        <v>2060.7069650933145</v>
      </c>
      <c r="H83" s="27" t="s">
        <v>121</v>
      </c>
      <c r="I83" s="27">
        <v>14.124674379636856</v>
      </c>
    </row>
    <row r="84" spans="1:14" x14ac:dyDescent="0.2">
      <c r="A84" s="10">
        <v>1</v>
      </c>
      <c r="B84" s="31" t="s">
        <v>173</v>
      </c>
      <c r="C84" s="24" t="s">
        <v>121</v>
      </c>
      <c r="D84" s="27">
        <v>381.47095930911792</v>
      </c>
      <c r="E84" s="27"/>
      <c r="F84" s="72">
        <v>5.7359934318555013</v>
      </c>
      <c r="G84" s="27">
        <v>2188.1149170407175</v>
      </c>
      <c r="H84" s="27" t="s">
        <v>121</v>
      </c>
      <c r="I84" s="27">
        <v>14.997964888727749</v>
      </c>
    </row>
    <row r="85" spans="1:14" x14ac:dyDescent="0.2">
      <c r="A85" s="10">
        <v>1</v>
      </c>
      <c r="B85" s="95" t="s">
        <v>174</v>
      </c>
      <c r="C85" s="96" t="s">
        <v>121</v>
      </c>
      <c r="D85" s="27" t="s">
        <v>121</v>
      </c>
      <c r="E85" s="92"/>
      <c r="F85" s="94" t="s">
        <v>121</v>
      </c>
      <c r="G85" s="92" t="s">
        <v>121</v>
      </c>
      <c r="H85" s="92">
        <v>1756.7706302019578</v>
      </c>
      <c r="I85" s="92" t="s">
        <v>121</v>
      </c>
      <c r="L85" s="64">
        <f>SUM(G86:G91)</f>
        <v>1756.7706302019578</v>
      </c>
      <c r="N85" s="220">
        <v>89.038967093455909</v>
      </c>
    </row>
    <row r="86" spans="1:14" hidden="1" x14ac:dyDescent="0.2">
      <c r="A86" s="10">
        <v>0</v>
      </c>
      <c r="B86" s="12" t="s">
        <v>175</v>
      </c>
      <c r="C86" s="9" t="s">
        <v>121</v>
      </c>
      <c r="D86" s="27" t="s">
        <v>121</v>
      </c>
      <c r="E86" s="78" t="s">
        <v>121</v>
      </c>
      <c r="F86" s="85" t="s">
        <v>121</v>
      </c>
      <c r="G86" s="8" t="s">
        <v>121</v>
      </c>
      <c r="H86" s="9" t="s">
        <v>121</v>
      </c>
      <c r="I86" s="24" t="s">
        <v>121</v>
      </c>
    </row>
    <row r="87" spans="1:14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/>
      <c r="F87" s="72" t="s">
        <v>121</v>
      </c>
      <c r="G87" s="27">
        <v>712.94469717366042</v>
      </c>
      <c r="H87" s="27" t="s">
        <v>121</v>
      </c>
      <c r="I87" s="27">
        <v>4.8867266762553774</v>
      </c>
    </row>
    <row r="88" spans="1:14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/>
      <c r="F88" s="72" t="s">
        <v>121</v>
      </c>
      <c r="G88" s="27">
        <v>783.82266837929365</v>
      </c>
      <c r="H88" s="27" t="s">
        <v>121</v>
      </c>
      <c r="I88" s="27">
        <v>5.3725445440682877</v>
      </c>
    </row>
    <row r="89" spans="1:14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/>
      <c r="F89" s="72" t="s">
        <v>121</v>
      </c>
      <c r="G89" s="27">
        <v>260.00326464900365</v>
      </c>
      <c r="H89" s="27" t="s">
        <v>121</v>
      </c>
      <c r="I89" s="27">
        <v>1.7821366710639635</v>
      </c>
    </row>
    <row r="90" spans="1:14" hidden="1" x14ac:dyDescent="0.2">
      <c r="A90" s="10">
        <v>0</v>
      </c>
      <c r="B90" s="11">
        <v>0</v>
      </c>
      <c r="C90" s="9" t="s">
        <v>121</v>
      </c>
      <c r="D90" s="9" t="s">
        <v>121</v>
      </c>
      <c r="E90" s="78" t="s">
        <v>121</v>
      </c>
      <c r="F90" s="76" t="s">
        <v>121</v>
      </c>
      <c r="G90" s="27" t="s">
        <v>121</v>
      </c>
      <c r="H90" s="26" t="s">
        <v>121</v>
      </c>
      <c r="I90" s="24" t="s">
        <v>121</v>
      </c>
    </row>
    <row r="91" spans="1:14" hidden="1" x14ac:dyDescent="0.2">
      <c r="A91" s="10">
        <v>0</v>
      </c>
      <c r="B91" s="12" t="s">
        <v>179</v>
      </c>
      <c r="C91" s="9" t="s">
        <v>121</v>
      </c>
      <c r="D91" s="86" t="s">
        <v>121</v>
      </c>
      <c r="E91" s="78" t="s">
        <v>121</v>
      </c>
      <c r="F91" s="76" t="s">
        <v>121</v>
      </c>
      <c r="G91" s="87" t="s">
        <v>121</v>
      </c>
      <c r="H91" s="9" t="s">
        <v>121</v>
      </c>
      <c r="I91" s="24" t="s">
        <v>121</v>
      </c>
    </row>
    <row r="92" spans="1:14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/>
      <c r="F92" s="72" t="s">
        <v>121</v>
      </c>
      <c r="G92" s="27">
        <v>528.98328408026953</v>
      </c>
      <c r="H92" s="27" t="s">
        <v>121</v>
      </c>
      <c r="I92" s="27">
        <v>3.6258025844865371</v>
      </c>
      <c r="L92" s="64">
        <f>+G92</f>
        <v>528.98328408026953</v>
      </c>
    </row>
    <row r="93" spans="1:14" hidden="1" x14ac:dyDescent="0.2">
      <c r="A93" s="10">
        <v>0</v>
      </c>
      <c r="B93" s="9">
        <v>0</v>
      </c>
      <c r="C93" s="9" t="s">
        <v>121</v>
      </c>
      <c r="D93" s="9" t="s">
        <v>121</v>
      </c>
      <c r="E93" s="78" t="s">
        <v>121</v>
      </c>
      <c r="F93" s="76" t="s">
        <v>121</v>
      </c>
      <c r="G93" s="27" t="s">
        <v>121</v>
      </c>
      <c r="H93" s="24" t="s">
        <v>121</v>
      </c>
      <c r="I93" s="24" t="s">
        <v>121</v>
      </c>
    </row>
    <row r="94" spans="1:14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/>
      <c r="F94" s="156" t="s">
        <v>121</v>
      </c>
      <c r="G94" s="39">
        <v>14589.412185417721</v>
      </c>
      <c r="H94" s="38" t="s">
        <v>121</v>
      </c>
      <c r="I94" s="38">
        <v>100.00000000000001</v>
      </c>
      <c r="K94" s="64"/>
      <c r="L94" s="64">
        <f>SUM(L31:L92)</f>
        <v>14589.412185417723</v>
      </c>
      <c r="M94" s="220">
        <v>100.38237914620989</v>
      </c>
      <c r="N94" s="220"/>
    </row>
    <row r="95" spans="1:14" x14ac:dyDescent="0.2">
      <c r="A95" s="10">
        <v>1</v>
      </c>
      <c r="B95" s="12" t="s">
        <v>49</v>
      </c>
      <c r="C95" s="9" t="s">
        <v>121</v>
      </c>
      <c r="D95" s="9" t="s">
        <v>121</v>
      </c>
      <c r="E95" s="78" t="s">
        <v>121</v>
      </c>
      <c r="F95" s="76" t="s">
        <v>121</v>
      </c>
      <c r="G95" s="27" t="s">
        <v>121</v>
      </c>
      <c r="H95" s="24">
        <v>154.00000000000003</v>
      </c>
      <c r="I95" s="9" t="s">
        <v>121</v>
      </c>
    </row>
    <row r="96" spans="1:14" x14ac:dyDescent="0.2">
      <c r="A96" s="10">
        <v>1</v>
      </c>
      <c r="B96" s="77" t="s">
        <v>243</v>
      </c>
      <c r="C96" s="9" t="s">
        <v>121</v>
      </c>
      <c r="D96" s="77">
        <v>8000</v>
      </c>
      <c r="E96" s="78" t="s">
        <v>121</v>
      </c>
      <c r="F96" s="78">
        <v>1.9250000000000003E-2</v>
      </c>
      <c r="G96" s="79">
        <v>154.00000000000003</v>
      </c>
      <c r="H96" s="24" t="s">
        <v>121</v>
      </c>
      <c r="I96" s="9" t="s">
        <v>121</v>
      </c>
    </row>
    <row r="97" spans="1:12" hidden="1" x14ac:dyDescent="0.2">
      <c r="A97" s="10">
        <v>0</v>
      </c>
      <c r="B97" s="77">
        <v>0</v>
      </c>
      <c r="C97" s="9" t="s">
        <v>121</v>
      </c>
      <c r="D97" s="77" t="s">
        <v>121</v>
      </c>
      <c r="E97" s="78" t="s">
        <v>121</v>
      </c>
      <c r="F97" s="78" t="s">
        <v>121</v>
      </c>
      <c r="G97" s="79" t="s">
        <v>121</v>
      </c>
      <c r="H97" s="9" t="s">
        <v>121</v>
      </c>
      <c r="I97" s="9" t="s">
        <v>121</v>
      </c>
    </row>
    <row r="98" spans="1:12" hidden="1" x14ac:dyDescent="0.2">
      <c r="A98" s="10">
        <v>0</v>
      </c>
      <c r="B98" s="77">
        <v>0</v>
      </c>
      <c r="C98" s="9" t="s">
        <v>121</v>
      </c>
      <c r="D98" s="77" t="s">
        <v>121</v>
      </c>
      <c r="E98" s="78" t="s">
        <v>121</v>
      </c>
      <c r="F98" s="78" t="s">
        <v>121</v>
      </c>
      <c r="G98" s="79" t="s">
        <v>121</v>
      </c>
      <c r="H98" s="9" t="s">
        <v>121</v>
      </c>
      <c r="I98" s="9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/>
      <c r="F99" s="157" t="s">
        <v>121</v>
      </c>
      <c r="G99" s="41">
        <v>14435.412185417721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/>
      <c r="F100" s="171">
        <v>0.4511066307943038</v>
      </c>
      <c r="G100" s="35" t="s">
        <v>121</v>
      </c>
      <c r="H100" s="59" t="s">
        <v>121</v>
      </c>
      <c r="I100" s="59" t="s">
        <v>121</v>
      </c>
    </row>
    <row r="101" spans="1:12" hidden="1" x14ac:dyDescent="0.2">
      <c r="A101" s="10">
        <v>0</v>
      </c>
      <c r="B101" s="12">
        <v>0</v>
      </c>
      <c r="C101" s="9" t="s">
        <v>121</v>
      </c>
      <c r="D101" s="26" t="s">
        <v>121</v>
      </c>
      <c r="E101" s="26" t="s">
        <v>121</v>
      </c>
      <c r="F101" s="27" t="s">
        <v>121</v>
      </c>
      <c r="G101" s="30" t="s">
        <v>121</v>
      </c>
      <c r="H101" s="9" t="s">
        <v>121</v>
      </c>
      <c r="I101" s="9" t="s">
        <v>121</v>
      </c>
    </row>
    <row r="102" spans="1:12" hidden="1" x14ac:dyDescent="0.2">
      <c r="A102" s="10">
        <v>0</v>
      </c>
      <c r="B102" s="12">
        <v>0</v>
      </c>
      <c r="C102" s="88" t="s">
        <v>121</v>
      </c>
      <c r="D102" s="25" t="s">
        <v>121</v>
      </c>
      <c r="E102" s="25" t="s">
        <v>121</v>
      </c>
      <c r="F102" s="25" t="s">
        <v>121</v>
      </c>
      <c r="G102" s="40" t="s">
        <v>121</v>
      </c>
      <c r="H102" s="9" t="s">
        <v>121</v>
      </c>
      <c r="I102" s="9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/>
      <c r="F103" s="72" t="s">
        <v>121</v>
      </c>
      <c r="G103" s="27" t="s">
        <v>121</v>
      </c>
      <c r="H103" s="96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/>
      <c r="F104" s="72" t="s">
        <v>121</v>
      </c>
      <c r="G104" s="27" t="s">
        <v>121</v>
      </c>
      <c r="H104" s="96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564.33442663492292</v>
      </c>
      <c r="E105" s="26"/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/>
      <c r="F106" s="26">
        <v>332</v>
      </c>
      <c r="G106" s="26">
        <v>332</v>
      </c>
      <c r="H106" s="24" t="s">
        <v>121</v>
      </c>
      <c r="I106" s="24" t="s">
        <v>121</v>
      </c>
    </row>
    <row r="107" spans="1:12" hidden="1" x14ac:dyDescent="0.2">
      <c r="A107" s="10">
        <v>0</v>
      </c>
      <c r="B107" s="11">
        <v>0</v>
      </c>
      <c r="C107" s="9" t="s">
        <v>121</v>
      </c>
      <c r="D107" s="77" t="s">
        <v>121</v>
      </c>
      <c r="E107" s="78" t="s">
        <v>121</v>
      </c>
      <c r="F107" s="78" t="s">
        <v>121</v>
      </c>
      <c r="G107" s="79" t="s">
        <v>121</v>
      </c>
      <c r="H107" s="9" t="s">
        <v>121</v>
      </c>
      <c r="I107" s="9" t="s">
        <v>121</v>
      </c>
    </row>
    <row r="108" spans="1:12" hidden="1" x14ac:dyDescent="0.2">
      <c r="A108" s="10">
        <v>0</v>
      </c>
      <c r="B108" s="11">
        <v>0</v>
      </c>
      <c r="C108" s="9" t="s">
        <v>121</v>
      </c>
      <c r="D108" s="77" t="s">
        <v>121</v>
      </c>
      <c r="E108" s="78" t="s">
        <v>121</v>
      </c>
      <c r="F108" s="78" t="s">
        <v>121</v>
      </c>
      <c r="G108" s="79" t="s">
        <v>121</v>
      </c>
      <c r="H108" s="24" t="s">
        <v>121</v>
      </c>
      <c r="I108" s="9" t="s">
        <v>121</v>
      </c>
    </row>
    <row r="109" spans="1:12" hidden="1" x14ac:dyDescent="0.2">
      <c r="A109" s="10">
        <v>0</v>
      </c>
      <c r="B109" s="11">
        <v>0</v>
      </c>
      <c r="C109" s="9" t="s">
        <v>121</v>
      </c>
      <c r="D109" s="77" t="s">
        <v>121</v>
      </c>
      <c r="E109" s="78" t="s">
        <v>121</v>
      </c>
      <c r="F109" s="78" t="s">
        <v>121</v>
      </c>
      <c r="G109" s="79" t="s">
        <v>121</v>
      </c>
      <c r="H109" s="24" t="s">
        <v>121</v>
      </c>
      <c r="I109" s="9" t="s">
        <v>121</v>
      </c>
    </row>
    <row r="110" spans="1:12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2" hidden="1" x14ac:dyDescent="0.2">
      <c r="A111" s="10">
        <v>0</v>
      </c>
      <c r="B111" s="89" t="s">
        <v>186</v>
      </c>
      <c r="C111" s="9" t="s">
        <v>121</v>
      </c>
      <c r="D111" s="77" t="s">
        <v>121</v>
      </c>
      <c r="E111" s="78" t="s">
        <v>121</v>
      </c>
      <c r="F111" s="86" t="s">
        <v>121</v>
      </c>
      <c r="G111" s="90" t="s">
        <v>121</v>
      </c>
      <c r="H111" s="24" t="s">
        <v>121</v>
      </c>
      <c r="I111" s="9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/>
      <c r="F112" s="158" t="s">
        <v>121</v>
      </c>
      <c r="G112" s="36">
        <v>14045.734516846293</v>
      </c>
      <c r="H112" s="35" t="s">
        <v>121</v>
      </c>
      <c r="I112" s="34" t="s">
        <v>121</v>
      </c>
      <c r="L112" s="64">
        <f>+L94-G105-G106-G96</f>
        <v>14045.734516846294</v>
      </c>
    </row>
    <row r="113" spans="1:14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/>
      <c r="F113" s="159">
        <v>0.43892920365144666</v>
      </c>
      <c r="G113" s="61" t="s">
        <v>121</v>
      </c>
      <c r="H113" s="42" t="s">
        <v>121</v>
      </c>
      <c r="I113" s="42" t="s">
        <v>121</v>
      </c>
      <c r="L113" s="10">
        <f>L112/G9-F113</f>
        <v>0</v>
      </c>
      <c r="N113" s="10">
        <v>100.4448141462275</v>
      </c>
    </row>
    <row r="115" spans="1:14" x14ac:dyDescent="0.2">
      <c r="B115" s="177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E74:I80 I81 E82:I85 I86 D88:I89 I90:I91 I93 D92:I92 D31:I53 C3:I3 E54:I54 E87:I87 D54:D87 E55:H72">
    <cfRule type="cellIs" dxfId="11" priority="2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15"/>
  <sheetViews>
    <sheetView topLeftCell="A13" zoomScaleNormal="100" workbookViewId="0">
      <selection activeCell="P73" sqref="P73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85546875" style="23" customWidth="1"/>
    <col min="10" max="10" width="9.140625" style="10"/>
    <col min="11" max="11" width="0" style="10" hidden="1" customWidth="1"/>
    <col min="12" max="15" width="9.140625" style="10" hidden="1" customWidth="1"/>
    <col min="16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/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/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/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/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65</v>
      </c>
      <c r="C7" s="24" t="s">
        <v>121</v>
      </c>
      <c r="D7" s="62" t="s">
        <v>121</v>
      </c>
      <c r="E7" s="63"/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/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/>
      <c r="F9" s="103" t="s">
        <v>121</v>
      </c>
      <c r="G9" s="145">
        <v>8000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/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/>
      <c r="F11" s="63" t="s">
        <v>121</v>
      </c>
      <c r="G11" s="180">
        <v>8888.8888888888905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/>
      <c r="F12" s="63" t="s">
        <v>121</v>
      </c>
      <c r="G12" s="180">
        <v>10</v>
      </c>
      <c r="H12" s="74" t="s">
        <v>2</v>
      </c>
      <c r="I12" s="62" t="s">
        <v>121</v>
      </c>
    </row>
    <row r="13" spans="1:9" x14ac:dyDescent="0.2">
      <c r="A13" s="10">
        <v>1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180" t="s">
        <v>121</v>
      </c>
      <c r="H13" s="63" t="s">
        <v>121</v>
      </c>
      <c r="I13" s="62" t="s">
        <v>121</v>
      </c>
    </row>
    <row r="14" spans="1:9" hidden="1" x14ac:dyDescent="0.2">
      <c r="A14" s="10">
        <v>0</v>
      </c>
      <c r="B14" s="24" t="s">
        <v>121</v>
      </c>
      <c r="C14" s="24" t="s">
        <v>121</v>
      </c>
      <c r="D14" s="62" t="s">
        <v>121</v>
      </c>
      <c r="E14" s="63"/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/>
      <c r="F15" s="63" t="s">
        <v>121</v>
      </c>
      <c r="G15" s="251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/>
      <c r="F16" s="63" t="s">
        <v>121</v>
      </c>
      <c r="G16" s="40">
        <v>1</v>
      </c>
      <c r="H16" s="74" t="s">
        <v>129</v>
      </c>
      <c r="I16" s="62" t="s">
        <v>121</v>
      </c>
    </row>
    <row r="17" spans="1:12" x14ac:dyDescent="0.2">
      <c r="A17" s="10">
        <v>1</v>
      </c>
      <c r="B17" s="24" t="s">
        <v>230</v>
      </c>
      <c r="C17" s="24" t="s">
        <v>121</v>
      </c>
      <c r="D17" s="62" t="s">
        <v>121</v>
      </c>
      <c r="E17" s="63"/>
      <c r="F17" s="63" t="s">
        <v>121</v>
      </c>
      <c r="G17" s="40">
        <v>10</v>
      </c>
      <c r="H17" s="74" t="s">
        <v>129</v>
      </c>
      <c r="I17" s="62" t="s">
        <v>121</v>
      </c>
    </row>
    <row r="18" spans="1:12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40">
        <v>9.7319999999999993</v>
      </c>
      <c r="H18" s="74" t="s">
        <v>2</v>
      </c>
      <c r="I18" s="25" t="s">
        <v>121</v>
      </c>
    </row>
    <row r="19" spans="1:12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</row>
    <row r="20" spans="1:12" hidden="1" x14ac:dyDescent="0.2">
      <c r="A20" s="10">
        <v>0</v>
      </c>
      <c r="B20" s="24" t="s">
        <v>131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2" x14ac:dyDescent="0.2">
      <c r="A21" s="10">
        <v>1</v>
      </c>
      <c r="B21" s="24" t="s">
        <v>231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4">
        <v>100</v>
      </c>
      <c r="H21" s="24" t="s">
        <v>215</v>
      </c>
      <c r="I21" s="24" t="s">
        <v>121</v>
      </c>
    </row>
    <row r="22" spans="1:12" hidden="1" x14ac:dyDescent="0.2">
      <c r="A22" s="10">
        <v>0</v>
      </c>
      <c r="B22" s="24" t="s">
        <v>121</v>
      </c>
      <c r="C22" s="27" t="s">
        <v>121</v>
      </c>
      <c r="D22" s="29" t="s">
        <v>121</v>
      </c>
      <c r="E22" s="24" t="s">
        <v>121</v>
      </c>
      <c r="F22" s="28" t="s">
        <v>121</v>
      </c>
      <c r="G22" s="27" t="s">
        <v>121</v>
      </c>
      <c r="H22" s="24" t="s">
        <v>121</v>
      </c>
      <c r="I22" s="24" t="s">
        <v>121</v>
      </c>
    </row>
    <row r="23" spans="1:12" hidden="1" x14ac:dyDescent="0.2">
      <c r="A23" s="10">
        <v>0</v>
      </c>
      <c r="B23" s="24" t="s">
        <v>121</v>
      </c>
      <c r="C23" s="27" t="s">
        <v>121</v>
      </c>
      <c r="D23" s="29" t="s">
        <v>121</v>
      </c>
      <c r="E23" s="24" t="s">
        <v>121</v>
      </c>
      <c r="F23" s="28" t="s">
        <v>121</v>
      </c>
      <c r="G23" s="27" t="s">
        <v>121</v>
      </c>
      <c r="H23" s="24" t="s">
        <v>121</v>
      </c>
      <c r="I23" s="24" t="s">
        <v>121</v>
      </c>
    </row>
    <row r="24" spans="1:12" ht="13.5" hidden="1" x14ac:dyDescent="0.2">
      <c r="A24" s="10">
        <v>0</v>
      </c>
      <c r="B24" s="24" t="s">
        <v>121</v>
      </c>
      <c r="C24" s="27" t="s">
        <v>121</v>
      </c>
      <c r="D24" s="29" t="s">
        <v>121</v>
      </c>
      <c r="E24" s="58" t="s">
        <v>121</v>
      </c>
      <c r="F24" s="28" t="s">
        <v>121</v>
      </c>
      <c r="G24" s="27" t="s">
        <v>121</v>
      </c>
      <c r="H24" s="24" t="s">
        <v>121</v>
      </c>
      <c r="I24" s="24" t="s">
        <v>121</v>
      </c>
    </row>
    <row r="25" spans="1:12" hidden="1" x14ac:dyDescent="0.2">
      <c r="A25" s="10">
        <v>0</v>
      </c>
      <c r="B25" s="24" t="s">
        <v>121</v>
      </c>
      <c r="C25" s="27" t="s">
        <v>121</v>
      </c>
      <c r="D25" s="27" t="s">
        <v>121</v>
      </c>
      <c r="E25" s="24" t="s">
        <v>121</v>
      </c>
      <c r="F25" s="28" t="s">
        <v>121</v>
      </c>
      <c r="G25" s="27" t="s">
        <v>121</v>
      </c>
      <c r="H25" s="24" t="s">
        <v>121</v>
      </c>
      <c r="I25" s="24" t="s">
        <v>121</v>
      </c>
    </row>
    <row r="26" spans="1:12" hidden="1" x14ac:dyDescent="0.2">
      <c r="A26" s="10">
        <v>0</v>
      </c>
      <c r="B26" s="24" t="s">
        <v>121</v>
      </c>
      <c r="C26" s="27" t="s">
        <v>121</v>
      </c>
      <c r="D26" s="29" t="s">
        <v>121</v>
      </c>
      <c r="E26" s="24" t="s">
        <v>121</v>
      </c>
      <c r="F26" s="28" t="s">
        <v>121</v>
      </c>
      <c r="G26" s="27" t="s">
        <v>121</v>
      </c>
      <c r="H26" s="24" t="s">
        <v>121</v>
      </c>
      <c r="I26" s="24" t="s">
        <v>121</v>
      </c>
    </row>
    <row r="27" spans="1:12" hidden="1" x14ac:dyDescent="0.2">
      <c r="A27" s="10">
        <v>0</v>
      </c>
      <c r="B27" s="24" t="s">
        <v>121</v>
      </c>
      <c r="C27" s="27" t="s">
        <v>121</v>
      </c>
      <c r="D27" s="27" t="s">
        <v>121</v>
      </c>
      <c r="E27" s="24" t="s">
        <v>121</v>
      </c>
      <c r="F27" s="28" t="s">
        <v>121</v>
      </c>
      <c r="G27" s="27" t="s">
        <v>121</v>
      </c>
      <c r="H27" s="24" t="s">
        <v>121</v>
      </c>
      <c r="I27" s="24" t="s">
        <v>121</v>
      </c>
    </row>
    <row r="28" spans="1:12" x14ac:dyDescent="0.2">
      <c r="A28" s="10">
        <v>1</v>
      </c>
      <c r="B28" s="24"/>
      <c r="C28" s="27" t="s">
        <v>121</v>
      </c>
      <c r="D28" s="62" t="s">
        <v>121</v>
      </c>
      <c r="E28" s="63"/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121</v>
      </c>
      <c r="D29" s="162" t="s">
        <v>134</v>
      </c>
      <c r="E29" s="163"/>
      <c r="F29" s="163" t="s">
        <v>135</v>
      </c>
      <c r="G29" s="163" t="s">
        <v>136</v>
      </c>
      <c r="H29" s="163" t="s">
        <v>121</v>
      </c>
      <c r="I29" s="162" t="s">
        <v>137</v>
      </c>
    </row>
    <row r="30" spans="1:12" x14ac:dyDescent="0.2">
      <c r="A30" s="10">
        <v>1</v>
      </c>
      <c r="B30" s="164" t="s">
        <v>138</v>
      </c>
      <c r="C30" s="165" t="s">
        <v>121</v>
      </c>
      <c r="D30" s="166" t="s">
        <v>3</v>
      </c>
      <c r="E30" s="166"/>
      <c r="F30" s="166" t="s">
        <v>139</v>
      </c>
      <c r="G30" s="166" t="s">
        <v>108</v>
      </c>
      <c r="H30" s="166" t="s">
        <v>121</v>
      </c>
      <c r="I30" s="167" t="s">
        <v>140</v>
      </c>
    </row>
    <row r="31" spans="1:12" hidden="1" x14ac:dyDescent="0.2">
      <c r="A31" s="10">
        <v>0</v>
      </c>
      <c r="B31" s="91" t="s">
        <v>141</v>
      </c>
      <c r="C31" s="92" t="s">
        <v>121</v>
      </c>
      <c r="D31" s="92" t="s">
        <v>121</v>
      </c>
      <c r="E31" s="92"/>
      <c r="F31" s="92" t="s">
        <v>121</v>
      </c>
      <c r="G31" s="92" t="s">
        <v>121</v>
      </c>
      <c r="H31" s="92" t="s">
        <v>121</v>
      </c>
      <c r="I31" s="92" t="s">
        <v>121</v>
      </c>
      <c r="L31" s="64" t="str">
        <f>+H31</f>
        <v/>
      </c>
    </row>
    <row r="32" spans="1:12" hidden="1" x14ac:dyDescent="0.2">
      <c r="A32" s="10">
        <v>0</v>
      </c>
      <c r="B32" s="11" t="s">
        <v>232</v>
      </c>
      <c r="C32" s="76" t="s">
        <v>121</v>
      </c>
      <c r="D32" s="7" t="s">
        <v>121</v>
      </c>
      <c r="E32" s="9" t="s">
        <v>121</v>
      </c>
      <c r="F32" s="82" t="s">
        <v>121</v>
      </c>
      <c r="G32" s="24" t="s">
        <v>121</v>
      </c>
      <c r="H32" s="24" t="s">
        <v>121</v>
      </c>
      <c r="I32" s="24" t="s">
        <v>121</v>
      </c>
    </row>
    <row r="33" spans="1:14" x14ac:dyDescent="0.2">
      <c r="A33" s="10">
        <v>1</v>
      </c>
      <c r="B33" s="43" t="s">
        <v>144</v>
      </c>
      <c r="C33" s="92" t="s">
        <v>121</v>
      </c>
      <c r="D33" s="93" t="s">
        <v>121</v>
      </c>
      <c r="E33" s="92"/>
      <c r="F33" s="94" t="s">
        <v>121</v>
      </c>
      <c r="G33" s="92" t="s">
        <v>121</v>
      </c>
      <c r="H33" s="92">
        <v>3321.336547478486</v>
      </c>
      <c r="I33" s="27" t="s">
        <v>121</v>
      </c>
      <c r="L33" s="10">
        <f>SUBTOTAL(9,G34:G50)</f>
        <v>3321.3365474784869</v>
      </c>
      <c r="M33" s="64">
        <f>+L33-H33</f>
        <v>0</v>
      </c>
      <c r="N33" s="220">
        <v>98.595065721685202</v>
      </c>
    </row>
    <row r="34" spans="1:14" x14ac:dyDescent="0.2">
      <c r="A34" s="10">
        <v>1</v>
      </c>
      <c r="B34" s="26" t="s">
        <v>145</v>
      </c>
      <c r="C34" s="27" t="s">
        <v>121</v>
      </c>
      <c r="D34" s="27">
        <v>100</v>
      </c>
      <c r="E34" s="27"/>
      <c r="F34" s="72">
        <v>19.59103125</v>
      </c>
      <c r="G34" s="27">
        <v>1959.1031250000001</v>
      </c>
      <c r="H34" s="92" t="s">
        <v>121</v>
      </c>
      <c r="I34" s="92">
        <v>15.380356069167902</v>
      </c>
      <c r="M34" s="220">
        <v>99.680881511162013</v>
      </c>
    </row>
    <row r="35" spans="1:14" x14ac:dyDescent="0.2">
      <c r="A35" s="10">
        <v>1</v>
      </c>
      <c r="B35" s="26" t="s">
        <v>148</v>
      </c>
      <c r="C35" s="27" t="s">
        <v>121</v>
      </c>
      <c r="D35" s="27">
        <v>2</v>
      </c>
      <c r="E35" s="27"/>
      <c r="F35" s="72">
        <v>5.66</v>
      </c>
      <c r="G35" s="27">
        <v>11.32</v>
      </c>
      <c r="H35" s="27" t="s">
        <v>121</v>
      </c>
      <c r="I35" s="27">
        <v>8.8870069411471464E-2</v>
      </c>
    </row>
    <row r="36" spans="1:14" x14ac:dyDescent="0.2">
      <c r="A36" s="10">
        <v>1</v>
      </c>
      <c r="B36" s="26" t="s">
        <v>147</v>
      </c>
      <c r="C36" s="27" t="s">
        <v>121</v>
      </c>
      <c r="D36" s="27">
        <v>2</v>
      </c>
      <c r="E36" s="27"/>
      <c r="F36" s="72">
        <v>0.94000000000000006</v>
      </c>
      <c r="G36" s="27">
        <v>1.8800000000000001</v>
      </c>
      <c r="H36" s="27" t="s">
        <v>121</v>
      </c>
      <c r="I36" s="27">
        <v>1.4759340149608335E-2</v>
      </c>
    </row>
    <row r="37" spans="1:14" x14ac:dyDescent="0.2">
      <c r="A37" s="10">
        <v>1</v>
      </c>
      <c r="B37" s="26" t="s">
        <v>188</v>
      </c>
      <c r="C37" s="27" t="s">
        <v>121</v>
      </c>
      <c r="D37" s="27">
        <v>5</v>
      </c>
      <c r="E37" s="27"/>
      <c r="F37" s="72">
        <v>21.95</v>
      </c>
      <c r="G37" s="27">
        <v>109.75</v>
      </c>
      <c r="H37" s="27" t="s">
        <v>121</v>
      </c>
      <c r="I37" s="27">
        <v>0.86161573479761422</v>
      </c>
    </row>
    <row r="38" spans="1:14" x14ac:dyDescent="0.2">
      <c r="A38" s="10">
        <v>1</v>
      </c>
      <c r="B38" s="11" t="s">
        <v>150</v>
      </c>
      <c r="C38" s="76" t="s">
        <v>121</v>
      </c>
      <c r="D38" s="27">
        <v>525.73599240265912</v>
      </c>
      <c r="E38" s="9" t="s">
        <v>121</v>
      </c>
      <c r="F38" s="28">
        <v>0.3573808316630675</v>
      </c>
      <c r="G38" s="27">
        <v>187.88796620007045</v>
      </c>
      <c r="H38" s="24" t="s">
        <v>121</v>
      </c>
      <c r="I38" s="24">
        <v>1.4750544697685921</v>
      </c>
      <c r="M38" s="220">
        <v>88.275113879715718</v>
      </c>
    </row>
    <row r="39" spans="1:14" hidden="1" x14ac:dyDescent="0.2">
      <c r="A39" s="10">
        <v>0</v>
      </c>
      <c r="B39" s="11" t="s">
        <v>53</v>
      </c>
      <c r="C39" s="76" t="s">
        <v>121</v>
      </c>
      <c r="D39" s="83">
        <v>53.333333333333343</v>
      </c>
      <c r="E39" s="9" t="s">
        <v>121</v>
      </c>
      <c r="F39" s="28" t="s">
        <v>121</v>
      </c>
      <c r="G39" s="27" t="s">
        <v>121</v>
      </c>
      <c r="H39" s="24" t="s">
        <v>121</v>
      </c>
      <c r="I39" s="24" t="s">
        <v>121</v>
      </c>
    </row>
    <row r="40" spans="1:14" hidden="1" x14ac:dyDescent="0.2">
      <c r="A40" s="10">
        <v>0</v>
      </c>
      <c r="B40" s="11" t="s">
        <v>12</v>
      </c>
      <c r="C40" s="76" t="s">
        <v>121</v>
      </c>
      <c r="D40" s="83">
        <v>28.44444444444445</v>
      </c>
      <c r="E40" s="9" t="s">
        <v>121</v>
      </c>
      <c r="F40" s="13" t="s">
        <v>121</v>
      </c>
      <c r="G40" s="27" t="s">
        <v>121</v>
      </c>
      <c r="H40" s="24" t="s">
        <v>121</v>
      </c>
      <c r="I40" s="24" t="s">
        <v>121</v>
      </c>
    </row>
    <row r="41" spans="1:14" hidden="1" x14ac:dyDescent="0.2">
      <c r="A41" s="10">
        <v>0</v>
      </c>
      <c r="B41" s="26" t="s">
        <v>54</v>
      </c>
      <c r="C41" s="27" t="s">
        <v>121</v>
      </c>
      <c r="D41" s="27">
        <v>106.66666666666669</v>
      </c>
      <c r="E41" s="27" t="s">
        <v>121</v>
      </c>
      <c r="F41" s="71" t="s">
        <v>121</v>
      </c>
      <c r="G41" s="27" t="s">
        <v>121</v>
      </c>
      <c r="H41" s="27" t="s">
        <v>121</v>
      </c>
      <c r="I41" s="27" t="s">
        <v>121</v>
      </c>
    </row>
    <row r="42" spans="1:14" x14ac:dyDescent="0.2">
      <c r="A42" s="10">
        <v>1</v>
      </c>
      <c r="B42" s="26" t="s">
        <v>151</v>
      </c>
      <c r="C42" s="27" t="s">
        <v>121</v>
      </c>
      <c r="D42" s="27" t="s">
        <v>121</v>
      </c>
      <c r="E42" s="27" t="s">
        <v>121</v>
      </c>
      <c r="F42" s="27" t="s">
        <v>121</v>
      </c>
      <c r="G42" s="27">
        <v>199.90470000000005</v>
      </c>
      <c r="H42" s="27" t="s">
        <v>121</v>
      </c>
      <c r="I42" s="27">
        <v>1.5693943961730901</v>
      </c>
    </row>
    <row r="43" spans="1:14" hidden="1" x14ac:dyDescent="0.2">
      <c r="A43" s="10">
        <v>0</v>
      </c>
      <c r="B43" s="26" t="s">
        <v>189</v>
      </c>
      <c r="C43" s="27" t="s">
        <v>121</v>
      </c>
      <c r="D43" s="27">
        <v>4</v>
      </c>
      <c r="E43" s="27"/>
      <c r="F43" s="72">
        <v>14.586</v>
      </c>
      <c r="G43" s="27">
        <v>58.344000000000001</v>
      </c>
      <c r="H43" s="27" t="s">
        <v>121</v>
      </c>
      <c r="I43" s="27">
        <v>0.45804199025997272</v>
      </c>
    </row>
    <row r="44" spans="1:14" hidden="1" x14ac:dyDescent="0.2">
      <c r="A44" s="10">
        <v>0</v>
      </c>
      <c r="B44" s="26" t="s">
        <v>202</v>
      </c>
      <c r="C44" s="27" t="s">
        <v>121</v>
      </c>
      <c r="D44" s="27">
        <v>0.8</v>
      </c>
      <c r="E44" s="27"/>
      <c r="F44" s="72">
        <v>42.635999999999989</v>
      </c>
      <c r="G44" s="27">
        <v>34.108799999999995</v>
      </c>
      <c r="H44" s="27" t="s">
        <v>121</v>
      </c>
      <c r="I44" s="27">
        <v>0.26777839430583017</v>
      </c>
    </row>
    <row r="45" spans="1:14" hidden="1" x14ac:dyDescent="0.2">
      <c r="A45" s="10">
        <v>0</v>
      </c>
      <c r="B45" s="26" t="s">
        <v>205</v>
      </c>
      <c r="C45" s="27" t="s">
        <v>121</v>
      </c>
      <c r="D45" s="27">
        <v>0.6</v>
      </c>
      <c r="E45" s="27"/>
      <c r="F45" s="72">
        <v>133.36500000000001</v>
      </c>
      <c r="G45" s="27">
        <v>80.019000000000005</v>
      </c>
      <c r="H45" s="27" t="s">
        <v>121</v>
      </c>
      <c r="I45" s="27">
        <v>0.62820619118697307</v>
      </c>
    </row>
    <row r="46" spans="1:14" hidden="1" x14ac:dyDescent="0.2">
      <c r="A46" s="10">
        <v>0</v>
      </c>
      <c r="B46" s="26" t="s">
        <v>190</v>
      </c>
      <c r="C46" s="27" t="s">
        <v>121</v>
      </c>
      <c r="D46" s="27">
        <v>0.3</v>
      </c>
      <c r="E46" s="27"/>
      <c r="F46" s="72">
        <v>53.192999999999998</v>
      </c>
      <c r="G46" s="27">
        <v>15.957899999999999</v>
      </c>
      <c r="H46" s="27" t="s">
        <v>121</v>
      </c>
      <c r="I46" s="27">
        <v>0.12528089051778449</v>
      </c>
    </row>
    <row r="47" spans="1:14" hidden="1" x14ac:dyDescent="0.2">
      <c r="A47" s="10">
        <v>0</v>
      </c>
      <c r="B47" s="26" t="s">
        <v>233</v>
      </c>
      <c r="C47" s="27" t="s">
        <v>121</v>
      </c>
      <c r="D47" s="27">
        <v>0.6</v>
      </c>
      <c r="E47" s="27"/>
      <c r="F47" s="72" t="s">
        <v>121</v>
      </c>
      <c r="G47" s="27" t="s">
        <v>121</v>
      </c>
      <c r="H47" s="27" t="s">
        <v>121</v>
      </c>
      <c r="I47" s="27" t="s">
        <v>121</v>
      </c>
    </row>
    <row r="48" spans="1:14" hidden="1" x14ac:dyDescent="0.2">
      <c r="A48" s="10">
        <v>0</v>
      </c>
      <c r="B48" s="26" t="s">
        <v>209</v>
      </c>
      <c r="C48" s="27" t="s">
        <v>121</v>
      </c>
      <c r="D48" s="27">
        <v>0.60000000000000009</v>
      </c>
      <c r="E48" s="27"/>
      <c r="F48" s="72">
        <v>19.125</v>
      </c>
      <c r="G48" s="27">
        <v>11.475000000000001</v>
      </c>
      <c r="H48" s="81" t="s">
        <v>121</v>
      </c>
      <c r="I48" s="27">
        <v>9.0086929902529603E-2</v>
      </c>
    </row>
    <row r="49" spans="1:14" x14ac:dyDescent="0.2">
      <c r="A49" s="10">
        <v>1</v>
      </c>
      <c r="B49" s="26" t="s">
        <v>160</v>
      </c>
      <c r="C49" s="27" t="s">
        <v>121</v>
      </c>
      <c r="D49" s="27">
        <v>1000</v>
      </c>
      <c r="E49" s="27"/>
      <c r="F49" s="72">
        <v>0.56000000000000005</v>
      </c>
      <c r="G49" s="27">
        <v>560</v>
      </c>
      <c r="H49" s="27" t="s">
        <v>121</v>
      </c>
      <c r="I49" s="27">
        <v>4.396399193500355</v>
      </c>
    </row>
    <row r="50" spans="1:14" s="177" customFormat="1" x14ac:dyDescent="0.2">
      <c r="A50" s="10">
        <v>1</v>
      </c>
      <c r="B50" s="26" t="s">
        <v>226</v>
      </c>
      <c r="C50" s="27" t="s">
        <v>121</v>
      </c>
      <c r="D50" s="27">
        <v>6000</v>
      </c>
      <c r="E50" s="27"/>
      <c r="F50" s="72">
        <v>4.8581792713069338E-2</v>
      </c>
      <c r="G50" s="27">
        <v>291.49075627841603</v>
      </c>
      <c r="H50" s="92" t="s">
        <v>121</v>
      </c>
      <c r="I50" s="27">
        <v>2.2884102246700655</v>
      </c>
      <c r="N50" s="220" t="e">
        <v>#VALUE!</v>
      </c>
    </row>
    <row r="51" spans="1:14" x14ac:dyDescent="0.2">
      <c r="A51" s="10">
        <v>1</v>
      </c>
      <c r="B51" s="26" t="s">
        <v>161</v>
      </c>
      <c r="C51" s="27" t="s">
        <v>121</v>
      </c>
      <c r="D51" s="27" t="s">
        <v>121</v>
      </c>
      <c r="E51" s="27"/>
      <c r="F51" s="72" t="s">
        <v>121</v>
      </c>
      <c r="G51" s="27" t="s">
        <v>121</v>
      </c>
      <c r="H51" s="92">
        <v>6184.9880813793088</v>
      </c>
      <c r="I51" s="27" t="s">
        <v>121</v>
      </c>
      <c r="L51" s="177">
        <f>SUBTOTAL(9,G51:G74)</f>
        <v>6184.9880813793088</v>
      </c>
      <c r="M51" s="220" t="e">
        <v>#VALUE!</v>
      </c>
    </row>
    <row r="52" spans="1:14" x14ac:dyDescent="0.2">
      <c r="A52" s="10">
        <v>1</v>
      </c>
      <c r="B52" s="26" t="s">
        <v>162</v>
      </c>
      <c r="C52" s="27" t="s">
        <v>121</v>
      </c>
      <c r="D52" s="27">
        <v>1.6</v>
      </c>
      <c r="E52" s="27"/>
      <c r="F52" s="73">
        <v>45</v>
      </c>
      <c r="G52" s="27">
        <v>72</v>
      </c>
      <c r="H52" s="27" t="s">
        <v>121</v>
      </c>
      <c r="I52" s="27">
        <v>0.56525132487861707</v>
      </c>
      <c r="M52" s="220">
        <v>100</v>
      </c>
    </row>
    <row r="53" spans="1:14" x14ac:dyDescent="0.2">
      <c r="A53" s="10">
        <v>1</v>
      </c>
      <c r="B53" s="26" t="s">
        <v>163</v>
      </c>
      <c r="C53" s="27" t="s">
        <v>121</v>
      </c>
      <c r="D53" s="27">
        <v>84</v>
      </c>
      <c r="E53" s="27"/>
      <c r="F53" s="73">
        <v>0.2</v>
      </c>
      <c r="G53" s="27">
        <v>16.8</v>
      </c>
      <c r="H53" s="27" t="s">
        <v>121</v>
      </c>
      <c r="I53" s="27">
        <v>0.13189197580501064</v>
      </c>
      <c r="M53" s="220">
        <v>100</v>
      </c>
    </row>
    <row r="54" spans="1:14" x14ac:dyDescent="0.2">
      <c r="A54" s="10">
        <v>1</v>
      </c>
      <c r="B54" s="26" t="s">
        <v>164</v>
      </c>
      <c r="C54" s="27" t="s">
        <v>121</v>
      </c>
      <c r="D54" s="27">
        <v>1000000</v>
      </c>
      <c r="E54" s="27"/>
      <c r="F54" s="72">
        <v>2.5000000000000001E-4</v>
      </c>
      <c r="G54" s="27">
        <v>250</v>
      </c>
      <c r="H54" s="27" t="s">
        <v>121</v>
      </c>
      <c r="I54" s="27">
        <v>1.962678211384087</v>
      </c>
      <c r="M54" s="220">
        <v>100</v>
      </c>
    </row>
    <row r="55" spans="1:14" x14ac:dyDescent="0.2">
      <c r="A55" s="10">
        <v>1</v>
      </c>
      <c r="B55" s="11" t="s">
        <v>165</v>
      </c>
      <c r="C55" s="76" t="s">
        <v>121</v>
      </c>
      <c r="D55" s="27">
        <v>8000</v>
      </c>
      <c r="E55" s="9" t="s">
        <v>121</v>
      </c>
      <c r="F55" s="28">
        <v>0.05</v>
      </c>
      <c r="G55" s="7">
        <v>400</v>
      </c>
      <c r="H55" s="9" t="s">
        <v>121</v>
      </c>
      <c r="I55" s="24">
        <v>3.1402851382145394</v>
      </c>
      <c r="M55" s="220">
        <v>100</v>
      </c>
    </row>
    <row r="56" spans="1:14" x14ac:dyDescent="0.2">
      <c r="A56" s="10">
        <v>1</v>
      </c>
      <c r="B56" s="11" t="s">
        <v>166</v>
      </c>
      <c r="C56" s="76" t="s">
        <v>121</v>
      </c>
      <c r="D56" s="7">
        <v>1006.9999999999999</v>
      </c>
      <c r="E56" s="9" t="s">
        <v>121</v>
      </c>
      <c r="F56" s="13">
        <v>4.5353448275862061</v>
      </c>
      <c r="G56" s="7">
        <v>4567.0922413793087</v>
      </c>
      <c r="H56" s="9" t="s">
        <v>121</v>
      </c>
      <c r="I56" s="24">
        <v>35.854929726145926</v>
      </c>
    </row>
    <row r="57" spans="1:14" hidden="1" x14ac:dyDescent="0.2">
      <c r="A57" s="10">
        <v>0</v>
      </c>
      <c r="B57" s="11">
        <v>0</v>
      </c>
      <c r="C57" s="76" t="s">
        <v>121</v>
      </c>
      <c r="D57" s="7" t="s">
        <v>121</v>
      </c>
      <c r="E57" s="9" t="s">
        <v>121</v>
      </c>
      <c r="F57" s="9" t="s">
        <v>121</v>
      </c>
      <c r="G57" s="7" t="s">
        <v>121</v>
      </c>
      <c r="H57" s="9" t="s">
        <v>121</v>
      </c>
      <c r="I57" s="24" t="s">
        <v>121</v>
      </c>
    </row>
    <row r="58" spans="1:14" hidden="1" x14ac:dyDescent="0.2">
      <c r="A58" s="10">
        <v>0</v>
      </c>
      <c r="B58" s="11">
        <v>0</v>
      </c>
      <c r="C58" s="76" t="s">
        <v>121</v>
      </c>
      <c r="D58" s="7" t="s">
        <v>121</v>
      </c>
      <c r="E58" s="9" t="s">
        <v>121</v>
      </c>
      <c r="F58" s="9" t="s">
        <v>121</v>
      </c>
      <c r="G58" s="7" t="s">
        <v>121</v>
      </c>
      <c r="H58" s="9" t="s">
        <v>121</v>
      </c>
      <c r="I58" s="24" t="s">
        <v>121</v>
      </c>
    </row>
    <row r="59" spans="1:14" hidden="1" x14ac:dyDescent="0.2">
      <c r="A59" s="10">
        <v>0</v>
      </c>
      <c r="B59" s="11">
        <v>0</v>
      </c>
      <c r="C59" s="76" t="s">
        <v>121</v>
      </c>
      <c r="D59" s="7" t="s">
        <v>121</v>
      </c>
      <c r="E59" s="9" t="s">
        <v>121</v>
      </c>
      <c r="F59" s="9" t="s">
        <v>121</v>
      </c>
      <c r="G59" s="7" t="s">
        <v>121</v>
      </c>
      <c r="H59" s="9" t="s">
        <v>121</v>
      </c>
      <c r="I59" s="24" t="s">
        <v>121</v>
      </c>
    </row>
    <row r="60" spans="1:14" hidden="1" x14ac:dyDescent="0.2">
      <c r="A60" s="10">
        <v>0</v>
      </c>
      <c r="B60" s="11">
        <v>0</v>
      </c>
      <c r="C60" s="76" t="s">
        <v>121</v>
      </c>
      <c r="D60" s="7" t="s">
        <v>121</v>
      </c>
      <c r="E60" s="9" t="s">
        <v>121</v>
      </c>
      <c r="F60" s="9" t="s">
        <v>121</v>
      </c>
      <c r="G60" s="7" t="s">
        <v>121</v>
      </c>
      <c r="H60" s="9" t="s">
        <v>121</v>
      </c>
      <c r="I60" s="24" t="s">
        <v>121</v>
      </c>
    </row>
    <row r="61" spans="1:14" hidden="1" x14ac:dyDescent="0.2">
      <c r="A61" s="10">
        <v>0</v>
      </c>
      <c r="B61" s="11">
        <v>0</v>
      </c>
      <c r="C61" s="76" t="s">
        <v>121</v>
      </c>
      <c r="D61" s="7" t="s">
        <v>121</v>
      </c>
      <c r="E61" s="9" t="s">
        <v>121</v>
      </c>
      <c r="F61" s="9" t="s">
        <v>121</v>
      </c>
      <c r="G61" s="7" t="s">
        <v>121</v>
      </c>
      <c r="H61" s="9" t="s">
        <v>121</v>
      </c>
      <c r="I61" s="24" t="s">
        <v>121</v>
      </c>
    </row>
    <row r="62" spans="1:14" hidden="1" x14ac:dyDescent="0.2">
      <c r="A62" s="10">
        <v>0</v>
      </c>
      <c r="B62" s="11">
        <v>0</v>
      </c>
      <c r="C62" s="76" t="s">
        <v>121</v>
      </c>
      <c r="D62" s="7" t="s">
        <v>121</v>
      </c>
      <c r="E62" s="9" t="s">
        <v>121</v>
      </c>
      <c r="F62" s="9" t="s">
        <v>121</v>
      </c>
      <c r="G62" s="7" t="s">
        <v>121</v>
      </c>
      <c r="H62" s="9" t="s">
        <v>121</v>
      </c>
      <c r="I62" s="24" t="s">
        <v>121</v>
      </c>
    </row>
    <row r="63" spans="1:14" hidden="1" x14ac:dyDescent="0.2">
      <c r="A63" s="10">
        <v>0</v>
      </c>
      <c r="B63" s="11">
        <v>0</v>
      </c>
      <c r="C63" s="76" t="s">
        <v>121</v>
      </c>
      <c r="D63" s="7" t="s">
        <v>121</v>
      </c>
      <c r="E63" s="9" t="s">
        <v>121</v>
      </c>
      <c r="F63" s="9" t="s">
        <v>121</v>
      </c>
      <c r="G63" s="7" t="s">
        <v>121</v>
      </c>
      <c r="H63" s="9" t="s">
        <v>121</v>
      </c>
      <c r="I63" s="24" t="s">
        <v>121</v>
      </c>
    </row>
    <row r="64" spans="1:14" hidden="1" x14ac:dyDescent="0.2">
      <c r="A64" s="10">
        <v>0</v>
      </c>
      <c r="B64" s="11">
        <v>0</v>
      </c>
      <c r="C64" s="76" t="s">
        <v>121</v>
      </c>
      <c r="D64" s="7" t="s">
        <v>121</v>
      </c>
      <c r="E64" s="9" t="s">
        <v>121</v>
      </c>
      <c r="F64" s="9" t="s">
        <v>121</v>
      </c>
      <c r="G64" s="7" t="s">
        <v>121</v>
      </c>
      <c r="H64" s="9" t="s">
        <v>121</v>
      </c>
      <c r="I64" s="24" t="s">
        <v>121</v>
      </c>
    </row>
    <row r="65" spans="1:14" hidden="1" x14ac:dyDescent="0.2">
      <c r="A65" s="10">
        <v>0</v>
      </c>
      <c r="B65" s="11">
        <v>0</v>
      </c>
      <c r="C65" s="76" t="s">
        <v>121</v>
      </c>
      <c r="D65" s="7" t="s">
        <v>121</v>
      </c>
      <c r="E65" s="9" t="s">
        <v>121</v>
      </c>
      <c r="F65" s="9" t="s">
        <v>121</v>
      </c>
      <c r="G65" s="7" t="s">
        <v>121</v>
      </c>
      <c r="H65" s="9" t="s">
        <v>121</v>
      </c>
      <c r="I65" s="24" t="s">
        <v>121</v>
      </c>
    </row>
    <row r="66" spans="1:14" hidden="1" x14ac:dyDescent="0.2">
      <c r="A66" s="10">
        <v>0</v>
      </c>
      <c r="B66" s="11">
        <v>0</v>
      </c>
      <c r="C66" s="76" t="s">
        <v>121</v>
      </c>
      <c r="D66" s="7" t="s">
        <v>121</v>
      </c>
      <c r="E66" s="9" t="s">
        <v>121</v>
      </c>
      <c r="F66" s="9" t="s">
        <v>121</v>
      </c>
      <c r="G66" s="7" t="s">
        <v>121</v>
      </c>
      <c r="H66" s="9" t="s">
        <v>121</v>
      </c>
      <c r="I66" s="24" t="s">
        <v>121</v>
      </c>
    </row>
    <row r="67" spans="1:14" hidden="1" x14ac:dyDescent="0.2">
      <c r="A67" s="10">
        <v>0</v>
      </c>
      <c r="B67" s="11">
        <v>0</v>
      </c>
      <c r="C67" s="76" t="s">
        <v>121</v>
      </c>
      <c r="D67" s="7" t="s">
        <v>121</v>
      </c>
      <c r="E67" s="9" t="s">
        <v>121</v>
      </c>
      <c r="F67" s="9" t="s">
        <v>121</v>
      </c>
      <c r="G67" s="7" t="s">
        <v>121</v>
      </c>
      <c r="H67" s="9" t="s">
        <v>121</v>
      </c>
      <c r="I67" s="24" t="s">
        <v>121</v>
      </c>
    </row>
    <row r="68" spans="1:14" hidden="1" x14ac:dyDescent="0.2">
      <c r="A68" s="10">
        <v>0</v>
      </c>
      <c r="B68" s="11">
        <v>0</v>
      </c>
      <c r="C68" s="76" t="s">
        <v>121</v>
      </c>
      <c r="D68" s="7" t="s">
        <v>121</v>
      </c>
      <c r="E68" s="9" t="s">
        <v>121</v>
      </c>
      <c r="F68" s="9" t="s">
        <v>121</v>
      </c>
      <c r="G68" s="7" t="s">
        <v>121</v>
      </c>
      <c r="H68" s="9" t="s">
        <v>121</v>
      </c>
      <c r="I68" s="24" t="s">
        <v>121</v>
      </c>
    </row>
    <row r="69" spans="1:14" hidden="1" x14ac:dyDescent="0.2">
      <c r="A69" s="10">
        <v>0</v>
      </c>
      <c r="B69" s="11">
        <v>0</v>
      </c>
      <c r="C69" s="76" t="s">
        <v>121</v>
      </c>
      <c r="D69" s="7" t="s">
        <v>121</v>
      </c>
      <c r="E69" s="9" t="s">
        <v>121</v>
      </c>
      <c r="F69" s="9" t="s">
        <v>121</v>
      </c>
      <c r="G69" s="7" t="s">
        <v>121</v>
      </c>
      <c r="H69" s="9" t="s">
        <v>121</v>
      </c>
      <c r="I69" s="24" t="s">
        <v>121</v>
      </c>
    </row>
    <row r="70" spans="1:14" hidden="1" x14ac:dyDescent="0.2">
      <c r="A70" s="10">
        <v>0</v>
      </c>
      <c r="B70" s="11">
        <v>0</v>
      </c>
      <c r="C70" s="76" t="s">
        <v>121</v>
      </c>
      <c r="D70" s="7" t="s">
        <v>121</v>
      </c>
      <c r="E70" s="9" t="s">
        <v>121</v>
      </c>
      <c r="F70" s="9" t="s">
        <v>121</v>
      </c>
      <c r="G70" s="7" t="s">
        <v>121</v>
      </c>
      <c r="H70" s="9" t="s">
        <v>121</v>
      </c>
      <c r="I70" s="24" t="s">
        <v>121</v>
      </c>
    </row>
    <row r="71" spans="1:14" hidden="1" x14ac:dyDescent="0.2">
      <c r="A71" s="10">
        <v>0</v>
      </c>
      <c r="B71" s="11">
        <v>0</v>
      </c>
      <c r="C71" s="76" t="s">
        <v>121</v>
      </c>
      <c r="D71" s="7" t="s">
        <v>121</v>
      </c>
      <c r="E71" s="9" t="s">
        <v>121</v>
      </c>
      <c r="F71" s="9" t="s">
        <v>121</v>
      </c>
      <c r="G71" s="7" t="s">
        <v>121</v>
      </c>
      <c r="H71" s="9" t="s">
        <v>121</v>
      </c>
      <c r="I71" s="24" t="s">
        <v>121</v>
      </c>
    </row>
    <row r="72" spans="1:14" hidden="1" x14ac:dyDescent="0.2">
      <c r="A72" s="10">
        <v>0</v>
      </c>
      <c r="B72" s="11">
        <v>0</v>
      </c>
      <c r="C72" s="76" t="s">
        <v>121</v>
      </c>
      <c r="D72" s="7" t="s">
        <v>121</v>
      </c>
      <c r="E72" s="9" t="s">
        <v>121</v>
      </c>
      <c r="F72" s="9" t="s">
        <v>121</v>
      </c>
      <c r="G72" s="7" t="s">
        <v>121</v>
      </c>
      <c r="H72" s="9" t="s">
        <v>121</v>
      </c>
      <c r="I72" s="24" t="s">
        <v>121</v>
      </c>
    </row>
    <row r="73" spans="1:14" x14ac:dyDescent="0.2">
      <c r="A73" s="10">
        <v>1</v>
      </c>
      <c r="B73" s="11" t="s">
        <v>167</v>
      </c>
      <c r="C73" s="9" t="s">
        <v>121</v>
      </c>
      <c r="D73" s="26" t="s">
        <v>121</v>
      </c>
      <c r="E73" s="78" t="s">
        <v>121</v>
      </c>
      <c r="F73" s="72" t="s">
        <v>121</v>
      </c>
      <c r="G73" s="30">
        <v>875.88</v>
      </c>
      <c r="H73" s="24" t="s">
        <v>121</v>
      </c>
      <c r="I73" s="24">
        <v>6.8762823671483755</v>
      </c>
      <c r="M73" s="220">
        <v>120</v>
      </c>
    </row>
    <row r="74" spans="1:14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/>
      <c r="F74" s="72" t="s">
        <v>121</v>
      </c>
      <c r="G74" s="27">
        <v>3.21584</v>
      </c>
      <c r="H74" s="27" t="s">
        <v>121</v>
      </c>
      <c r="I74" s="27">
        <v>2.524663639718961E-2</v>
      </c>
      <c r="M74" s="220">
        <v>100</v>
      </c>
    </row>
    <row r="75" spans="1:14" x14ac:dyDescent="0.2">
      <c r="A75" s="10">
        <v>1</v>
      </c>
      <c r="B75" s="95" t="s">
        <v>169</v>
      </c>
      <c r="C75" s="96" t="s">
        <v>121</v>
      </c>
      <c r="D75" s="92" t="s">
        <v>121</v>
      </c>
      <c r="E75" s="92"/>
      <c r="F75" s="94" t="s">
        <v>121</v>
      </c>
      <c r="G75" s="92" t="s">
        <v>121</v>
      </c>
      <c r="H75" s="92">
        <v>134.66666666666666</v>
      </c>
      <c r="I75" s="92" t="s">
        <v>121</v>
      </c>
      <c r="L75" s="64">
        <f>SUM(G76:G81)</f>
        <v>134.66666666666666</v>
      </c>
      <c r="N75" s="220">
        <v>100</v>
      </c>
    </row>
    <row r="76" spans="1:14" x14ac:dyDescent="0.2">
      <c r="A76" s="10">
        <v>1</v>
      </c>
      <c r="B76" s="26" t="s">
        <v>228</v>
      </c>
      <c r="C76" s="24" t="s">
        <v>121</v>
      </c>
      <c r="D76" s="27">
        <v>0.8</v>
      </c>
      <c r="E76" s="27" t="s">
        <v>121</v>
      </c>
      <c r="F76" s="72" t="s">
        <v>121</v>
      </c>
      <c r="G76" s="27">
        <v>134.66666666666666</v>
      </c>
      <c r="H76" s="27" t="s">
        <v>121</v>
      </c>
      <c r="I76" s="27">
        <v>1.0572293298655615</v>
      </c>
    </row>
    <row r="77" spans="1:14" hidden="1" x14ac:dyDescent="0.2">
      <c r="A77" s="10">
        <v>0</v>
      </c>
      <c r="B77" s="26">
        <v>0</v>
      </c>
      <c r="C77" s="24" t="s">
        <v>121</v>
      </c>
      <c r="D77" s="27" t="s">
        <v>121</v>
      </c>
      <c r="E77" s="27"/>
      <c r="F77" s="27" t="s">
        <v>121</v>
      </c>
      <c r="G77" s="27" t="s">
        <v>121</v>
      </c>
      <c r="H77" s="27" t="s">
        <v>121</v>
      </c>
      <c r="I77" s="27" t="s">
        <v>121</v>
      </c>
    </row>
    <row r="78" spans="1:14" hidden="1" x14ac:dyDescent="0.2">
      <c r="A78" s="10">
        <v>0</v>
      </c>
      <c r="B78" s="26">
        <v>0</v>
      </c>
      <c r="C78" s="24" t="s">
        <v>121</v>
      </c>
      <c r="D78" s="27" t="s">
        <v>121</v>
      </c>
      <c r="E78" s="27"/>
      <c r="F78" s="27" t="s">
        <v>121</v>
      </c>
      <c r="G78" s="27" t="s">
        <v>121</v>
      </c>
      <c r="H78" s="27" t="s">
        <v>121</v>
      </c>
      <c r="I78" s="27" t="s">
        <v>121</v>
      </c>
    </row>
    <row r="79" spans="1:14" hidden="1" x14ac:dyDescent="0.2">
      <c r="A79" s="10">
        <v>0</v>
      </c>
      <c r="B79" s="26">
        <v>0</v>
      </c>
      <c r="C79" s="24" t="s">
        <v>121</v>
      </c>
      <c r="D79" s="27" t="s">
        <v>121</v>
      </c>
      <c r="E79" s="27" t="s">
        <v>121</v>
      </c>
      <c r="F79" s="27" t="s">
        <v>121</v>
      </c>
      <c r="G79" s="27" t="s">
        <v>121</v>
      </c>
      <c r="H79" s="27" t="s">
        <v>121</v>
      </c>
      <c r="I79" s="27" t="s">
        <v>121</v>
      </c>
    </row>
    <row r="80" spans="1:14" hidden="1" x14ac:dyDescent="0.2">
      <c r="A80" s="10">
        <v>0</v>
      </c>
      <c r="B80" s="26">
        <v>0</v>
      </c>
      <c r="C80" s="24" t="s">
        <v>121</v>
      </c>
      <c r="D80" s="27" t="s">
        <v>121</v>
      </c>
      <c r="E80" s="27" t="s">
        <v>121</v>
      </c>
      <c r="F80" s="27" t="s">
        <v>121</v>
      </c>
      <c r="G80" s="27" t="s">
        <v>121</v>
      </c>
      <c r="H80" s="27" t="s">
        <v>121</v>
      </c>
      <c r="I80" s="27" t="s">
        <v>121</v>
      </c>
    </row>
    <row r="81" spans="1:14" hidden="1" x14ac:dyDescent="0.2">
      <c r="A81" s="10">
        <v>0</v>
      </c>
      <c r="B81" s="11">
        <v>0</v>
      </c>
      <c r="C81" s="9" t="s">
        <v>121</v>
      </c>
      <c r="D81" s="26" t="s">
        <v>121</v>
      </c>
      <c r="E81" s="78" t="s">
        <v>121</v>
      </c>
      <c r="F81" s="76" t="s">
        <v>121</v>
      </c>
      <c r="G81" s="84" t="s">
        <v>121</v>
      </c>
      <c r="H81" s="9" t="s">
        <v>121</v>
      </c>
      <c r="I81" s="24" t="s">
        <v>121</v>
      </c>
    </row>
    <row r="82" spans="1:14" x14ac:dyDescent="0.2">
      <c r="A82" s="10">
        <v>1</v>
      </c>
      <c r="B82" s="95" t="s">
        <v>171</v>
      </c>
      <c r="C82" s="96" t="s">
        <v>121</v>
      </c>
      <c r="D82" s="92" t="s">
        <v>121</v>
      </c>
      <c r="E82" s="92"/>
      <c r="F82" s="94" t="s">
        <v>121</v>
      </c>
      <c r="G82" s="92" t="s">
        <v>121</v>
      </c>
      <c r="H82" s="92">
        <v>2086.4743499893516</v>
      </c>
      <c r="I82" s="92" t="s">
        <v>121</v>
      </c>
      <c r="L82" s="64">
        <f>SUM(G83:G84)</f>
        <v>2086.4743499893516</v>
      </c>
      <c r="N82" s="220">
        <v>110.10472733805426</v>
      </c>
    </row>
    <row r="83" spans="1:14" x14ac:dyDescent="0.2">
      <c r="A83" s="10">
        <v>1</v>
      </c>
      <c r="B83" s="31" t="s">
        <v>172</v>
      </c>
      <c r="C83" s="24" t="s">
        <v>121</v>
      </c>
      <c r="D83" s="27">
        <v>72.875665249857775</v>
      </c>
      <c r="E83" s="27"/>
      <c r="F83" s="72">
        <v>19.239311299112856</v>
      </c>
      <c r="G83" s="27">
        <v>1402.0776098719548</v>
      </c>
      <c r="H83" s="27" t="s">
        <v>121</v>
      </c>
      <c r="I83" s="27">
        <v>11.007308702260655</v>
      </c>
    </row>
    <row r="84" spans="1:14" x14ac:dyDescent="0.2">
      <c r="A84" s="10">
        <v>1</v>
      </c>
      <c r="B84" s="31" t="s">
        <v>173</v>
      </c>
      <c r="C84" s="24" t="s">
        <v>121</v>
      </c>
      <c r="D84" s="27">
        <v>119.31616523765882</v>
      </c>
      <c r="E84" s="27"/>
      <c r="F84" s="72">
        <v>5.7359934318555013</v>
      </c>
      <c r="G84" s="27">
        <v>684.39674011739669</v>
      </c>
      <c r="H84" s="27" t="s">
        <v>121</v>
      </c>
      <c r="I84" s="27">
        <v>5.3730022790828471</v>
      </c>
    </row>
    <row r="85" spans="1:14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/>
      <c r="F85" s="172" t="s">
        <v>121</v>
      </c>
      <c r="G85" s="92" t="s">
        <v>121</v>
      </c>
      <c r="H85" s="92">
        <v>677.61987149731885</v>
      </c>
      <c r="I85" s="92" t="s">
        <v>121</v>
      </c>
      <c r="L85" s="64">
        <f>SUM(G86:G91)</f>
        <v>677.61987149731885</v>
      </c>
      <c r="N85" s="220">
        <v>91.073170814113311</v>
      </c>
    </row>
    <row r="86" spans="1:14" hidden="1" x14ac:dyDescent="0.2">
      <c r="A86" s="10">
        <v>0</v>
      </c>
      <c r="B86" s="12" t="s">
        <v>175</v>
      </c>
      <c r="C86" s="9" t="s">
        <v>121</v>
      </c>
      <c r="D86" s="77" t="s">
        <v>121</v>
      </c>
      <c r="E86" s="78" t="s">
        <v>121</v>
      </c>
      <c r="F86" s="85" t="s">
        <v>121</v>
      </c>
      <c r="G86" s="8" t="s">
        <v>121</v>
      </c>
      <c r="H86" s="9" t="s">
        <v>121</v>
      </c>
      <c r="I86" s="24" t="s">
        <v>121</v>
      </c>
    </row>
    <row r="87" spans="1:14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/>
      <c r="F87" s="73" t="s">
        <v>121</v>
      </c>
      <c r="G87" s="27">
        <v>243.33717120287668</v>
      </c>
      <c r="H87" s="27" t="s">
        <v>121</v>
      </c>
      <c r="I87" s="27">
        <v>1.9103702557589013</v>
      </c>
    </row>
    <row r="88" spans="1:14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/>
      <c r="F88" s="73" t="s">
        <v>121</v>
      </c>
      <c r="G88" s="27">
        <v>245.16339379213937</v>
      </c>
      <c r="H88" s="27" t="s">
        <v>121</v>
      </c>
      <c r="I88" s="27">
        <v>1.9247074048992348</v>
      </c>
    </row>
    <row r="89" spans="1:14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/>
      <c r="F89" s="73" t="s">
        <v>121</v>
      </c>
      <c r="G89" s="27">
        <v>189.11930650230286</v>
      </c>
      <c r="H89" s="27" t="s">
        <v>121</v>
      </c>
      <c r="I89" s="27">
        <v>1.4847213688965548</v>
      </c>
    </row>
    <row r="90" spans="1:14" hidden="1" x14ac:dyDescent="0.2">
      <c r="A90" s="10">
        <v>0</v>
      </c>
      <c r="B90" s="11">
        <v>0</v>
      </c>
      <c r="C90" s="9" t="s">
        <v>121</v>
      </c>
      <c r="D90" s="9" t="s">
        <v>121</v>
      </c>
      <c r="E90" s="78" t="s">
        <v>121</v>
      </c>
      <c r="F90" s="76" t="s">
        <v>121</v>
      </c>
      <c r="G90" s="27" t="s">
        <v>121</v>
      </c>
      <c r="H90" s="26" t="s">
        <v>121</v>
      </c>
      <c r="I90" s="24" t="s">
        <v>121</v>
      </c>
    </row>
    <row r="91" spans="1:14" hidden="1" x14ac:dyDescent="0.2">
      <c r="A91" s="10">
        <v>0</v>
      </c>
      <c r="B91" s="12" t="s">
        <v>179</v>
      </c>
      <c r="C91" s="9" t="s">
        <v>121</v>
      </c>
      <c r="D91" s="86" t="s">
        <v>121</v>
      </c>
      <c r="E91" s="78" t="s">
        <v>121</v>
      </c>
      <c r="F91" s="76" t="s">
        <v>121</v>
      </c>
      <c r="G91" s="87" t="s">
        <v>121</v>
      </c>
      <c r="H91" s="9" t="s">
        <v>121</v>
      </c>
      <c r="I91" s="24" t="s">
        <v>121</v>
      </c>
    </row>
    <row r="92" spans="1:14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/>
      <c r="F92" s="73" t="s">
        <v>121</v>
      </c>
      <c r="G92" s="27">
        <v>332.61129696120116</v>
      </c>
      <c r="H92" s="27" t="s">
        <v>121</v>
      </c>
      <c r="I92" s="27">
        <v>2.6112357816238068</v>
      </c>
      <c r="L92" s="64">
        <f>+G92</f>
        <v>332.61129696120116</v>
      </c>
    </row>
    <row r="93" spans="1:14" hidden="1" x14ac:dyDescent="0.2">
      <c r="A93" s="10">
        <v>0</v>
      </c>
      <c r="B93" s="9">
        <v>0</v>
      </c>
      <c r="C93" s="9" t="s">
        <v>121</v>
      </c>
      <c r="D93" s="9" t="s">
        <v>121</v>
      </c>
      <c r="E93" s="78" t="s">
        <v>121</v>
      </c>
      <c r="F93" s="76" t="s">
        <v>121</v>
      </c>
      <c r="G93" s="27" t="s">
        <v>121</v>
      </c>
      <c r="H93" s="24" t="s">
        <v>121</v>
      </c>
      <c r="I93" s="24" t="s">
        <v>121</v>
      </c>
    </row>
    <row r="94" spans="1:14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/>
      <c r="F94" s="156" t="s">
        <v>121</v>
      </c>
      <c r="G94" s="39">
        <v>12737.696813972332</v>
      </c>
      <c r="H94" s="38" t="s">
        <v>121</v>
      </c>
      <c r="I94" s="38">
        <v>100</v>
      </c>
      <c r="K94" s="64"/>
      <c r="L94" s="64">
        <f>SUM(L31:L92)</f>
        <v>12737.696813972332</v>
      </c>
    </row>
    <row r="95" spans="1:14" hidden="1" x14ac:dyDescent="0.2">
      <c r="A95" s="10">
        <v>0</v>
      </c>
      <c r="B95" s="12" t="s">
        <v>49</v>
      </c>
      <c r="C95" s="9" t="s">
        <v>121</v>
      </c>
      <c r="D95" s="9" t="s">
        <v>121</v>
      </c>
      <c r="E95" s="78" t="s">
        <v>121</v>
      </c>
      <c r="F95" s="76" t="s">
        <v>121</v>
      </c>
      <c r="G95" s="27" t="s">
        <v>121</v>
      </c>
      <c r="H95" s="24" t="s">
        <v>121</v>
      </c>
      <c r="I95" s="9" t="s">
        <v>121</v>
      </c>
    </row>
    <row r="96" spans="1:14" hidden="1" x14ac:dyDescent="0.2">
      <c r="A96" s="10">
        <v>0</v>
      </c>
      <c r="B96" s="77">
        <v>0</v>
      </c>
      <c r="C96" s="9" t="s">
        <v>121</v>
      </c>
      <c r="D96" s="77" t="s">
        <v>121</v>
      </c>
      <c r="E96" s="78" t="s">
        <v>121</v>
      </c>
      <c r="F96" s="78" t="s">
        <v>121</v>
      </c>
      <c r="G96" s="79" t="s">
        <v>121</v>
      </c>
      <c r="H96" s="24" t="s">
        <v>121</v>
      </c>
      <c r="I96" s="9" t="s">
        <v>121</v>
      </c>
    </row>
    <row r="97" spans="1:14" hidden="1" x14ac:dyDescent="0.2">
      <c r="A97" s="10">
        <v>0</v>
      </c>
      <c r="B97" s="77">
        <v>0</v>
      </c>
      <c r="C97" s="9" t="s">
        <v>121</v>
      </c>
      <c r="D97" s="77" t="s">
        <v>121</v>
      </c>
      <c r="E97" s="78" t="s">
        <v>121</v>
      </c>
      <c r="F97" s="78" t="s">
        <v>121</v>
      </c>
      <c r="G97" s="79" t="s">
        <v>121</v>
      </c>
      <c r="H97" s="9" t="s">
        <v>121</v>
      </c>
      <c r="I97" s="9" t="s">
        <v>121</v>
      </c>
    </row>
    <row r="98" spans="1:14" hidden="1" x14ac:dyDescent="0.2">
      <c r="A98" s="10">
        <v>0</v>
      </c>
      <c r="B98" s="77">
        <v>0</v>
      </c>
      <c r="C98" s="9" t="s">
        <v>121</v>
      </c>
      <c r="D98" s="77" t="s">
        <v>121</v>
      </c>
      <c r="E98" s="78" t="s">
        <v>121</v>
      </c>
      <c r="F98" s="78" t="s">
        <v>121</v>
      </c>
      <c r="G98" s="79" t="s">
        <v>121</v>
      </c>
      <c r="H98" s="9" t="s">
        <v>121</v>
      </c>
      <c r="I98" s="9" t="s">
        <v>121</v>
      </c>
    </row>
    <row r="99" spans="1:14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/>
      <c r="F99" s="157" t="s">
        <v>121</v>
      </c>
      <c r="G99" s="41">
        <v>12737.696813972332</v>
      </c>
      <c r="H99" s="57" t="s">
        <v>121</v>
      </c>
      <c r="I99" s="57" t="s">
        <v>121</v>
      </c>
    </row>
    <row r="100" spans="1:14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/>
      <c r="F100" s="171">
        <v>1.5922121017465416</v>
      </c>
      <c r="G100" s="35" t="s">
        <v>121</v>
      </c>
      <c r="H100" s="59" t="s">
        <v>121</v>
      </c>
      <c r="I100" s="59" t="s">
        <v>121</v>
      </c>
    </row>
    <row r="101" spans="1:14" hidden="1" x14ac:dyDescent="0.2">
      <c r="A101" s="10">
        <v>0</v>
      </c>
      <c r="B101" s="12">
        <v>0</v>
      </c>
      <c r="C101" s="9" t="s">
        <v>121</v>
      </c>
      <c r="D101" s="26" t="s">
        <v>121</v>
      </c>
      <c r="E101" s="26" t="s">
        <v>121</v>
      </c>
      <c r="F101" s="27" t="s">
        <v>121</v>
      </c>
      <c r="G101" s="30" t="s">
        <v>121</v>
      </c>
      <c r="H101" s="9" t="s">
        <v>121</v>
      </c>
      <c r="I101" s="9" t="s">
        <v>121</v>
      </c>
    </row>
    <row r="102" spans="1:14" hidden="1" x14ac:dyDescent="0.2">
      <c r="A102" s="10">
        <v>0</v>
      </c>
      <c r="B102" s="12">
        <v>0</v>
      </c>
      <c r="C102" s="88" t="s">
        <v>121</v>
      </c>
      <c r="D102" s="25" t="s">
        <v>121</v>
      </c>
      <c r="E102" s="25" t="s">
        <v>121</v>
      </c>
      <c r="F102" s="25" t="s">
        <v>121</v>
      </c>
      <c r="G102" s="40" t="s">
        <v>121</v>
      </c>
      <c r="H102" s="9" t="s">
        <v>121</v>
      </c>
      <c r="I102" s="9" t="s">
        <v>121</v>
      </c>
    </row>
    <row r="103" spans="1:14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/>
      <c r="F103" s="72" t="s">
        <v>121</v>
      </c>
      <c r="G103" s="27" t="s">
        <v>121</v>
      </c>
      <c r="H103" s="96">
        <v>389.67766857142851</v>
      </c>
      <c r="I103" s="24" t="s">
        <v>121</v>
      </c>
    </row>
    <row r="104" spans="1:14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/>
      <c r="F104" s="72" t="s">
        <v>121</v>
      </c>
      <c r="G104" s="27" t="s">
        <v>121</v>
      </c>
      <c r="H104" s="96">
        <v>389.67766857142851</v>
      </c>
      <c r="I104" s="24" t="s">
        <v>121</v>
      </c>
    </row>
    <row r="105" spans="1:14" x14ac:dyDescent="0.2">
      <c r="A105" s="10">
        <v>1</v>
      </c>
      <c r="B105" s="26" t="s">
        <v>183</v>
      </c>
      <c r="C105" s="24" t="s">
        <v>121</v>
      </c>
      <c r="D105" s="26">
        <v>437.25399149914665</v>
      </c>
      <c r="E105" s="26"/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4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/>
      <c r="F106" s="26">
        <v>332</v>
      </c>
      <c r="G106" s="26">
        <v>332</v>
      </c>
      <c r="H106" s="24" t="s">
        <v>121</v>
      </c>
      <c r="I106" s="24" t="s">
        <v>121</v>
      </c>
    </row>
    <row r="107" spans="1:14" hidden="1" x14ac:dyDescent="0.2">
      <c r="A107" s="10">
        <v>0</v>
      </c>
      <c r="B107" s="11">
        <v>0</v>
      </c>
      <c r="C107" s="9" t="s">
        <v>121</v>
      </c>
      <c r="D107" s="77" t="s">
        <v>121</v>
      </c>
      <c r="E107" s="78" t="s">
        <v>121</v>
      </c>
      <c r="F107" s="78" t="s">
        <v>121</v>
      </c>
      <c r="G107" s="79" t="s">
        <v>121</v>
      </c>
      <c r="H107" s="9" t="s">
        <v>121</v>
      </c>
      <c r="I107" s="9" t="s">
        <v>121</v>
      </c>
    </row>
    <row r="108" spans="1:14" hidden="1" x14ac:dyDescent="0.2">
      <c r="A108" s="10">
        <v>0</v>
      </c>
      <c r="B108" s="11">
        <v>0</v>
      </c>
      <c r="C108" s="9" t="s">
        <v>121</v>
      </c>
      <c r="D108" s="77" t="s">
        <v>121</v>
      </c>
      <c r="E108" s="78" t="s">
        <v>121</v>
      </c>
      <c r="F108" s="78" t="s">
        <v>121</v>
      </c>
      <c r="G108" s="79" t="s">
        <v>121</v>
      </c>
      <c r="H108" s="24" t="s">
        <v>121</v>
      </c>
      <c r="I108" s="9" t="s">
        <v>121</v>
      </c>
    </row>
    <row r="109" spans="1:14" hidden="1" x14ac:dyDescent="0.2">
      <c r="A109" s="10">
        <v>0</v>
      </c>
      <c r="B109" s="11">
        <v>0</v>
      </c>
      <c r="C109" s="9" t="s">
        <v>121</v>
      </c>
      <c r="D109" s="77" t="s">
        <v>121</v>
      </c>
      <c r="E109" s="78" t="s">
        <v>121</v>
      </c>
      <c r="F109" s="78" t="s">
        <v>121</v>
      </c>
      <c r="G109" s="79" t="s">
        <v>121</v>
      </c>
      <c r="H109" s="24" t="s">
        <v>121</v>
      </c>
      <c r="I109" s="9" t="s">
        <v>121</v>
      </c>
    </row>
    <row r="110" spans="1:14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4" hidden="1" x14ac:dyDescent="0.2">
      <c r="A111" s="10">
        <v>0</v>
      </c>
      <c r="B111" s="89" t="s">
        <v>186</v>
      </c>
      <c r="C111" s="9" t="s">
        <v>121</v>
      </c>
      <c r="D111" s="77" t="s">
        <v>121</v>
      </c>
      <c r="E111" s="78" t="s">
        <v>121</v>
      </c>
      <c r="F111" s="86" t="s">
        <v>121</v>
      </c>
      <c r="G111" s="90" t="s">
        <v>121</v>
      </c>
      <c r="H111" s="24" t="s">
        <v>121</v>
      </c>
      <c r="I111" s="9" t="s">
        <v>121</v>
      </c>
    </row>
    <row r="112" spans="1:14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/>
      <c r="F112" s="158" t="s">
        <v>121</v>
      </c>
      <c r="G112" s="36">
        <v>12348.019145400904</v>
      </c>
      <c r="H112" s="35" t="s">
        <v>121</v>
      </c>
      <c r="I112" s="34" t="s">
        <v>121</v>
      </c>
      <c r="L112" s="64">
        <f>+L94-G105-G106</f>
        <v>12348.019145400904</v>
      </c>
      <c r="N112" s="64">
        <f>+L112-G112</f>
        <v>0</v>
      </c>
    </row>
    <row r="113" spans="1:14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/>
      <c r="F113" s="159">
        <v>1.5435023931751131</v>
      </c>
      <c r="G113" s="61" t="s">
        <v>121</v>
      </c>
      <c r="H113" s="42" t="s">
        <v>121</v>
      </c>
      <c r="I113" s="42" t="s">
        <v>121</v>
      </c>
      <c r="L113" s="10">
        <f>L112/G9-F113</f>
        <v>0</v>
      </c>
      <c r="N113" s="10">
        <v>102.24787031451366</v>
      </c>
    </row>
    <row r="115" spans="1:14" x14ac:dyDescent="0.2">
      <c r="B115" s="177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D74:I80 I81 D82:I85 I86 D87:I89 I90:I91 I93 D92:I92 C3:I3 D55:H72 D31:I54">
    <cfRule type="cellIs" dxfId="10" priority="1" stopIfTrue="1" operator="equal">
      <formula>0</formula>
    </cfRule>
  </conditionalFormatting>
  <pageMargins left="0.75" right="0.75" top="1" bottom="1" header="0" footer="0"/>
  <pageSetup paperSize="9" scale="9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K35" sqref="K35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10.140625" style="10" customWidth="1"/>
    <col min="9" max="9" width="9.42578125" style="23" customWidth="1"/>
    <col min="10" max="11" width="9.140625" style="10"/>
    <col min="12" max="14" width="9.140625" style="10" hidden="1" customWidth="1"/>
    <col min="15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/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/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/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/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64</v>
      </c>
      <c r="C7" s="24" t="s">
        <v>121</v>
      </c>
      <c r="D7" s="62" t="s">
        <v>121</v>
      </c>
      <c r="E7" s="63"/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/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/>
      <c r="F9" s="103" t="s">
        <v>121</v>
      </c>
      <c r="G9" s="145">
        <v>15000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/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/>
      <c r="F11" s="63" t="s">
        <v>121</v>
      </c>
      <c r="G11" s="180">
        <v>16666.666666666668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/>
      <c r="F12" s="63" t="s">
        <v>121</v>
      </c>
      <c r="G12" s="180">
        <v>10</v>
      </c>
      <c r="H12" s="74" t="s">
        <v>2</v>
      </c>
      <c r="I12" s="62" t="s">
        <v>121</v>
      </c>
    </row>
    <row r="13" spans="1:9" x14ac:dyDescent="0.2">
      <c r="A13" s="10">
        <v>1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180" t="s">
        <v>121</v>
      </c>
      <c r="H13" s="63" t="s">
        <v>121</v>
      </c>
      <c r="I13" s="62" t="s">
        <v>121</v>
      </c>
    </row>
    <row r="14" spans="1:9" hidden="1" x14ac:dyDescent="0.2">
      <c r="A14" s="10">
        <v>0</v>
      </c>
      <c r="B14" s="24" t="s">
        <v>121</v>
      </c>
      <c r="C14" s="24" t="s">
        <v>121</v>
      </c>
      <c r="D14" s="62" t="s">
        <v>121</v>
      </c>
      <c r="E14" s="63"/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/>
      <c r="F15" s="63" t="s">
        <v>121</v>
      </c>
      <c r="G15" s="251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/>
      <c r="F16" s="63" t="s">
        <v>121</v>
      </c>
      <c r="G16" s="40">
        <v>1</v>
      </c>
      <c r="H16" s="74" t="s">
        <v>129</v>
      </c>
      <c r="I16" s="62" t="s">
        <v>121</v>
      </c>
    </row>
    <row r="17" spans="1:12" x14ac:dyDescent="0.2">
      <c r="A17" s="10">
        <v>1</v>
      </c>
      <c r="B17" s="24" t="s">
        <v>230</v>
      </c>
      <c r="C17" s="24" t="s">
        <v>121</v>
      </c>
      <c r="D17" s="62" t="s">
        <v>121</v>
      </c>
      <c r="E17" s="63"/>
      <c r="F17" s="63" t="s">
        <v>121</v>
      </c>
      <c r="G17" s="40">
        <v>10</v>
      </c>
      <c r="H17" s="74" t="s">
        <v>129</v>
      </c>
      <c r="I17" s="62" t="s">
        <v>121</v>
      </c>
    </row>
    <row r="18" spans="1:12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40">
        <v>9.7319999999999993</v>
      </c>
      <c r="H18" s="74" t="s">
        <v>2</v>
      </c>
      <c r="I18" s="25" t="s">
        <v>121</v>
      </c>
    </row>
    <row r="19" spans="1:12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</row>
    <row r="20" spans="1:12" hidden="1" x14ac:dyDescent="0.2">
      <c r="A20" s="10">
        <v>0</v>
      </c>
      <c r="B20" s="24" t="s">
        <v>121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2" x14ac:dyDescent="0.2">
      <c r="A21" s="10">
        <v>1</v>
      </c>
      <c r="B21" s="24" t="s">
        <v>231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4">
        <v>70</v>
      </c>
      <c r="H21" s="24" t="s">
        <v>215</v>
      </c>
      <c r="I21" s="24" t="s">
        <v>121</v>
      </c>
    </row>
    <row r="22" spans="1:12" hidden="1" x14ac:dyDescent="0.2">
      <c r="A22" s="10">
        <v>0</v>
      </c>
      <c r="B22" s="24" t="s">
        <v>121</v>
      </c>
      <c r="C22" s="27" t="s">
        <v>121</v>
      </c>
      <c r="D22" s="29" t="s">
        <v>121</v>
      </c>
      <c r="E22" s="24" t="s">
        <v>121</v>
      </c>
      <c r="F22" s="28" t="s">
        <v>121</v>
      </c>
      <c r="G22" s="27" t="s">
        <v>121</v>
      </c>
      <c r="H22" s="24" t="s">
        <v>121</v>
      </c>
      <c r="I22" s="24" t="s">
        <v>121</v>
      </c>
    </row>
    <row r="23" spans="1:12" hidden="1" x14ac:dyDescent="0.2">
      <c r="A23" s="10">
        <v>0</v>
      </c>
      <c r="B23" s="24" t="s">
        <v>121</v>
      </c>
      <c r="C23" s="27" t="s">
        <v>121</v>
      </c>
      <c r="D23" s="29" t="s">
        <v>121</v>
      </c>
      <c r="E23" s="24" t="s">
        <v>121</v>
      </c>
      <c r="F23" s="28" t="s">
        <v>121</v>
      </c>
      <c r="G23" s="27" t="s">
        <v>121</v>
      </c>
      <c r="H23" s="24" t="s">
        <v>121</v>
      </c>
      <c r="I23" s="24" t="s">
        <v>121</v>
      </c>
    </row>
    <row r="24" spans="1:12" ht="13.5" hidden="1" x14ac:dyDescent="0.2">
      <c r="A24" s="10">
        <v>0</v>
      </c>
      <c r="B24" s="24" t="s">
        <v>121</v>
      </c>
      <c r="C24" s="27" t="s">
        <v>121</v>
      </c>
      <c r="D24" s="29" t="s">
        <v>121</v>
      </c>
      <c r="E24" s="58" t="s">
        <v>121</v>
      </c>
      <c r="F24" s="28" t="s">
        <v>121</v>
      </c>
      <c r="G24" s="27" t="s">
        <v>121</v>
      </c>
      <c r="H24" s="24" t="s">
        <v>121</v>
      </c>
      <c r="I24" s="24" t="s">
        <v>121</v>
      </c>
    </row>
    <row r="25" spans="1:12" hidden="1" x14ac:dyDescent="0.2">
      <c r="A25" s="10">
        <v>0</v>
      </c>
      <c r="B25" s="24" t="s">
        <v>121</v>
      </c>
      <c r="C25" s="27" t="s">
        <v>121</v>
      </c>
      <c r="D25" s="27" t="s">
        <v>121</v>
      </c>
      <c r="E25" s="24" t="s">
        <v>121</v>
      </c>
      <c r="F25" s="28" t="s">
        <v>121</v>
      </c>
      <c r="G25" s="27" t="s">
        <v>121</v>
      </c>
      <c r="H25" s="24" t="s">
        <v>121</v>
      </c>
      <c r="I25" s="24" t="s">
        <v>121</v>
      </c>
    </row>
    <row r="26" spans="1:12" hidden="1" x14ac:dyDescent="0.2">
      <c r="A26" s="10">
        <v>0</v>
      </c>
      <c r="B26" s="24" t="s">
        <v>121</v>
      </c>
      <c r="C26" s="27" t="s">
        <v>121</v>
      </c>
      <c r="D26" s="29" t="s">
        <v>121</v>
      </c>
      <c r="E26" s="24" t="s">
        <v>121</v>
      </c>
      <c r="F26" s="28" t="s">
        <v>121</v>
      </c>
      <c r="G26" s="27" t="s">
        <v>121</v>
      </c>
      <c r="H26" s="24" t="s">
        <v>121</v>
      </c>
      <c r="I26" s="24" t="s">
        <v>121</v>
      </c>
    </row>
    <row r="27" spans="1:12" hidden="1" x14ac:dyDescent="0.2">
      <c r="A27" s="10">
        <v>0</v>
      </c>
      <c r="B27" s="24" t="s">
        <v>121</v>
      </c>
      <c r="C27" s="27" t="s">
        <v>121</v>
      </c>
      <c r="D27" s="27" t="s">
        <v>121</v>
      </c>
      <c r="E27" s="24" t="s">
        <v>121</v>
      </c>
      <c r="F27" s="28" t="s">
        <v>121</v>
      </c>
      <c r="G27" s="27" t="s">
        <v>121</v>
      </c>
      <c r="H27" s="24" t="s">
        <v>121</v>
      </c>
      <c r="I27" s="24" t="s">
        <v>121</v>
      </c>
    </row>
    <row r="28" spans="1:12" x14ac:dyDescent="0.2">
      <c r="A28" s="10">
        <v>1</v>
      </c>
      <c r="B28" s="24"/>
      <c r="C28" s="27" t="s">
        <v>121</v>
      </c>
      <c r="D28" s="62" t="s">
        <v>121</v>
      </c>
      <c r="E28" s="63"/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121</v>
      </c>
      <c r="D29" s="162" t="s">
        <v>134</v>
      </c>
      <c r="E29" s="163"/>
      <c r="F29" s="163" t="s">
        <v>135</v>
      </c>
      <c r="G29" s="163" t="s">
        <v>136</v>
      </c>
      <c r="H29" s="163" t="s">
        <v>121</v>
      </c>
      <c r="I29" s="162" t="s">
        <v>137</v>
      </c>
    </row>
    <row r="30" spans="1:12" x14ac:dyDescent="0.2">
      <c r="A30" s="10">
        <v>1</v>
      </c>
      <c r="B30" s="164" t="s">
        <v>138</v>
      </c>
      <c r="C30" s="165" t="s">
        <v>121</v>
      </c>
      <c r="D30" s="166" t="s">
        <v>3</v>
      </c>
      <c r="E30" s="166"/>
      <c r="F30" s="166" t="s">
        <v>139</v>
      </c>
      <c r="G30" s="166" t="s">
        <v>108</v>
      </c>
      <c r="H30" s="166" t="s">
        <v>121</v>
      </c>
      <c r="I30" s="167" t="s">
        <v>140</v>
      </c>
    </row>
    <row r="31" spans="1:12" hidden="1" x14ac:dyDescent="0.2">
      <c r="A31" s="10">
        <v>0</v>
      </c>
      <c r="B31" s="91" t="s">
        <v>141</v>
      </c>
      <c r="C31" s="92" t="s">
        <v>121</v>
      </c>
      <c r="D31" s="92" t="s">
        <v>121</v>
      </c>
      <c r="E31" s="92"/>
      <c r="F31" s="92" t="s">
        <v>121</v>
      </c>
      <c r="G31" s="92" t="s">
        <v>121</v>
      </c>
      <c r="H31" s="92" t="s">
        <v>121</v>
      </c>
      <c r="I31" s="92" t="s">
        <v>121</v>
      </c>
      <c r="L31" s="64" t="str">
        <f>+H31</f>
        <v/>
      </c>
    </row>
    <row r="32" spans="1:12" hidden="1" x14ac:dyDescent="0.2">
      <c r="A32" s="10">
        <v>0</v>
      </c>
      <c r="B32" s="11" t="s">
        <v>232</v>
      </c>
      <c r="C32" s="76" t="s">
        <v>121</v>
      </c>
      <c r="D32" s="7" t="s">
        <v>121</v>
      </c>
      <c r="E32" s="9" t="s">
        <v>121</v>
      </c>
      <c r="F32" s="82" t="s">
        <v>121</v>
      </c>
      <c r="G32" s="24" t="s">
        <v>121</v>
      </c>
      <c r="H32" s="24" t="s">
        <v>121</v>
      </c>
      <c r="I32" s="24" t="s">
        <v>121</v>
      </c>
    </row>
    <row r="33" spans="1:14" x14ac:dyDescent="0.2">
      <c r="A33" s="10">
        <v>1</v>
      </c>
      <c r="B33" s="43" t="s">
        <v>144</v>
      </c>
      <c r="C33" s="92" t="s">
        <v>121</v>
      </c>
      <c r="D33" s="93" t="s">
        <v>121</v>
      </c>
      <c r="E33" s="92"/>
      <c r="F33" s="94" t="s">
        <v>121</v>
      </c>
      <c r="G33" s="92" t="s">
        <v>121</v>
      </c>
      <c r="H33" s="92">
        <v>3958.0427268474668</v>
      </c>
      <c r="I33" s="27" t="s">
        <v>121</v>
      </c>
      <c r="L33" s="10">
        <f>SUBTOTAL(9,G34:G52)</f>
        <v>3958.04272684747</v>
      </c>
      <c r="M33" s="64"/>
      <c r="N33" s="220">
        <v>98.387885932853962</v>
      </c>
    </row>
    <row r="34" spans="1:14" x14ac:dyDescent="0.2">
      <c r="A34" s="10">
        <v>1</v>
      </c>
      <c r="B34" s="26" t="s">
        <v>145</v>
      </c>
      <c r="C34" s="27" t="s">
        <v>121</v>
      </c>
      <c r="D34" s="27">
        <v>70</v>
      </c>
      <c r="E34" s="27"/>
      <c r="F34" s="72">
        <v>19.59103125</v>
      </c>
      <c r="G34" s="27">
        <v>1371.3721875000001</v>
      </c>
      <c r="H34" s="92" t="s">
        <v>121</v>
      </c>
      <c r="I34" s="92">
        <v>6.6387791984999698</v>
      </c>
      <c r="K34" s="10">
        <v>0.99680881511162001</v>
      </c>
      <c r="M34" s="220">
        <v>99.680881511162013</v>
      </c>
    </row>
    <row r="35" spans="1:14" x14ac:dyDescent="0.2">
      <c r="A35" s="10">
        <v>1</v>
      </c>
      <c r="B35" s="26" t="s">
        <v>148</v>
      </c>
      <c r="C35" s="27" t="s">
        <v>121</v>
      </c>
      <c r="D35" s="27">
        <v>2</v>
      </c>
      <c r="E35" s="27"/>
      <c r="F35" s="72">
        <v>5.66</v>
      </c>
      <c r="G35" s="27">
        <v>11.32</v>
      </c>
      <c r="H35" s="27" t="s">
        <v>121</v>
      </c>
      <c r="I35" s="27">
        <v>5.4799842968974936E-2</v>
      </c>
    </row>
    <row r="36" spans="1:14" x14ac:dyDescent="0.2">
      <c r="A36" s="10">
        <v>1</v>
      </c>
      <c r="B36" s="26" t="s">
        <v>147</v>
      </c>
      <c r="C36" s="27" t="s">
        <v>121</v>
      </c>
      <c r="D36" s="27">
        <v>2</v>
      </c>
      <c r="E36" s="27"/>
      <c r="F36" s="72">
        <v>0.94000000000000006</v>
      </c>
      <c r="G36" s="27">
        <v>1.8800000000000001</v>
      </c>
      <c r="H36" s="27" t="s">
        <v>121</v>
      </c>
      <c r="I36" s="27">
        <v>9.1010339913138588E-3</v>
      </c>
    </row>
    <row r="37" spans="1:14" x14ac:dyDescent="0.2">
      <c r="A37" s="10">
        <v>1</v>
      </c>
      <c r="B37" s="26" t="s">
        <v>188</v>
      </c>
      <c r="C37" s="27" t="s">
        <v>121</v>
      </c>
      <c r="D37" s="27">
        <v>7.5</v>
      </c>
      <c r="E37" s="27"/>
      <c r="F37" s="72">
        <v>21.95</v>
      </c>
      <c r="G37" s="27">
        <v>164.625</v>
      </c>
      <c r="H37" s="27" t="s">
        <v>121</v>
      </c>
      <c r="I37" s="27">
        <v>0.79694559618087446</v>
      </c>
    </row>
    <row r="38" spans="1:14" x14ac:dyDescent="0.2">
      <c r="A38" s="10">
        <v>1</v>
      </c>
      <c r="B38" s="11" t="s">
        <v>150</v>
      </c>
      <c r="C38" s="76" t="s">
        <v>121</v>
      </c>
      <c r="D38" s="27">
        <v>756.41025641025647</v>
      </c>
      <c r="E38" s="9" t="s">
        <v>121</v>
      </c>
      <c r="F38" s="28">
        <v>0.36527681035602644</v>
      </c>
      <c r="G38" s="27">
        <v>276.29912578212259</v>
      </c>
      <c r="H38" s="24" t="s">
        <v>121</v>
      </c>
      <c r="I38" s="24">
        <v>1.3375573061241492</v>
      </c>
      <c r="M38" s="220">
        <v>88.946116480153435</v>
      </c>
    </row>
    <row r="39" spans="1:14" hidden="1" x14ac:dyDescent="0.2">
      <c r="A39" s="10">
        <v>0</v>
      </c>
      <c r="B39" s="11" t="s">
        <v>53</v>
      </c>
      <c r="C39" s="76" t="s">
        <v>121</v>
      </c>
      <c r="D39" s="27">
        <v>60</v>
      </c>
      <c r="E39" s="9" t="s">
        <v>121</v>
      </c>
      <c r="F39" s="28" t="s">
        <v>121</v>
      </c>
      <c r="G39" s="27" t="s">
        <v>121</v>
      </c>
      <c r="H39" s="24" t="s">
        <v>121</v>
      </c>
      <c r="I39" s="24" t="s">
        <v>121</v>
      </c>
    </row>
    <row r="40" spans="1:14" hidden="1" x14ac:dyDescent="0.2">
      <c r="A40" s="10">
        <v>0</v>
      </c>
      <c r="B40" s="11" t="s">
        <v>12</v>
      </c>
      <c r="C40" s="76" t="s">
        <v>121</v>
      </c>
      <c r="D40" s="27">
        <v>50.000000000000007</v>
      </c>
      <c r="E40" s="9" t="s">
        <v>121</v>
      </c>
      <c r="F40" s="13" t="s">
        <v>121</v>
      </c>
      <c r="G40" s="27" t="s">
        <v>121</v>
      </c>
      <c r="H40" s="24" t="s">
        <v>121</v>
      </c>
      <c r="I40" s="24" t="s">
        <v>121</v>
      </c>
    </row>
    <row r="41" spans="1:14" hidden="1" x14ac:dyDescent="0.2">
      <c r="A41" s="10">
        <v>0</v>
      </c>
      <c r="B41" s="26" t="s">
        <v>54</v>
      </c>
      <c r="C41" s="27" t="s">
        <v>121</v>
      </c>
      <c r="D41" s="27">
        <v>166.66666666666669</v>
      </c>
      <c r="E41" s="27" t="s">
        <v>121</v>
      </c>
      <c r="F41" s="71" t="s">
        <v>121</v>
      </c>
      <c r="G41" s="27" t="s">
        <v>121</v>
      </c>
      <c r="H41" s="27" t="s">
        <v>121</v>
      </c>
      <c r="I41" s="27" t="s">
        <v>121</v>
      </c>
    </row>
    <row r="42" spans="1:14" x14ac:dyDescent="0.2">
      <c r="A42" s="10">
        <v>1</v>
      </c>
      <c r="B42" s="26" t="s">
        <v>151</v>
      </c>
      <c r="C42" s="27" t="s">
        <v>121</v>
      </c>
      <c r="D42" s="27" t="s">
        <v>121</v>
      </c>
      <c r="E42" s="27" t="s">
        <v>121</v>
      </c>
      <c r="F42" s="27" t="s">
        <v>121</v>
      </c>
      <c r="G42" s="27">
        <v>287.57370000000083</v>
      </c>
      <c r="H42" s="27" t="s">
        <v>121</v>
      </c>
      <c r="I42" s="27">
        <v>1.3921372439935646</v>
      </c>
    </row>
    <row r="43" spans="1:14" hidden="1" x14ac:dyDescent="0.2">
      <c r="A43" s="10">
        <v>0</v>
      </c>
      <c r="B43" s="26" t="s">
        <v>189</v>
      </c>
      <c r="C43" s="27" t="s">
        <v>121</v>
      </c>
      <c r="D43" s="27">
        <v>4</v>
      </c>
      <c r="E43" s="27"/>
      <c r="F43" s="72">
        <v>14.586</v>
      </c>
      <c r="G43" s="27">
        <v>58.344000000000001</v>
      </c>
      <c r="H43" s="27" t="s">
        <v>121</v>
      </c>
      <c r="I43" s="27">
        <v>0.28244187616447647</v>
      </c>
    </row>
    <row r="44" spans="1:14" hidden="1" x14ac:dyDescent="0.2">
      <c r="A44" s="10">
        <v>0</v>
      </c>
      <c r="B44" s="26" t="s">
        <v>202</v>
      </c>
      <c r="C44" s="27" t="s">
        <v>121</v>
      </c>
      <c r="D44" s="27">
        <v>0.8</v>
      </c>
      <c r="E44" s="27"/>
      <c r="F44" s="72">
        <v>42.635999999999989</v>
      </c>
      <c r="G44" s="27">
        <v>34.108799999999995</v>
      </c>
      <c r="H44" s="27" t="s">
        <v>121</v>
      </c>
      <c r="I44" s="27">
        <v>0.1651198660653862</v>
      </c>
    </row>
    <row r="45" spans="1:14" hidden="1" x14ac:dyDescent="0.2">
      <c r="A45" s="10">
        <v>0</v>
      </c>
      <c r="B45" s="26" t="s">
        <v>205</v>
      </c>
      <c r="C45" s="27" t="s">
        <v>121</v>
      </c>
      <c r="D45" s="27">
        <v>1.2</v>
      </c>
      <c r="E45" s="27"/>
      <c r="F45" s="72">
        <v>133.36500000000001</v>
      </c>
      <c r="G45" s="27">
        <v>160.03800000000001</v>
      </c>
      <c r="H45" s="27" t="s">
        <v>121</v>
      </c>
      <c r="I45" s="27">
        <v>0.77474004143717412</v>
      </c>
    </row>
    <row r="46" spans="1:14" hidden="1" x14ac:dyDescent="0.2">
      <c r="A46" s="10">
        <v>0</v>
      </c>
      <c r="B46" s="26" t="s">
        <v>190</v>
      </c>
      <c r="C46" s="27" t="s">
        <v>121</v>
      </c>
      <c r="D46" s="27">
        <v>0.3</v>
      </c>
      <c r="E46" s="27"/>
      <c r="F46" s="72">
        <v>53.192999999999998</v>
      </c>
      <c r="G46" s="27">
        <v>15.957899999999999</v>
      </c>
      <c r="H46" s="27" t="s">
        <v>121</v>
      </c>
      <c r="I46" s="27">
        <v>7.7251803367014565E-2</v>
      </c>
    </row>
    <row r="47" spans="1:14" hidden="1" x14ac:dyDescent="0.2">
      <c r="A47" s="10">
        <v>0</v>
      </c>
      <c r="B47" s="26" t="s">
        <v>233</v>
      </c>
      <c r="C47" s="27" t="s">
        <v>121</v>
      </c>
      <c r="D47" s="27">
        <v>1.2</v>
      </c>
      <c r="E47" s="27"/>
      <c r="F47" s="72" t="s">
        <v>121</v>
      </c>
      <c r="G47" s="27" t="s">
        <v>121</v>
      </c>
      <c r="H47" s="27" t="s">
        <v>121</v>
      </c>
      <c r="I47" s="27" t="s">
        <v>121</v>
      </c>
    </row>
    <row r="48" spans="1:14" hidden="1" x14ac:dyDescent="0.2">
      <c r="A48" s="10">
        <v>0</v>
      </c>
      <c r="B48" s="26" t="s">
        <v>209</v>
      </c>
      <c r="C48" s="27" t="s">
        <v>121</v>
      </c>
      <c r="D48" s="27">
        <v>1</v>
      </c>
      <c r="E48" s="27"/>
      <c r="F48" s="72">
        <v>19.125</v>
      </c>
      <c r="G48" s="27">
        <v>19.125</v>
      </c>
      <c r="H48" s="81" t="s">
        <v>121</v>
      </c>
      <c r="I48" s="27">
        <v>9.2583656959509333E-2</v>
      </c>
    </row>
    <row r="49" spans="1:14" x14ac:dyDescent="0.2">
      <c r="A49" s="10">
        <v>1</v>
      </c>
      <c r="B49" s="26" t="s">
        <v>234</v>
      </c>
      <c r="C49" s="27" t="s">
        <v>121</v>
      </c>
      <c r="D49" s="27">
        <v>115</v>
      </c>
      <c r="E49" s="27"/>
      <c r="F49" s="72">
        <v>1.653</v>
      </c>
      <c r="G49" s="27">
        <v>190.095</v>
      </c>
      <c r="H49" s="27" t="s">
        <v>121</v>
      </c>
      <c r="I49" s="27">
        <v>0.92024524286106801</v>
      </c>
    </row>
    <row r="50" spans="1:14" x14ac:dyDescent="0.2">
      <c r="A50" s="10">
        <v>1</v>
      </c>
      <c r="B50" s="26" t="s">
        <v>235</v>
      </c>
      <c r="C50" s="27" t="s">
        <v>121</v>
      </c>
      <c r="D50" s="27">
        <v>75</v>
      </c>
      <c r="E50" s="27"/>
      <c r="F50" s="72">
        <v>4.8262499999999999</v>
      </c>
      <c r="G50" s="27">
        <v>361.96875</v>
      </c>
      <c r="H50" s="27" t="s">
        <v>121</v>
      </c>
      <c r="I50" s="27">
        <v>1.7522818603954191</v>
      </c>
    </row>
    <row r="51" spans="1:14" x14ac:dyDescent="0.2">
      <c r="A51" s="10">
        <v>1</v>
      </c>
      <c r="B51" s="26" t="s">
        <v>160</v>
      </c>
      <c r="C51" s="27" t="s">
        <v>121</v>
      </c>
      <c r="D51" s="27">
        <v>1875</v>
      </c>
      <c r="E51" s="27"/>
      <c r="F51" s="72">
        <v>0.56000000000000005</v>
      </c>
      <c r="G51" s="27">
        <v>1050</v>
      </c>
      <c r="H51" s="27" t="s">
        <v>121</v>
      </c>
      <c r="I51" s="27">
        <v>5.0830243036593359</v>
      </c>
      <c r="L51" s="64"/>
    </row>
    <row r="52" spans="1:14" s="177" customFormat="1" x14ac:dyDescent="0.2">
      <c r="A52" s="10">
        <v>1</v>
      </c>
      <c r="B52" s="26" t="s">
        <v>226</v>
      </c>
      <c r="C52" s="27" t="s">
        <v>121</v>
      </c>
      <c r="D52" s="27">
        <v>5000</v>
      </c>
      <c r="E52" s="27"/>
      <c r="F52" s="72">
        <v>4.8581792713069338E-2</v>
      </c>
      <c r="G52" s="27">
        <v>242.90896356534668</v>
      </c>
      <c r="H52" s="27" t="s">
        <v>121</v>
      </c>
      <c r="I52" s="27">
        <v>1.1759163479803401</v>
      </c>
      <c r="L52" s="10">
        <f>SUBTOTAL(9,G53:G74)</f>
        <v>10065.964374482757</v>
      </c>
      <c r="N52" s="220" t="e">
        <v>#VALUE!</v>
      </c>
    </row>
    <row r="53" spans="1:14" x14ac:dyDescent="0.2">
      <c r="A53" s="177">
        <v>1</v>
      </c>
      <c r="B53" s="43" t="s">
        <v>161</v>
      </c>
      <c r="C53" s="92" t="s">
        <v>121</v>
      </c>
      <c r="D53" s="92" t="s">
        <v>121</v>
      </c>
      <c r="E53" s="92"/>
      <c r="F53" s="94" t="s">
        <v>121</v>
      </c>
      <c r="G53" s="92" t="s">
        <v>121</v>
      </c>
      <c r="H53" s="92">
        <v>10065.964374482757</v>
      </c>
      <c r="I53" s="92" t="s">
        <v>121</v>
      </c>
    </row>
    <row r="54" spans="1:14" x14ac:dyDescent="0.2">
      <c r="A54" s="10">
        <v>1</v>
      </c>
      <c r="B54" s="26" t="s">
        <v>162</v>
      </c>
      <c r="C54" s="27" t="s">
        <v>121</v>
      </c>
      <c r="D54" s="27">
        <v>1.6</v>
      </c>
      <c r="E54" s="27"/>
      <c r="F54" s="72">
        <v>45</v>
      </c>
      <c r="G54" s="27">
        <v>72</v>
      </c>
      <c r="H54" s="27" t="s">
        <v>121</v>
      </c>
      <c r="I54" s="27">
        <v>0.34855023796521156</v>
      </c>
    </row>
    <row r="55" spans="1:14" x14ac:dyDescent="0.2">
      <c r="A55" s="10">
        <v>1</v>
      </c>
      <c r="B55" s="11" t="s">
        <v>163</v>
      </c>
      <c r="C55" s="76" t="s">
        <v>121</v>
      </c>
      <c r="D55" s="27">
        <v>160</v>
      </c>
      <c r="E55" s="9" t="s">
        <v>121</v>
      </c>
      <c r="F55" s="155">
        <v>0.2</v>
      </c>
      <c r="G55" s="7">
        <v>32</v>
      </c>
      <c r="H55" s="9" t="s">
        <v>121</v>
      </c>
      <c r="I55" s="24">
        <v>0.15491121687342735</v>
      </c>
    </row>
    <row r="56" spans="1:14" x14ac:dyDescent="0.2">
      <c r="A56" s="10">
        <v>1</v>
      </c>
      <c r="B56" s="11" t="s">
        <v>164</v>
      </c>
      <c r="C56" s="76" t="s">
        <v>121</v>
      </c>
      <c r="D56" s="27">
        <v>1000000</v>
      </c>
      <c r="E56" s="9" t="s">
        <v>121</v>
      </c>
      <c r="F56" s="28">
        <v>2.5000000000000001E-4</v>
      </c>
      <c r="G56" s="7">
        <v>250</v>
      </c>
      <c r="H56" s="9" t="s">
        <v>121</v>
      </c>
      <c r="I56" s="24">
        <v>1.2102438818236514</v>
      </c>
    </row>
    <row r="57" spans="1:14" x14ac:dyDescent="0.2">
      <c r="A57" s="10">
        <v>1</v>
      </c>
      <c r="B57" s="11" t="s">
        <v>165</v>
      </c>
      <c r="C57" s="76" t="s">
        <v>121</v>
      </c>
      <c r="D57" s="27">
        <v>15000</v>
      </c>
      <c r="E57" s="9" t="s">
        <v>121</v>
      </c>
      <c r="F57" s="28">
        <v>0.05</v>
      </c>
      <c r="G57" s="7">
        <v>750</v>
      </c>
      <c r="H57" s="9" t="s">
        <v>121</v>
      </c>
      <c r="I57" s="24">
        <v>3.6307316454709539</v>
      </c>
    </row>
    <row r="58" spans="1:14" x14ac:dyDescent="0.2">
      <c r="A58" s="10">
        <v>1</v>
      </c>
      <c r="B58" s="11" t="s">
        <v>236</v>
      </c>
      <c r="C58" s="76" t="s">
        <v>121</v>
      </c>
      <c r="D58" s="27">
        <v>32</v>
      </c>
      <c r="E58" s="9" t="s">
        <v>121</v>
      </c>
      <c r="F58" s="28">
        <v>3.5</v>
      </c>
      <c r="G58" s="27">
        <v>112</v>
      </c>
      <c r="H58" s="9" t="s">
        <v>121</v>
      </c>
      <c r="I58" s="24">
        <v>0.54218925905699578</v>
      </c>
    </row>
    <row r="59" spans="1:14" x14ac:dyDescent="0.2">
      <c r="A59" s="10">
        <v>1</v>
      </c>
      <c r="B59" s="11" t="s">
        <v>166</v>
      </c>
      <c r="C59" s="76" t="s">
        <v>121</v>
      </c>
      <c r="D59" s="7">
        <v>1757.4999999999998</v>
      </c>
      <c r="E59" s="9" t="s">
        <v>121</v>
      </c>
      <c r="F59" s="197">
        <v>4.5353448275862061</v>
      </c>
      <c r="G59" s="7">
        <v>7970.8685344827563</v>
      </c>
      <c r="H59" s="9" t="s">
        <v>121</v>
      </c>
      <c r="I59" s="24">
        <v>38.58677950671364</v>
      </c>
    </row>
    <row r="60" spans="1:14" hidden="1" x14ac:dyDescent="0.2">
      <c r="A60" s="10">
        <v>0</v>
      </c>
      <c r="B60" s="11">
        <v>0</v>
      </c>
      <c r="C60" s="76" t="s">
        <v>121</v>
      </c>
      <c r="D60" s="7" t="s">
        <v>121</v>
      </c>
      <c r="E60" s="9" t="s">
        <v>121</v>
      </c>
      <c r="F60" s="9" t="s">
        <v>121</v>
      </c>
      <c r="G60" s="7" t="s">
        <v>121</v>
      </c>
      <c r="H60" s="9" t="s">
        <v>121</v>
      </c>
      <c r="I60" s="24" t="s">
        <v>121</v>
      </c>
    </row>
    <row r="61" spans="1:14" hidden="1" x14ac:dyDescent="0.2">
      <c r="A61" s="10">
        <v>0</v>
      </c>
      <c r="B61" s="11">
        <v>0</v>
      </c>
      <c r="C61" s="76" t="s">
        <v>121</v>
      </c>
      <c r="D61" s="7" t="s">
        <v>121</v>
      </c>
      <c r="E61" s="9" t="s">
        <v>121</v>
      </c>
      <c r="F61" s="9" t="s">
        <v>121</v>
      </c>
      <c r="G61" s="7" t="s">
        <v>121</v>
      </c>
      <c r="H61" s="9" t="s">
        <v>121</v>
      </c>
      <c r="I61" s="24" t="s">
        <v>121</v>
      </c>
    </row>
    <row r="62" spans="1:14" hidden="1" x14ac:dyDescent="0.2">
      <c r="A62" s="10">
        <v>0</v>
      </c>
      <c r="B62" s="11">
        <v>0</v>
      </c>
      <c r="C62" s="76" t="s">
        <v>121</v>
      </c>
      <c r="D62" s="7" t="s">
        <v>121</v>
      </c>
      <c r="E62" s="9" t="s">
        <v>121</v>
      </c>
      <c r="F62" s="9" t="s">
        <v>121</v>
      </c>
      <c r="G62" s="7" t="s">
        <v>121</v>
      </c>
      <c r="H62" s="9" t="s">
        <v>121</v>
      </c>
      <c r="I62" s="24" t="s">
        <v>121</v>
      </c>
    </row>
    <row r="63" spans="1:14" hidden="1" x14ac:dyDescent="0.2">
      <c r="A63" s="10">
        <v>0</v>
      </c>
      <c r="B63" s="11">
        <v>0</v>
      </c>
      <c r="C63" s="76" t="s">
        <v>121</v>
      </c>
      <c r="D63" s="7" t="s">
        <v>121</v>
      </c>
      <c r="E63" s="9" t="s">
        <v>121</v>
      </c>
      <c r="F63" s="9" t="s">
        <v>121</v>
      </c>
      <c r="G63" s="7" t="s">
        <v>121</v>
      </c>
      <c r="H63" s="9" t="s">
        <v>121</v>
      </c>
      <c r="I63" s="24" t="s">
        <v>121</v>
      </c>
    </row>
    <row r="64" spans="1:14" hidden="1" x14ac:dyDescent="0.2">
      <c r="A64" s="10">
        <v>0</v>
      </c>
      <c r="B64" s="11">
        <v>0</v>
      </c>
      <c r="C64" s="76" t="s">
        <v>121</v>
      </c>
      <c r="D64" s="7" t="s">
        <v>121</v>
      </c>
      <c r="E64" s="9" t="s">
        <v>121</v>
      </c>
      <c r="F64" s="9" t="s">
        <v>121</v>
      </c>
      <c r="G64" s="7" t="s">
        <v>121</v>
      </c>
      <c r="H64" s="9" t="s">
        <v>121</v>
      </c>
      <c r="I64" s="24" t="s">
        <v>121</v>
      </c>
    </row>
    <row r="65" spans="1:14" hidden="1" x14ac:dyDescent="0.2">
      <c r="A65" s="10">
        <v>0</v>
      </c>
      <c r="B65" s="11">
        <v>0</v>
      </c>
      <c r="C65" s="76" t="s">
        <v>121</v>
      </c>
      <c r="D65" s="7" t="s">
        <v>121</v>
      </c>
      <c r="E65" s="9" t="s">
        <v>121</v>
      </c>
      <c r="F65" s="9" t="s">
        <v>121</v>
      </c>
      <c r="G65" s="7" t="s">
        <v>121</v>
      </c>
      <c r="H65" s="9" t="s">
        <v>121</v>
      </c>
      <c r="I65" s="24" t="s">
        <v>121</v>
      </c>
    </row>
    <row r="66" spans="1:14" hidden="1" x14ac:dyDescent="0.2">
      <c r="A66" s="10">
        <v>0</v>
      </c>
      <c r="B66" s="11">
        <v>0</v>
      </c>
      <c r="C66" s="76" t="s">
        <v>121</v>
      </c>
      <c r="D66" s="7" t="s">
        <v>121</v>
      </c>
      <c r="E66" s="9" t="s">
        <v>121</v>
      </c>
      <c r="F66" s="9" t="s">
        <v>121</v>
      </c>
      <c r="G66" s="7" t="s">
        <v>121</v>
      </c>
      <c r="H66" s="9" t="s">
        <v>121</v>
      </c>
      <c r="I66" s="24" t="s">
        <v>121</v>
      </c>
    </row>
    <row r="67" spans="1:14" hidden="1" x14ac:dyDescent="0.2">
      <c r="A67" s="10">
        <v>0</v>
      </c>
      <c r="B67" s="11">
        <v>0</v>
      </c>
      <c r="C67" s="76" t="s">
        <v>121</v>
      </c>
      <c r="D67" s="7" t="s">
        <v>121</v>
      </c>
      <c r="E67" s="9" t="s">
        <v>121</v>
      </c>
      <c r="F67" s="9" t="s">
        <v>121</v>
      </c>
      <c r="G67" s="7" t="s">
        <v>121</v>
      </c>
      <c r="H67" s="9" t="s">
        <v>121</v>
      </c>
      <c r="I67" s="24" t="s">
        <v>121</v>
      </c>
    </row>
    <row r="68" spans="1:14" hidden="1" x14ac:dyDescent="0.2">
      <c r="A68" s="10">
        <v>0</v>
      </c>
      <c r="B68" s="11">
        <v>0</v>
      </c>
      <c r="C68" s="76" t="s">
        <v>121</v>
      </c>
      <c r="D68" s="7" t="s">
        <v>121</v>
      </c>
      <c r="E68" s="9" t="s">
        <v>121</v>
      </c>
      <c r="F68" s="9" t="s">
        <v>121</v>
      </c>
      <c r="G68" s="7" t="s">
        <v>121</v>
      </c>
      <c r="H68" s="9" t="s">
        <v>121</v>
      </c>
      <c r="I68" s="24" t="s">
        <v>121</v>
      </c>
    </row>
    <row r="69" spans="1:14" hidden="1" x14ac:dyDescent="0.2">
      <c r="A69" s="10">
        <v>0</v>
      </c>
      <c r="B69" s="11">
        <v>0</v>
      </c>
      <c r="C69" s="76" t="s">
        <v>121</v>
      </c>
      <c r="D69" s="7" t="s">
        <v>121</v>
      </c>
      <c r="E69" s="9" t="s">
        <v>121</v>
      </c>
      <c r="F69" s="9" t="s">
        <v>121</v>
      </c>
      <c r="G69" s="7" t="s">
        <v>121</v>
      </c>
      <c r="H69" s="9" t="s">
        <v>121</v>
      </c>
      <c r="I69" s="24" t="s">
        <v>121</v>
      </c>
    </row>
    <row r="70" spans="1:14" hidden="1" x14ac:dyDescent="0.2">
      <c r="A70" s="10">
        <v>0</v>
      </c>
      <c r="B70" s="11">
        <v>0</v>
      </c>
      <c r="C70" s="76" t="s">
        <v>121</v>
      </c>
      <c r="D70" s="7" t="s">
        <v>121</v>
      </c>
      <c r="E70" s="9" t="s">
        <v>121</v>
      </c>
      <c r="F70" s="9" t="s">
        <v>121</v>
      </c>
      <c r="G70" s="7" t="s">
        <v>121</v>
      </c>
      <c r="H70" s="9" t="s">
        <v>121</v>
      </c>
      <c r="I70" s="24" t="s">
        <v>121</v>
      </c>
    </row>
    <row r="71" spans="1:14" hidden="1" x14ac:dyDescent="0.2">
      <c r="A71" s="10">
        <v>0</v>
      </c>
      <c r="B71" s="11">
        <v>0</v>
      </c>
      <c r="C71" s="76" t="s">
        <v>121</v>
      </c>
      <c r="D71" s="7" t="s">
        <v>121</v>
      </c>
      <c r="E71" s="9" t="s">
        <v>121</v>
      </c>
      <c r="F71" s="9" t="s">
        <v>121</v>
      </c>
      <c r="G71" s="7" t="s">
        <v>121</v>
      </c>
      <c r="H71" s="9" t="s">
        <v>121</v>
      </c>
      <c r="I71" s="24" t="s">
        <v>121</v>
      </c>
    </row>
    <row r="72" spans="1:14" hidden="1" x14ac:dyDescent="0.2">
      <c r="A72" s="10">
        <v>0</v>
      </c>
      <c r="B72" s="11">
        <v>0</v>
      </c>
      <c r="C72" s="76" t="s">
        <v>121</v>
      </c>
      <c r="D72" s="7" t="s">
        <v>121</v>
      </c>
      <c r="E72" s="9" t="s">
        <v>121</v>
      </c>
      <c r="F72" s="9" t="s">
        <v>121</v>
      </c>
      <c r="G72" s="7" t="s">
        <v>121</v>
      </c>
      <c r="H72" s="9" t="s">
        <v>121</v>
      </c>
      <c r="I72" s="24" t="s">
        <v>121</v>
      </c>
    </row>
    <row r="73" spans="1:14" x14ac:dyDescent="0.2">
      <c r="A73" s="10">
        <v>1</v>
      </c>
      <c r="B73" s="11" t="s">
        <v>167</v>
      </c>
      <c r="C73" s="9" t="s">
        <v>121</v>
      </c>
      <c r="D73" s="26" t="s">
        <v>121</v>
      </c>
      <c r="E73" s="78" t="s">
        <v>121</v>
      </c>
      <c r="F73" s="72" t="s">
        <v>121</v>
      </c>
      <c r="G73" s="30">
        <v>875.87999999999988</v>
      </c>
      <c r="H73" s="24" t="s">
        <v>121</v>
      </c>
      <c r="I73" s="24">
        <v>4.2401136448467982</v>
      </c>
      <c r="M73" s="220">
        <v>120</v>
      </c>
    </row>
    <row r="74" spans="1:14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/>
      <c r="F74" s="72" t="s">
        <v>121</v>
      </c>
      <c r="G74" s="27">
        <v>3.21584</v>
      </c>
      <c r="H74" s="27" t="s">
        <v>121</v>
      </c>
      <c r="I74" s="27">
        <v>1.5567802739695083E-2</v>
      </c>
    </row>
    <row r="75" spans="1:14" x14ac:dyDescent="0.2">
      <c r="A75" s="10">
        <v>1</v>
      </c>
      <c r="B75" s="95" t="s">
        <v>169</v>
      </c>
      <c r="C75" s="96" t="s">
        <v>121</v>
      </c>
      <c r="D75" s="92" t="s">
        <v>121</v>
      </c>
      <c r="E75" s="92"/>
      <c r="F75" s="94" t="s">
        <v>121</v>
      </c>
      <c r="G75" s="92" t="s">
        <v>121</v>
      </c>
      <c r="H75" s="92">
        <v>134.66666666666666</v>
      </c>
      <c r="I75" s="92" t="s">
        <v>121</v>
      </c>
      <c r="L75" s="64">
        <f>SUM(G76:G81)</f>
        <v>134.66666666666666</v>
      </c>
      <c r="N75" s="220">
        <v>100</v>
      </c>
    </row>
    <row r="76" spans="1:14" x14ac:dyDescent="0.2">
      <c r="A76" s="10">
        <v>1</v>
      </c>
      <c r="B76" s="26" t="s">
        <v>228</v>
      </c>
      <c r="C76" s="24" t="s">
        <v>121</v>
      </c>
      <c r="D76" s="27">
        <v>0.8</v>
      </c>
      <c r="E76" s="27" t="s">
        <v>121</v>
      </c>
      <c r="F76" s="72" t="s">
        <v>121</v>
      </c>
      <c r="G76" s="27">
        <v>134.66666666666666</v>
      </c>
      <c r="H76" s="27" t="s">
        <v>121</v>
      </c>
      <c r="I76" s="27">
        <v>0.65191803767567347</v>
      </c>
    </row>
    <row r="77" spans="1:14" hidden="1" x14ac:dyDescent="0.2">
      <c r="A77" s="10">
        <v>0</v>
      </c>
      <c r="B77" s="26">
        <v>0</v>
      </c>
      <c r="C77" s="24" t="s">
        <v>121</v>
      </c>
      <c r="D77" s="27" t="s">
        <v>121</v>
      </c>
      <c r="E77" s="27"/>
      <c r="F77" s="27" t="s">
        <v>121</v>
      </c>
      <c r="G77" s="27" t="s">
        <v>121</v>
      </c>
      <c r="H77" s="27" t="s">
        <v>121</v>
      </c>
      <c r="I77" s="27" t="s">
        <v>121</v>
      </c>
    </row>
    <row r="78" spans="1:14" hidden="1" x14ac:dyDescent="0.2">
      <c r="A78" s="10">
        <v>0</v>
      </c>
      <c r="B78" s="26">
        <v>0</v>
      </c>
      <c r="C78" s="24" t="s">
        <v>121</v>
      </c>
      <c r="D78" s="27" t="s">
        <v>121</v>
      </c>
      <c r="E78" s="27"/>
      <c r="F78" s="27" t="s">
        <v>121</v>
      </c>
      <c r="G78" s="27" t="s">
        <v>121</v>
      </c>
      <c r="H78" s="27" t="s">
        <v>121</v>
      </c>
      <c r="I78" s="27" t="s">
        <v>121</v>
      </c>
    </row>
    <row r="79" spans="1:14" hidden="1" x14ac:dyDescent="0.2">
      <c r="A79" s="10">
        <v>0</v>
      </c>
      <c r="B79" s="26">
        <v>0</v>
      </c>
      <c r="C79" s="24" t="s">
        <v>121</v>
      </c>
      <c r="D79" s="27" t="s">
        <v>121</v>
      </c>
      <c r="E79" s="27" t="s">
        <v>121</v>
      </c>
      <c r="F79" s="27" t="s">
        <v>121</v>
      </c>
      <c r="G79" s="27" t="s">
        <v>121</v>
      </c>
      <c r="H79" s="27" t="s">
        <v>121</v>
      </c>
      <c r="I79" s="27" t="s">
        <v>121</v>
      </c>
    </row>
    <row r="80" spans="1:14" hidden="1" x14ac:dyDescent="0.2">
      <c r="A80" s="10">
        <v>0</v>
      </c>
      <c r="B80" s="26">
        <v>0</v>
      </c>
      <c r="C80" s="24" t="s">
        <v>121</v>
      </c>
      <c r="D80" s="27" t="s">
        <v>121</v>
      </c>
      <c r="E80" s="27" t="s">
        <v>121</v>
      </c>
      <c r="F80" s="27" t="s">
        <v>121</v>
      </c>
      <c r="G80" s="27" t="s">
        <v>121</v>
      </c>
      <c r="H80" s="27" t="s">
        <v>121</v>
      </c>
      <c r="I80" s="27" t="s">
        <v>121</v>
      </c>
    </row>
    <row r="81" spans="1:14" hidden="1" x14ac:dyDescent="0.2">
      <c r="A81" s="10">
        <v>0</v>
      </c>
      <c r="B81" s="11">
        <v>0</v>
      </c>
      <c r="C81" s="9" t="s">
        <v>121</v>
      </c>
      <c r="D81" s="26" t="s">
        <v>121</v>
      </c>
      <c r="E81" s="78" t="s">
        <v>121</v>
      </c>
      <c r="F81" s="76" t="s">
        <v>121</v>
      </c>
      <c r="G81" s="84" t="s">
        <v>121</v>
      </c>
      <c r="H81" s="9" t="s">
        <v>121</v>
      </c>
      <c r="I81" s="24" t="s">
        <v>121</v>
      </c>
    </row>
    <row r="82" spans="1:14" x14ac:dyDescent="0.2">
      <c r="A82" s="10">
        <v>1</v>
      </c>
      <c r="B82" s="95" t="s">
        <v>171</v>
      </c>
      <c r="C82" s="96" t="s">
        <v>121</v>
      </c>
      <c r="D82" s="92" t="s">
        <v>121</v>
      </c>
      <c r="E82" s="92"/>
      <c r="F82" s="94" t="s">
        <v>121</v>
      </c>
      <c r="G82" s="92" t="s">
        <v>121</v>
      </c>
      <c r="H82" s="92">
        <v>4085.1584747842744</v>
      </c>
      <c r="I82" s="92" t="s">
        <v>121</v>
      </c>
      <c r="L82" s="64">
        <f>SUM(G83:G84)</f>
        <v>4085.1584747842744</v>
      </c>
      <c r="N82" s="220">
        <v>106.53842407850907</v>
      </c>
    </row>
    <row r="83" spans="1:14" x14ac:dyDescent="0.2">
      <c r="A83" s="10">
        <v>1</v>
      </c>
      <c r="B83" s="31" t="s">
        <v>172</v>
      </c>
      <c r="C83" s="24" t="s">
        <v>121</v>
      </c>
      <c r="D83" s="27">
        <v>93.19491549577306</v>
      </c>
      <c r="E83" s="27"/>
      <c r="F83" s="72">
        <v>19.300963846220043</v>
      </c>
      <c r="G83" s="27">
        <v>1798.7516946354478</v>
      </c>
      <c r="H83" s="27" t="s">
        <v>121</v>
      </c>
      <c r="I83" s="27">
        <v>8.7077129334099013</v>
      </c>
      <c r="M83" s="220">
        <v>114.83524945642706</v>
      </c>
    </row>
    <row r="84" spans="1:14" x14ac:dyDescent="0.2">
      <c r="A84" s="10">
        <v>1</v>
      </c>
      <c r="B84" s="31" t="s">
        <v>173</v>
      </c>
      <c r="C84" s="24" t="s">
        <v>121</v>
      </c>
      <c r="D84" s="27">
        <v>398.60693832928797</v>
      </c>
      <c r="E84" s="27"/>
      <c r="F84" s="72">
        <v>5.7359934318555013</v>
      </c>
      <c r="G84" s="27">
        <v>2286.4067801488268</v>
      </c>
      <c r="H84" s="27" t="s">
        <v>121</v>
      </c>
      <c r="I84" s="27">
        <v>11.068439268140926</v>
      </c>
    </row>
    <row r="85" spans="1:14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/>
      <c r="F85" s="172" t="s">
        <v>121</v>
      </c>
      <c r="G85" s="92" t="s">
        <v>121</v>
      </c>
      <c r="H85" s="92">
        <v>1954.8994013654667</v>
      </c>
      <c r="I85" s="92" t="s">
        <v>121</v>
      </c>
      <c r="L85" s="64">
        <f>SUM(G86:G91)</f>
        <v>1954.8994013654667</v>
      </c>
      <c r="N85" s="220">
        <v>88.223774982253474</v>
      </c>
    </row>
    <row r="86" spans="1:14" hidden="1" x14ac:dyDescent="0.2">
      <c r="A86" s="10">
        <v>0</v>
      </c>
      <c r="B86" s="12" t="s">
        <v>175</v>
      </c>
      <c r="C86" s="9" t="s">
        <v>121</v>
      </c>
      <c r="D86" s="77" t="s">
        <v>121</v>
      </c>
      <c r="E86" s="78" t="s">
        <v>121</v>
      </c>
      <c r="F86" s="85" t="s">
        <v>121</v>
      </c>
      <c r="G86" s="8" t="s">
        <v>121</v>
      </c>
      <c r="H86" s="9" t="s">
        <v>121</v>
      </c>
      <c r="I86" s="24" t="s">
        <v>121</v>
      </c>
    </row>
    <row r="87" spans="1:14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/>
      <c r="F87" s="73" t="s">
        <v>121</v>
      </c>
      <c r="G87" s="27">
        <v>743.64100673859548</v>
      </c>
      <c r="H87" s="27" t="s">
        <v>121</v>
      </c>
      <c r="I87" s="27">
        <v>3.5999479147142632</v>
      </c>
    </row>
    <row r="88" spans="1:14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/>
      <c r="F88" s="73" t="s">
        <v>121</v>
      </c>
      <c r="G88" s="27">
        <v>819.03260631325122</v>
      </c>
      <c r="H88" s="27" t="s">
        <v>121</v>
      </c>
      <c r="I88" s="27">
        <v>3.9649168032187663</v>
      </c>
    </row>
    <row r="89" spans="1:14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/>
      <c r="F89" s="73" t="s">
        <v>121</v>
      </c>
      <c r="G89" s="27">
        <v>392.22578831362017</v>
      </c>
      <c r="H89" s="27" t="s">
        <v>121</v>
      </c>
      <c r="I89" s="27">
        <v>1.8987554424000697</v>
      </c>
    </row>
    <row r="90" spans="1:14" hidden="1" x14ac:dyDescent="0.2">
      <c r="A90" s="10">
        <v>0</v>
      </c>
      <c r="B90" s="11">
        <v>0</v>
      </c>
      <c r="C90" s="9" t="s">
        <v>121</v>
      </c>
      <c r="D90" s="9" t="s">
        <v>121</v>
      </c>
      <c r="E90" s="78" t="s">
        <v>121</v>
      </c>
      <c r="F90" s="76" t="s">
        <v>121</v>
      </c>
      <c r="G90" s="27" t="s">
        <v>121</v>
      </c>
      <c r="H90" s="26" t="s">
        <v>121</v>
      </c>
      <c r="I90" s="24" t="s">
        <v>121</v>
      </c>
    </row>
    <row r="91" spans="1:14" hidden="1" x14ac:dyDescent="0.2">
      <c r="A91" s="10">
        <v>0</v>
      </c>
      <c r="B91" s="12" t="s">
        <v>179</v>
      </c>
      <c r="C91" s="9" t="s">
        <v>121</v>
      </c>
      <c r="D91" s="86" t="s">
        <v>121</v>
      </c>
      <c r="E91" s="78" t="s">
        <v>121</v>
      </c>
      <c r="F91" s="76" t="s">
        <v>121</v>
      </c>
      <c r="G91" s="87" t="s">
        <v>121</v>
      </c>
      <c r="H91" s="9" t="s">
        <v>121</v>
      </c>
      <c r="I91" s="24" t="s">
        <v>121</v>
      </c>
    </row>
    <row r="92" spans="1:14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/>
      <c r="F92" s="73" t="s">
        <v>121</v>
      </c>
      <c r="G92" s="27">
        <v>458.26185565015788</v>
      </c>
      <c r="H92" s="27" t="s">
        <v>121</v>
      </c>
      <c r="I92" s="27">
        <v>2.2184344282950272</v>
      </c>
      <c r="L92" s="64">
        <f>+G92</f>
        <v>458.26185565015788</v>
      </c>
    </row>
    <row r="93" spans="1:14" hidden="1" x14ac:dyDescent="0.2">
      <c r="A93" s="10">
        <v>0</v>
      </c>
      <c r="B93" s="9">
        <v>0</v>
      </c>
      <c r="C93" s="9" t="s">
        <v>121</v>
      </c>
      <c r="D93" s="9" t="s">
        <v>121</v>
      </c>
      <c r="E93" s="78" t="s">
        <v>121</v>
      </c>
      <c r="F93" s="76" t="s">
        <v>121</v>
      </c>
      <c r="G93" s="27" t="s">
        <v>121</v>
      </c>
      <c r="H93" s="24" t="s">
        <v>121</v>
      </c>
      <c r="I93" s="24" t="s">
        <v>121</v>
      </c>
    </row>
    <row r="94" spans="1:14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/>
      <c r="F94" s="156" t="s">
        <v>121</v>
      </c>
      <c r="G94" s="39">
        <v>20656.99349979679</v>
      </c>
      <c r="H94" s="38" t="s">
        <v>121</v>
      </c>
      <c r="I94" s="38">
        <v>100.00000000000001</v>
      </c>
      <c r="K94" s="64"/>
      <c r="L94" s="64">
        <f>SUM(L31:L92)</f>
        <v>20656.993499796794</v>
      </c>
    </row>
    <row r="95" spans="1:14" hidden="1" x14ac:dyDescent="0.2">
      <c r="A95" s="10">
        <v>0</v>
      </c>
      <c r="B95" s="12" t="s">
        <v>49</v>
      </c>
      <c r="C95" s="9" t="s">
        <v>121</v>
      </c>
      <c r="D95" s="9" t="s">
        <v>121</v>
      </c>
      <c r="E95" s="78" t="s">
        <v>121</v>
      </c>
      <c r="F95" s="76" t="s">
        <v>121</v>
      </c>
      <c r="G95" s="27" t="s">
        <v>121</v>
      </c>
      <c r="H95" s="24" t="s">
        <v>121</v>
      </c>
      <c r="I95" s="9" t="s">
        <v>121</v>
      </c>
    </row>
    <row r="96" spans="1:14" hidden="1" x14ac:dyDescent="0.2">
      <c r="A96" s="10">
        <v>0</v>
      </c>
      <c r="B96" s="77">
        <v>0</v>
      </c>
      <c r="C96" s="9" t="s">
        <v>121</v>
      </c>
      <c r="D96" s="77" t="s">
        <v>121</v>
      </c>
      <c r="E96" s="78" t="s">
        <v>121</v>
      </c>
      <c r="F96" s="78" t="s">
        <v>121</v>
      </c>
      <c r="G96" s="79" t="s">
        <v>121</v>
      </c>
      <c r="H96" s="24" t="s">
        <v>121</v>
      </c>
      <c r="I96" s="9" t="s">
        <v>121</v>
      </c>
    </row>
    <row r="97" spans="1:14" hidden="1" x14ac:dyDescent="0.2">
      <c r="A97" s="10">
        <v>0</v>
      </c>
      <c r="B97" s="77">
        <v>0</v>
      </c>
      <c r="C97" s="9" t="s">
        <v>121</v>
      </c>
      <c r="D97" s="77" t="s">
        <v>121</v>
      </c>
      <c r="E97" s="78" t="s">
        <v>121</v>
      </c>
      <c r="F97" s="78" t="s">
        <v>121</v>
      </c>
      <c r="G97" s="79" t="s">
        <v>121</v>
      </c>
      <c r="H97" s="9" t="s">
        <v>121</v>
      </c>
      <c r="I97" s="9" t="s">
        <v>121</v>
      </c>
    </row>
    <row r="98" spans="1:14" hidden="1" x14ac:dyDescent="0.2">
      <c r="A98" s="10">
        <v>0</v>
      </c>
      <c r="B98" s="77">
        <v>0</v>
      </c>
      <c r="C98" s="9" t="s">
        <v>121</v>
      </c>
      <c r="D98" s="77" t="s">
        <v>121</v>
      </c>
      <c r="E98" s="78" t="s">
        <v>121</v>
      </c>
      <c r="F98" s="78" t="s">
        <v>121</v>
      </c>
      <c r="G98" s="79" t="s">
        <v>121</v>
      </c>
      <c r="H98" s="9" t="s">
        <v>121</v>
      </c>
      <c r="I98" s="9" t="s">
        <v>121</v>
      </c>
    </row>
    <row r="99" spans="1:14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/>
      <c r="F99" s="157" t="s">
        <v>121</v>
      </c>
      <c r="G99" s="41">
        <v>20656.99349979679</v>
      </c>
      <c r="H99" s="57" t="s">
        <v>121</v>
      </c>
      <c r="I99" s="57" t="s">
        <v>121</v>
      </c>
    </row>
    <row r="100" spans="1:14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/>
      <c r="F100" s="171">
        <v>1.3771328999864527</v>
      </c>
      <c r="G100" s="35" t="s">
        <v>121</v>
      </c>
      <c r="H100" s="59" t="s">
        <v>121</v>
      </c>
      <c r="I100" s="59" t="s">
        <v>121</v>
      </c>
      <c r="N100" s="75">
        <v>102.64384812592829</v>
      </c>
    </row>
    <row r="101" spans="1:14" hidden="1" x14ac:dyDescent="0.2">
      <c r="A101" s="10">
        <v>0</v>
      </c>
      <c r="B101" s="12">
        <v>0</v>
      </c>
      <c r="C101" s="9" t="s">
        <v>121</v>
      </c>
      <c r="D101" s="26" t="s">
        <v>121</v>
      </c>
      <c r="E101" s="26" t="s">
        <v>121</v>
      </c>
      <c r="F101" s="27" t="s">
        <v>121</v>
      </c>
      <c r="G101" s="30" t="s">
        <v>121</v>
      </c>
      <c r="H101" s="9" t="s">
        <v>121</v>
      </c>
      <c r="I101" s="9" t="s">
        <v>121</v>
      </c>
    </row>
    <row r="102" spans="1:14" hidden="1" x14ac:dyDescent="0.2">
      <c r="A102" s="10">
        <v>0</v>
      </c>
      <c r="B102" s="12">
        <v>0</v>
      </c>
      <c r="C102" s="88" t="s">
        <v>121</v>
      </c>
      <c r="D102" s="25" t="s">
        <v>121</v>
      </c>
      <c r="E102" s="25" t="s">
        <v>121</v>
      </c>
      <c r="F102" s="25" t="s">
        <v>121</v>
      </c>
      <c r="G102" s="40" t="s">
        <v>121</v>
      </c>
      <c r="H102" s="9" t="s">
        <v>121</v>
      </c>
      <c r="I102" s="9" t="s">
        <v>121</v>
      </c>
    </row>
    <row r="103" spans="1:14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/>
      <c r="F103" s="72" t="s">
        <v>121</v>
      </c>
      <c r="G103" s="27" t="s">
        <v>121</v>
      </c>
      <c r="H103" s="96">
        <v>389.67766857142851</v>
      </c>
      <c r="I103" s="24" t="s">
        <v>121</v>
      </c>
    </row>
    <row r="104" spans="1:14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/>
      <c r="F104" s="72" t="s">
        <v>121</v>
      </c>
      <c r="G104" s="27" t="s">
        <v>121</v>
      </c>
      <c r="H104" s="96">
        <v>389.67766857142851</v>
      </c>
      <c r="I104" s="24" t="s">
        <v>121</v>
      </c>
    </row>
    <row r="105" spans="1:14" x14ac:dyDescent="0.2">
      <c r="A105" s="10">
        <v>1</v>
      </c>
      <c r="B105" s="26" t="s">
        <v>183</v>
      </c>
      <c r="C105" s="24" t="s">
        <v>121</v>
      </c>
      <c r="D105" s="26">
        <v>559.16949297463839</v>
      </c>
      <c r="E105" s="26"/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4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/>
      <c r="F106" s="26">
        <v>332</v>
      </c>
      <c r="G106" s="26">
        <v>332</v>
      </c>
      <c r="H106" s="24" t="s">
        <v>121</v>
      </c>
      <c r="I106" s="24" t="s">
        <v>121</v>
      </c>
    </row>
    <row r="107" spans="1:14" hidden="1" x14ac:dyDescent="0.2">
      <c r="A107" s="10">
        <v>0</v>
      </c>
      <c r="B107" s="11">
        <v>0</v>
      </c>
      <c r="C107" s="9" t="s">
        <v>121</v>
      </c>
      <c r="D107" s="77" t="s">
        <v>121</v>
      </c>
      <c r="E107" s="78" t="s">
        <v>121</v>
      </c>
      <c r="F107" s="78" t="s">
        <v>121</v>
      </c>
      <c r="G107" s="79" t="s">
        <v>121</v>
      </c>
      <c r="H107" s="9" t="s">
        <v>121</v>
      </c>
      <c r="I107" s="9" t="s">
        <v>121</v>
      </c>
    </row>
    <row r="108" spans="1:14" hidden="1" x14ac:dyDescent="0.2">
      <c r="A108" s="10">
        <v>0</v>
      </c>
      <c r="B108" s="11">
        <v>0</v>
      </c>
      <c r="C108" s="9" t="s">
        <v>121</v>
      </c>
      <c r="D108" s="77" t="s">
        <v>121</v>
      </c>
      <c r="E108" s="78" t="s">
        <v>121</v>
      </c>
      <c r="F108" s="78" t="s">
        <v>121</v>
      </c>
      <c r="G108" s="79" t="s">
        <v>121</v>
      </c>
      <c r="H108" s="24" t="s">
        <v>121</v>
      </c>
      <c r="I108" s="9" t="s">
        <v>121</v>
      </c>
    </row>
    <row r="109" spans="1:14" hidden="1" x14ac:dyDescent="0.2">
      <c r="A109" s="10">
        <v>0</v>
      </c>
      <c r="B109" s="11">
        <v>0</v>
      </c>
      <c r="C109" s="9" t="s">
        <v>121</v>
      </c>
      <c r="D109" s="77" t="s">
        <v>121</v>
      </c>
      <c r="E109" s="78" t="s">
        <v>121</v>
      </c>
      <c r="F109" s="78" t="s">
        <v>121</v>
      </c>
      <c r="G109" s="79" t="s">
        <v>121</v>
      </c>
      <c r="H109" s="24" t="s">
        <v>121</v>
      </c>
      <c r="I109" s="9" t="s">
        <v>121</v>
      </c>
    </row>
    <row r="110" spans="1:14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4" hidden="1" x14ac:dyDescent="0.2">
      <c r="A111" s="10">
        <v>0</v>
      </c>
      <c r="B111" s="89" t="s">
        <v>186</v>
      </c>
      <c r="C111" s="9" t="s">
        <v>121</v>
      </c>
      <c r="D111" s="77" t="s">
        <v>121</v>
      </c>
      <c r="E111" s="78" t="s">
        <v>121</v>
      </c>
      <c r="F111" s="86" t="s">
        <v>121</v>
      </c>
      <c r="G111" s="90" t="s">
        <v>121</v>
      </c>
      <c r="H111" s="24" t="s">
        <v>121</v>
      </c>
      <c r="I111" s="9" t="s">
        <v>121</v>
      </c>
    </row>
    <row r="112" spans="1:14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/>
      <c r="F112" s="158" t="s">
        <v>121</v>
      </c>
      <c r="G112" s="36">
        <v>20267.315831225362</v>
      </c>
      <c r="H112" s="35" t="s">
        <v>121</v>
      </c>
      <c r="I112" s="34" t="s">
        <v>121</v>
      </c>
      <c r="L112" s="64">
        <f>+L94-G105-G106</f>
        <v>20267.315831225365</v>
      </c>
    </row>
    <row r="113" spans="1:12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/>
      <c r="F113" s="159">
        <v>1.3511543887483575</v>
      </c>
      <c r="G113" s="61" t="s">
        <v>121</v>
      </c>
      <c r="H113" s="42" t="s">
        <v>121</v>
      </c>
      <c r="I113" s="42" t="s">
        <v>121</v>
      </c>
      <c r="L113" s="10">
        <f>L112/G9-F113</f>
        <v>0</v>
      </c>
    </row>
    <row r="115" spans="1:12" x14ac:dyDescent="0.2">
      <c r="B115" s="177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D74:I80 I81 D82:I85 I86 D87:I89 I90:I91 I93 D92:I92 C3:I3 D31:I54 D55:H72">
    <cfRule type="cellIs" dxfId="9" priority="1" stopIfTrue="1" operator="equal">
      <formula>0</formula>
    </cfRule>
  </conditionalFormatting>
  <pageMargins left="0.75" right="0.75" top="1" bottom="1" header="0" footer="0"/>
  <pageSetup paperSize="9" scale="9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4"/>
    <col min="8" max="8" width="9.140625" style="10"/>
    <col min="9" max="9" width="6.5703125" style="23" customWidth="1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4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 t="s">
        <v>121</v>
      </c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 t="s">
        <v>121</v>
      </c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 t="s">
        <v>121</v>
      </c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 t="s">
        <v>121</v>
      </c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67</v>
      </c>
      <c r="C7" s="24" t="s">
        <v>121</v>
      </c>
      <c r="D7" s="62" t="s">
        <v>121</v>
      </c>
      <c r="E7" s="63" t="s">
        <v>121</v>
      </c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 t="s">
        <v>121</v>
      </c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 t="s">
        <v>121</v>
      </c>
      <c r="F9" s="103" t="s">
        <v>121</v>
      </c>
      <c r="G9" s="145">
        <v>80000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 t="s">
        <v>121</v>
      </c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 t="s">
        <v>121</v>
      </c>
      <c r="F11" s="63" t="s">
        <v>121</v>
      </c>
      <c r="G11" s="97">
        <v>88888.888888888891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 t="s">
        <v>121</v>
      </c>
      <c r="F12" s="63" t="s">
        <v>121</v>
      </c>
      <c r="G12" s="40">
        <v>10</v>
      </c>
      <c r="H12" s="74" t="s">
        <v>2</v>
      </c>
      <c r="I12" s="62" t="s">
        <v>121</v>
      </c>
    </row>
    <row r="13" spans="1:9" x14ac:dyDescent="0.2">
      <c r="A13" s="10">
        <v>1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63" t="s">
        <v>121</v>
      </c>
      <c r="H13" s="63" t="s">
        <v>121</v>
      </c>
      <c r="I13" s="62" t="s">
        <v>121</v>
      </c>
    </row>
    <row r="14" spans="1:9" hidden="1" x14ac:dyDescent="0.2">
      <c r="A14" s="10">
        <v>0</v>
      </c>
      <c r="B14" s="24" t="s">
        <v>121</v>
      </c>
      <c r="C14" s="24" t="s">
        <v>121</v>
      </c>
      <c r="D14" s="62" t="s">
        <v>121</v>
      </c>
      <c r="E14" s="63" t="s">
        <v>121</v>
      </c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 t="s">
        <v>121</v>
      </c>
      <c r="F15" s="63" t="s">
        <v>121</v>
      </c>
      <c r="G15" s="251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 t="s">
        <v>121</v>
      </c>
      <c r="F16" s="63" t="s">
        <v>121</v>
      </c>
      <c r="G16" s="40">
        <v>0.5</v>
      </c>
      <c r="H16" s="74" t="s">
        <v>129</v>
      </c>
      <c r="I16" s="62" t="s">
        <v>121</v>
      </c>
    </row>
    <row r="17" spans="1:14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 t="s">
        <v>121</v>
      </c>
      <c r="F17" s="63" t="s">
        <v>121</v>
      </c>
      <c r="G17" s="40" t="s">
        <v>121</v>
      </c>
      <c r="H17" s="74" t="s">
        <v>121</v>
      </c>
      <c r="I17" s="62" t="s">
        <v>121</v>
      </c>
    </row>
    <row r="18" spans="1:14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40">
        <v>4.0403999999999991</v>
      </c>
      <c r="H18" s="74" t="s">
        <v>2</v>
      </c>
      <c r="I18" s="25" t="s">
        <v>121</v>
      </c>
    </row>
    <row r="19" spans="1:14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</row>
    <row r="20" spans="1:14" hidden="1" x14ac:dyDescent="0.2">
      <c r="A20" s="10">
        <v>0</v>
      </c>
      <c r="B20" s="24" t="s">
        <v>121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4" x14ac:dyDescent="0.2">
      <c r="A21" s="10">
        <v>1</v>
      </c>
      <c r="B21" s="24" t="s">
        <v>132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02">
        <v>13400</v>
      </c>
      <c r="H21" s="24" t="s">
        <v>133</v>
      </c>
      <c r="I21" s="24" t="s">
        <v>121</v>
      </c>
    </row>
    <row r="22" spans="1:14" hidden="1" x14ac:dyDescent="0.2">
      <c r="A22" s="10">
        <v>0</v>
      </c>
      <c r="B22" s="24" t="s">
        <v>121</v>
      </c>
      <c r="C22" s="27" t="s">
        <v>121</v>
      </c>
      <c r="D22" s="29" t="s">
        <v>121</v>
      </c>
      <c r="E22" s="24" t="s">
        <v>121</v>
      </c>
      <c r="F22" s="28" t="s">
        <v>121</v>
      </c>
      <c r="G22" s="27" t="s">
        <v>121</v>
      </c>
      <c r="H22" s="24" t="s">
        <v>121</v>
      </c>
      <c r="I22" s="24" t="s">
        <v>121</v>
      </c>
    </row>
    <row r="23" spans="1:14" hidden="1" x14ac:dyDescent="0.2">
      <c r="A23" s="10">
        <v>0</v>
      </c>
      <c r="B23" s="24" t="s">
        <v>121</v>
      </c>
      <c r="C23" s="27" t="s">
        <v>121</v>
      </c>
      <c r="D23" s="29" t="s">
        <v>121</v>
      </c>
      <c r="E23" s="24" t="s">
        <v>121</v>
      </c>
      <c r="F23" s="28" t="s">
        <v>121</v>
      </c>
      <c r="G23" s="27" t="s">
        <v>121</v>
      </c>
      <c r="H23" s="24" t="s">
        <v>121</v>
      </c>
      <c r="I23" s="24" t="s">
        <v>121</v>
      </c>
    </row>
    <row r="24" spans="1:14" ht="13.5" hidden="1" x14ac:dyDescent="0.2">
      <c r="A24" s="10">
        <v>0</v>
      </c>
      <c r="B24" s="24" t="s">
        <v>121</v>
      </c>
      <c r="C24" s="27" t="s">
        <v>121</v>
      </c>
      <c r="D24" s="29" t="s">
        <v>121</v>
      </c>
      <c r="E24" s="58" t="s">
        <v>121</v>
      </c>
      <c r="F24" s="28" t="s">
        <v>121</v>
      </c>
      <c r="G24" s="27" t="s">
        <v>121</v>
      </c>
      <c r="H24" s="24" t="s">
        <v>121</v>
      </c>
      <c r="I24" s="24" t="s">
        <v>121</v>
      </c>
    </row>
    <row r="25" spans="1:14" hidden="1" x14ac:dyDescent="0.2">
      <c r="A25" s="10">
        <v>0</v>
      </c>
      <c r="B25" s="24" t="s">
        <v>121</v>
      </c>
      <c r="C25" s="27" t="s">
        <v>121</v>
      </c>
      <c r="D25" s="27" t="s">
        <v>121</v>
      </c>
      <c r="E25" s="24" t="s">
        <v>121</v>
      </c>
      <c r="F25" s="28" t="s">
        <v>121</v>
      </c>
      <c r="G25" s="27" t="s">
        <v>121</v>
      </c>
      <c r="H25" s="24" t="s">
        <v>121</v>
      </c>
      <c r="I25" s="24" t="s">
        <v>121</v>
      </c>
    </row>
    <row r="26" spans="1:14" hidden="1" x14ac:dyDescent="0.2">
      <c r="A26" s="10">
        <v>0</v>
      </c>
      <c r="B26" s="24" t="s">
        <v>121</v>
      </c>
      <c r="C26" s="27" t="s">
        <v>121</v>
      </c>
      <c r="D26" s="29" t="s">
        <v>121</v>
      </c>
      <c r="E26" s="24" t="s">
        <v>121</v>
      </c>
      <c r="F26" s="28" t="s">
        <v>121</v>
      </c>
      <c r="G26" s="27" t="s">
        <v>121</v>
      </c>
      <c r="H26" s="24" t="s">
        <v>121</v>
      </c>
      <c r="I26" s="24" t="s">
        <v>121</v>
      </c>
    </row>
    <row r="27" spans="1:14" hidden="1" x14ac:dyDescent="0.2">
      <c r="A27" s="10">
        <v>0</v>
      </c>
      <c r="B27" s="24" t="s">
        <v>121</v>
      </c>
      <c r="C27" s="27" t="s">
        <v>121</v>
      </c>
      <c r="D27" s="27" t="s">
        <v>121</v>
      </c>
      <c r="E27" s="24" t="s">
        <v>121</v>
      </c>
      <c r="F27" s="28" t="s">
        <v>121</v>
      </c>
      <c r="G27" s="27" t="s">
        <v>121</v>
      </c>
      <c r="H27" s="24" t="s">
        <v>121</v>
      </c>
      <c r="I27" s="24" t="s">
        <v>121</v>
      </c>
    </row>
    <row r="28" spans="1:14" x14ac:dyDescent="0.2">
      <c r="A28" s="10">
        <v>1</v>
      </c>
      <c r="B28" s="24"/>
      <c r="C28" s="27" t="s">
        <v>121</v>
      </c>
      <c r="D28" s="62" t="s">
        <v>121</v>
      </c>
      <c r="E28" s="63" t="s">
        <v>121</v>
      </c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4" x14ac:dyDescent="0.2">
      <c r="A29" s="10">
        <v>1</v>
      </c>
      <c r="B29" s="160" t="s">
        <v>253</v>
      </c>
      <c r="C29" s="161" t="s">
        <v>121</v>
      </c>
      <c r="D29" s="162" t="s">
        <v>134</v>
      </c>
      <c r="E29" s="163" t="s">
        <v>121</v>
      </c>
      <c r="F29" s="163" t="s">
        <v>135</v>
      </c>
      <c r="G29" s="163" t="s">
        <v>136</v>
      </c>
      <c r="H29" s="163" t="s">
        <v>121</v>
      </c>
      <c r="I29" s="162" t="s">
        <v>137</v>
      </c>
    </row>
    <row r="30" spans="1:14" x14ac:dyDescent="0.2">
      <c r="A30" s="10">
        <v>1</v>
      </c>
      <c r="B30" s="164" t="s">
        <v>138</v>
      </c>
      <c r="C30" s="165" t="s">
        <v>121</v>
      </c>
      <c r="D30" s="166" t="s">
        <v>3</v>
      </c>
      <c r="E30" s="166" t="s">
        <v>121</v>
      </c>
      <c r="F30" s="166" t="s">
        <v>139</v>
      </c>
      <c r="G30" s="166" t="s">
        <v>108</v>
      </c>
      <c r="H30" s="166" t="s">
        <v>121</v>
      </c>
      <c r="I30" s="167" t="s">
        <v>140</v>
      </c>
    </row>
    <row r="31" spans="1:14" x14ac:dyDescent="0.2">
      <c r="A31" s="10">
        <v>1</v>
      </c>
      <c r="B31" s="91" t="s">
        <v>141</v>
      </c>
      <c r="C31" s="92" t="s">
        <v>121</v>
      </c>
      <c r="D31" s="92" t="s">
        <v>121</v>
      </c>
      <c r="E31" s="92" t="s">
        <v>121</v>
      </c>
      <c r="F31" s="92" t="s">
        <v>121</v>
      </c>
      <c r="G31" s="92" t="s">
        <v>121</v>
      </c>
      <c r="H31" s="92">
        <v>266.05367833539867</v>
      </c>
      <c r="I31" s="27" t="s">
        <v>121</v>
      </c>
      <c r="L31" s="64">
        <f>+H31</f>
        <v>266.05367833539867</v>
      </c>
      <c r="N31" s="220">
        <v>88.148772091055591</v>
      </c>
    </row>
    <row r="32" spans="1:14" hidden="1" x14ac:dyDescent="0.2">
      <c r="A32" s="10">
        <v>0</v>
      </c>
      <c r="B32" s="11" t="s">
        <v>254</v>
      </c>
      <c r="C32" s="76" t="s">
        <v>121</v>
      </c>
      <c r="D32" s="7" t="s">
        <v>121</v>
      </c>
      <c r="E32" s="9" t="s">
        <v>121</v>
      </c>
      <c r="F32" s="82" t="s">
        <v>121</v>
      </c>
      <c r="G32" s="24" t="s">
        <v>121</v>
      </c>
      <c r="H32" s="24" t="s">
        <v>121</v>
      </c>
      <c r="I32" s="24" t="s">
        <v>121</v>
      </c>
    </row>
    <row r="33" spans="1:14" x14ac:dyDescent="0.2">
      <c r="A33" s="10">
        <v>1</v>
      </c>
      <c r="B33" s="26" t="s">
        <v>143</v>
      </c>
      <c r="C33" s="27" t="s">
        <v>121</v>
      </c>
      <c r="D33" s="27">
        <v>25000</v>
      </c>
      <c r="E33" s="27" t="s">
        <v>121</v>
      </c>
      <c r="F33" s="72">
        <v>1.0642147133415946E-2</v>
      </c>
      <c r="G33" s="27">
        <v>266.05367833539867</v>
      </c>
      <c r="H33" s="27" t="s">
        <v>121</v>
      </c>
      <c r="I33" s="27">
        <v>0.51205825908396096</v>
      </c>
    </row>
    <row r="34" spans="1:14" x14ac:dyDescent="0.2">
      <c r="A34" s="10">
        <v>1</v>
      </c>
      <c r="B34" s="43" t="s">
        <v>144</v>
      </c>
      <c r="C34" s="92" t="s">
        <v>121</v>
      </c>
      <c r="D34" s="92" t="s">
        <v>121</v>
      </c>
      <c r="E34" s="92" t="s">
        <v>121</v>
      </c>
      <c r="F34" s="94" t="s">
        <v>121</v>
      </c>
      <c r="G34" s="92" t="s">
        <v>121</v>
      </c>
      <c r="H34" s="92">
        <v>14274.760773429238</v>
      </c>
      <c r="I34" s="27" t="s">
        <v>121</v>
      </c>
      <c r="L34" s="10">
        <f>SUBTOTAL(9,G35:G53)</f>
        <v>14274.760773429234</v>
      </c>
      <c r="N34" s="220">
        <v>100.35804596976008</v>
      </c>
    </row>
    <row r="35" spans="1:14" x14ac:dyDescent="0.2">
      <c r="A35" s="10">
        <v>1</v>
      </c>
      <c r="B35" s="26" t="s">
        <v>146</v>
      </c>
      <c r="C35" s="27" t="s">
        <v>121</v>
      </c>
      <c r="D35" s="27">
        <v>13400</v>
      </c>
      <c r="E35" s="27" t="s">
        <v>121</v>
      </c>
      <c r="F35" s="72">
        <v>0.1268975</v>
      </c>
      <c r="G35" s="27">
        <v>1700.4265</v>
      </c>
      <c r="H35" s="27" t="s">
        <v>121</v>
      </c>
      <c r="I35" s="27">
        <v>3.2727133815175793</v>
      </c>
      <c r="M35" s="220">
        <v>109.22608480466522</v>
      </c>
    </row>
    <row r="36" spans="1:14" x14ac:dyDescent="0.2">
      <c r="A36" s="10">
        <v>1</v>
      </c>
      <c r="B36" s="26" t="s">
        <v>145</v>
      </c>
      <c r="C36" s="27" t="s">
        <v>121</v>
      </c>
      <c r="D36" s="27">
        <v>13400</v>
      </c>
      <c r="E36" s="27" t="s">
        <v>121</v>
      </c>
      <c r="F36" s="72">
        <v>7.9558600000000007E-2</v>
      </c>
      <c r="G36" s="27">
        <v>1066.0852400000001</v>
      </c>
      <c r="H36" s="27" t="s">
        <v>121</v>
      </c>
      <c r="I36" s="27">
        <v>2.0518331317386433</v>
      </c>
      <c r="M36" s="220">
        <v>94.435159555021698</v>
      </c>
    </row>
    <row r="37" spans="1:14" x14ac:dyDescent="0.2">
      <c r="A37" s="10">
        <v>1</v>
      </c>
      <c r="B37" s="26" t="s">
        <v>147</v>
      </c>
      <c r="C37" s="27" t="s">
        <v>121</v>
      </c>
      <c r="D37" s="27">
        <v>3</v>
      </c>
      <c r="E37" s="27" t="s">
        <v>121</v>
      </c>
      <c r="F37" s="72">
        <v>0.94000000000000006</v>
      </c>
      <c r="G37" s="27">
        <v>2.8200000000000003</v>
      </c>
      <c r="H37" s="27" t="s">
        <v>121</v>
      </c>
      <c r="I37" s="27">
        <v>5.4274923002432468E-3</v>
      </c>
    </row>
    <row r="38" spans="1:14" x14ac:dyDescent="0.2">
      <c r="A38" s="10">
        <v>1</v>
      </c>
      <c r="B38" s="11" t="s">
        <v>150</v>
      </c>
      <c r="C38" s="76" t="s">
        <v>121</v>
      </c>
      <c r="D38" s="27">
        <v>421.50270779140351</v>
      </c>
      <c r="E38" s="9" t="s">
        <v>121</v>
      </c>
      <c r="F38" s="28">
        <v>0.40083925881676497</v>
      </c>
      <c r="G38" s="27">
        <v>168.95483298036564</v>
      </c>
      <c r="H38" s="24" t="s">
        <v>121</v>
      </c>
      <c r="I38" s="24">
        <v>0.32517767910986461</v>
      </c>
      <c r="M38" s="220">
        <v>89.535675144481488</v>
      </c>
    </row>
    <row r="39" spans="1:14" hidden="1" x14ac:dyDescent="0.2">
      <c r="A39" s="10">
        <v>0</v>
      </c>
      <c r="B39" s="11" t="s">
        <v>53</v>
      </c>
      <c r="C39" s="76" t="s">
        <v>121</v>
      </c>
      <c r="D39" s="83">
        <v>64.026666666666671</v>
      </c>
      <c r="E39" s="9" t="s">
        <v>121</v>
      </c>
      <c r="F39" s="13" t="s">
        <v>121</v>
      </c>
      <c r="G39" s="27" t="s">
        <v>121</v>
      </c>
      <c r="H39" s="24" t="s">
        <v>121</v>
      </c>
      <c r="I39" s="24" t="s">
        <v>121</v>
      </c>
    </row>
    <row r="40" spans="1:14" hidden="1" x14ac:dyDescent="0.2">
      <c r="A40" s="10">
        <v>0</v>
      </c>
      <c r="B40" s="11" t="s">
        <v>12</v>
      </c>
      <c r="C40" s="76" t="s">
        <v>121</v>
      </c>
      <c r="D40" s="83">
        <v>23.777777777777786</v>
      </c>
      <c r="E40" s="9" t="s">
        <v>121</v>
      </c>
      <c r="F40" s="13" t="s">
        <v>121</v>
      </c>
      <c r="G40" s="27" t="s">
        <v>121</v>
      </c>
      <c r="H40" s="24" t="s">
        <v>121</v>
      </c>
      <c r="I40" s="24" t="s">
        <v>121</v>
      </c>
    </row>
    <row r="41" spans="1:14" hidden="1" x14ac:dyDescent="0.2">
      <c r="A41" s="10">
        <v>0</v>
      </c>
      <c r="B41" s="26" t="s">
        <v>54</v>
      </c>
      <c r="C41" s="27" t="s">
        <v>121</v>
      </c>
      <c r="D41" s="27">
        <v>93.044888888888892</v>
      </c>
      <c r="E41" s="27" t="s">
        <v>121</v>
      </c>
      <c r="F41" s="71" t="s">
        <v>121</v>
      </c>
      <c r="G41" s="27" t="s">
        <v>121</v>
      </c>
      <c r="H41" s="27" t="s">
        <v>121</v>
      </c>
      <c r="I41" s="27" t="s">
        <v>121</v>
      </c>
    </row>
    <row r="42" spans="1:14" x14ac:dyDescent="0.2">
      <c r="A42" s="10">
        <v>1</v>
      </c>
      <c r="B42" s="26" t="s">
        <v>151</v>
      </c>
      <c r="C42" s="27" t="s">
        <v>121</v>
      </c>
      <c r="D42" s="27" t="s">
        <v>121</v>
      </c>
      <c r="E42" s="27" t="s">
        <v>121</v>
      </c>
      <c r="F42" s="72" t="s">
        <v>121</v>
      </c>
      <c r="G42" s="27">
        <v>524.90678999999727</v>
      </c>
      <c r="H42" s="27" t="s">
        <v>121</v>
      </c>
      <c r="I42" s="27">
        <v>1.0102580003795687</v>
      </c>
    </row>
    <row r="43" spans="1:14" hidden="1" x14ac:dyDescent="0.2">
      <c r="A43" s="10">
        <v>0</v>
      </c>
      <c r="B43" s="26" t="s">
        <v>206</v>
      </c>
      <c r="C43" s="27" t="s">
        <v>121</v>
      </c>
      <c r="D43" s="27">
        <v>2</v>
      </c>
      <c r="E43" s="27" t="s">
        <v>121</v>
      </c>
      <c r="F43" s="72">
        <v>65.422799999999995</v>
      </c>
      <c r="G43" s="27">
        <v>130.84559999999999</v>
      </c>
      <c r="H43" s="27" t="s">
        <v>121</v>
      </c>
      <c r="I43" s="27">
        <v>0.25183102358890341</v>
      </c>
    </row>
    <row r="44" spans="1:14" hidden="1" x14ac:dyDescent="0.2">
      <c r="A44" s="10">
        <v>0</v>
      </c>
      <c r="B44" s="26" t="s">
        <v>255</v>
      </c>
      <c r="C44" s="27" t="s">
        <v>121</v>
      </c>
      <c r="D44" s="27">
        <v>0.2</v>
      </c>
      <c r="E44" s="27" t="s">
        <v>121</v>
      </c>
      <c r="F44" s="72">
        <v>284.07</v>
      </c>
      <c r="G44" s="27">
        <v>56.814</v>
      </c>
      <c r="H44" s="27" t="s">
        <v>121</v>
      </c>
      <c r="I44" s="27">
        <v>0.10934664806596446</v>
      </c>
    </row>
    <row r="45" spans="1:14" hidden="1" x14ac:dyDescent="0.2">
      <c r="A45" s="10">
        <v>0</v>
      </c>
      <c r="B45" s="26" t="s">
        <v>223</v>
      </c>
      <c r="C45" s="27" t="s">
        <v>121</v>
      </c>
      <c r="D45" s="27">
        <v>0.4</v>
      </c>
      <c r="E45" s="27" t="s">
        <v>121</v>
      </c>
      <c r="F45" s="72">
        <v>193.88160000000002</v>
      </c>
      <c r="G45" s="27">
        <v>77.552640000000011</v>
      </c>
      <c r="H45" s="27" t="s">
        <v>121</v>
      </c>
      <c r="I45" s="27">
        <v>0.14926111931331082</v>
      </c>
    </row>
    <row r="46" spans="1:14" hidden="1" x14ac:dyDescent="0.2">
      <c r="A46" s="10">
        <v>0</v>
      </c>
      <c r="B46" s="26" t="s">
        <v>256</v>
      </c>
      <c r="C46" s="27" t="s">
        <v>121</v>
      </c>
      <c r="D46" s="27">
        <v>0.75</v>
      </c>
      <c r="E46" s="27" t="s">
        <v>121</v>
      </c>
      <c r="F46" s="72">
        <v>116.55540000000001</v>
      </c>
      <c r="G46" s="27">
        <v>87.416550000000001</v>
      </c>
      <c r="H46" s="27" t="s">
        <v>121</v>
      </c>
      <c r="I46" s="27">
        <v>0.16824562129036483</v>
      </c>
    </row>
    <row r="47" spans="1:14" hidden="1" x14ac:dyDescent="0.2">
      <c r="A47" s="10">
        <v>0</v>
      </c>
      <c r="B47" s="26" t="s">
        <v>192</v>
      </c>
      <c r="C47" s="27" t="s">
        <v>121</v>
      </c>
      <c r="D47" s="27">
        <v>0.45</v>
      </c>
      <c r="E47" s="27" t="s">
        <v>121</v>
      </c>
      <c r="F47" s="72">
        <v>233.57999999999993</v>
      </c>
      <c r="G47" s="27">
        <v>105.11099999999998</v>
      </c>
      <c r="H47" s="27" t="s">
        <v>121</v>
      </c>
      <c r="I47" s="27">
        <v>0.20230111459959849</v>
      </c>
    </row>
    <row r="48" spans="1:14" hidden="1" x14ac:dyDescent="0.2">
      <c r="A48" s="10">
        <v>0</v>
      </c>
      <c r="B48" s="26" t="s">
        <v>257</v>
      </c>
      <c r="C48" s="27" t="s">
        <v>121</v>
      </c>
      <c r="D48" s="27">
        <v>0.5</v>
      </c>
      <c r="E48" s="27" t="s">
        <v>121</v>
      </c>
      <c r="F48" s="72">
        <v>134.334</v>
      </c>
      <c r="G48" s="27">
        <v>67.167000000000002</v>
      </c>
      <c r="H48" s="27" t="s">
        <v>121</v>
      </c>
      <c r="I48" s="27">
        <v>0.12927247352143195</v>
      </c>
    </row>
    <row r="49" spans="1:14" x14ac:dyDescent="0.2">
      <c r="A49" s="10">
        <v>1</v>
      </c>
      <c r="B49" s="26" t="s">
        <v>225</v>
      </c>
      <c r="C49" s="27" t="s">
        <v>121</v>
      </c>
      <c r="D49" s="27">
        <v>6800</v>
      </c>
      <c r="E49" s="27" t="s">
        <v>121</v>
      </c>
      <c r="F49" s="72">
        <v>5.9400000000000008E-2</v>
      </c>
      <c r="G49" s="27">
        <v>403.92000000000007</v>
      </c>
      <c r="H49" s="27" t="s">
        <v>121</v>
      </c>
      <c r="I49" s="27">
        <v>0.77740166309016046</v>
      </c>
    </row>
    <row r="50" spans="1:14" x14ac:dyDescent="0.2">
      <c r="A50" s="10">
        <v>1</v>
      </c>
      <c r="B50" s="26" t="s">
        <v>258</v>
      </c>
      <c r="C50" s="27" t="s">
        <v>121</v>
      </c>
      <c r="D50" s="27">
        <v>75.599999999999994</v>
      </c>
      <c r="E50" s="27" t="s">
        <v>121</v>
      </c>
      <c r="F50" s="72">
        <v>0.38744999999999996</v>
      </c>
      <c r="G50" s="27">
        <v>29.291219999999996</v>
      </c>
      <c r="H50" s="27" t="s">
        <v>121</v>
      </c>
      <c r="I50" s="27">
        <v>5.6375131565507434E-2</v>
      </c>
    </row>
    <row r="51" spans="1:14" x14ac:dyDescent="0.2">
      <c r="A51" s="10">
        <v>1</v>
      </c>
      <c r="B51" s="26" t="s">
        <v>259</v>
      </c>
      <c r="C51" s="27" t="s">
        <v>121</v>
      </c>
      <c r="D51" s="27">
        <v>6800</v>
      </c>
      <c r="E51" s="27" t="s">
        <v>121</v>
      </c>
      <c r="F51" s="72">
        <v>0.16</v>
      </c>
      <c r="G51" s="27">
        <v>1088</v>
      </c>
      <c r="H51" s="27" t="s">
        <v>121</v>
      </c>
      <c r="I51" s="27">
        <v>2.0940112137108695</v>
      </c>
    </row>
    <row r="52" spans="1:14" x14ac:dyDescent="0.2">
      <c r="A52" s="10">
        <v>1</v>
      </c>
      <c r="B52" s="26" t="s">
        <v>160</v>
      </c>
      <c r="C52" s="27" t="s">
        <v>121</v>
      </c>
      <c r="D52" s="27">
        <v>16000</v>
      </c>
      <c r="E52" s="27" t="s">
        <v>121</v>
      </c>
      <c r="F52" s="72">
        <v>0.56000000000000005</v>
      </c>
      <c r="G52" s="27">
        <v>8960</v>
      </c>
      <c r="H52" s="27" t="s">
        <v>121</v>
      </c>
      <c r="I52" s="27">
        <v>17.2447982305601</v>
      </c>
    </row>
    <row r="53" spans="1:14" x14ac:dyDescent="0.2">
      <c r="A53" s="10">
        <v>1</v>
      </c>
      <c r="B53" s="26" t="s">
        <v>226</v>
      </c>
      <c r="C53" s="27" t="s">
        <v>121</v>
      </c>
      <c r="D53" s="27">
        <v>6800</v>
      </c>
      <c r="E53" s="27" t="s">
        <v>121</v>
      </c>
      <c r="F53" s="72">
        <v>4.8581792713069331E-2</v>
      </c>
      <c r="G53" s="27">
        <v>330.35619044887147</v>
      </c>
      <c r="H53" s="27" t="s">
        <v>121</v>
      </c>
      <c r="I53" s="27">
        <v>0.63581761702090123</v>
      </c>
      <c r="L53" s="64">
        <f>SUM(G54:G74)</f>
        <v>12208.014669267346</v>
      </c>
      <c r="N53" s="220" t="e">
        <v>#VALUE!</v>
      </c>
    </row>
    <row r="54" spans="1:14" x14ac:dyDescent="0.2">
      <c r="A54" s="10">
        <v>1</v>
      </c>
      <c r="B54" s="43" t="s">
        <v>161</v>
      </c>
      <c r="C54" s="92" t="s">
        <v>121</v>
      </c>
      <c r="D54" s="92" t="s">
        <v>121</v>
      </c>
      <c r="E54" s="92" t="s">
        <v>121</v>
      </c>
      <c r="F54" s="94" t="s">
        <v>121</v>
      </c>
      <c r="G54" s="92" t="s">
        <v>121</v>
      </c>
      <c r="H54" s="92">
        <v>12208.014669267346</v>
      </c>
      <c r="I54" s="27" t="s">
        <v>121</v>
      </c>
    </row>
    <row r="55" spans="1:14" x14ac:dyDescent="0.2">
      <c r="A55" s="10">
        <v>1</v>
      </c>
      <c r="B55" s="11" t="s">
        <v>162</v>
      </c>
      <c r="C55" s="76" t="s">
        <v>121</v>
      </c>
      <c r="D55" s="27">
        <v>1.4</v>
      </c>
      <c r="E55" s="9" t="s">
        <v>121</v>
      </c>
      <c r="F55" s="28">
        <v>45</v>
      </c>
      <c r="G55" s="27">
        <v>62.999999999999993</v>
      </c>
      <c r="H55" s="9" t="s">
        <v>121</v>
      </c>
      <c r="I55" s="24">
        <v>0.12125248755862571</v>
      </c>
    </row>
    <row r="56" spans="1:14" x14ac:dyDescent="0.2">
      <c r="A56" s="10">
        <v>1</v>
      </c>
      <c r="B56" s="11" t="s">
        <v>227</v>
      </c>
      <c r="C56" s="76" t="s">
        <v>121</v>
      </c>
      <c r="D56" s="27">
        <v>900</v>
      </c>
      <c r="E56" s="9" t="s">
        <v>121</v>
      </c>
      <c r="F56" s="28">
        <v>0.1396</v>
      </c>
      <c r="G56" s="27">
        <v>125.64</v>
      </c>
      <c r="H56" s="9" t="s">
        <v>121</v>
      </c>
      <c r="I56" s="24">
        <v>0.24181210375977358</v>
      </c>
    </row>
    <row r="57" spans="1:14" x14ac:dyDescent="0.2">
      <c r="A57" s="10">
        <v>1</v>
      </c>
      <c r="B57" s="11" t="s">
        <v>163</v>
      </c>
      <c r="C57" s="76" t="s">
        <v>121</v>
      </c>
      <c r="D57" s="27">
        <v>1336</v>
      </c>
      <c r="E57" s="9" t="s">
        <v>121</v>
      </c>
      <c r="F57" s="155">
        <v>0.19999999999999998</v>
      </c>
      <c r="G57" s="27">
        <v>267.2</v>
      </c>
      <c r="H57" s="9" t="s">
        <v>121</v>
      </c>
      <c r="I57" s="24">
        <v>0.51426451866134582</v>
      </c>
    </row>
    <row r="58" spans="1:14" x14ac:dyDescent="0.2">
      <c r="A58" s="10">
        <v>1</v>
      </c>
      <c r="B58" s="11" t="s">
        <v>164</v>
      </c>
      <c r="C58" s="76" t="s">
        <v>121</v>
      </c>
      <c r="D58" s="27">
        <v>6750000</v>
      </c>
      <c r="E58" s="9" t="s">
        <v>121</v>
      </c>
      <c r="F58" s="28">
        <v>2.5000000000000001E-4</v>
      </c>
      <c r="G58" s="27">
        <v>1687.5</v>
      </c>
      <c r="H58" s="9" t="s">
        <v>121</v>
      </c>
      <c r="I58" s="24">
        <v>3.247834488177475</v>
      </c>
    </row>
    <row r="59" spans="1:14" x14ac:dyDescent="0.2">
      <c r="A59" s="10">
        <v>1</v>
      </c>
      <c r="B59" s="11" t="s">
        <v>165</v>
      </c>
      <c r="C59" s="76" t="s">
        <v>121</v>
      </c>
      <c r="D59" s="27">
        <v>80000</v>
      </c>
      <c r="E59" s="9" t="s">
        <v>121</v>
      </c>
      <c r="F59" s="28">
        <v>0.05</v>
      </c>
      <c r="G59" s="7">
        <v>4000</v>
      </c>
      <c r="H59" s="9" t="s">
        <v>121</v>
      </c>
      <c r="I59" s="24">
        <v>7.6985706386429031</v>
      </c>
    </row>
    <row r="60" spans="1:14" x14ac:dyDescent="0.2">
      <c r="A60" s="10">
        <v>1</v>
      </c>
      <c r="B60" s="11" t="s">
        <v>166</v>
      </c>
      <c r="C60" s="76" t="s">
        <v>121</v>
      </c>
      <c r="D60" s="29">
        <v>1039.2199999999998</v>
      </c>
      <c r="E60" s="9" t="s">
        <v>121</v>
      </c>
      <c r="F60" s="197">
        <v>4.5353448275862061</v>
      </c>
      <c r="G60" s="7">
        <v>4713.2210517241365</v>
      </c>
      <c r="H60" s="9" t="s">
        <v>121</v>
      </c>
      <c r="I60" s="24">
        <v>9.0712663005592642</v>
      </c>
    </row>
    <row r="61" spans="1:14" hidden="1" x14ac:dyDescent="0.2">
      <c r="A61" s="10">
        <v>0</v>
      </c>
      <c r="B61" s="11">
        <v>0</v>
      </c>
      <c r="C61" s="76" t="s">
        <v>121</v>
      </c>
      <c r="D61" s="29" t="s">
        <v>121</v>
      </c>
      <c r="E61" s="9" t="s">
        <v>121</v>
      </c>
      <c r="F61" s="9" t="s">
        <v>121</v>
      </c>
      <c r="G61" s="7" t="s">
        <v>121</v>
      </c>
      <c r="H61" s="9" t="s">
        <v>121</v>
      </c>
      <c r="I61" s="24" t="s">
        <v>121</v>
      </c>
    </row>
    <row r="62" spans="1:14" hidden="1" x14ac:dyDescent="0.2">
      <c r="A62" s="10">
        <v>0</v>
      </c>
      <c r="B62" s="11">
        <v>0</v>
      </c>
      <c r="C62" s="76" t="s">
        <v>121</v>
      </c>
      <c r="D62" s="29" t="s">
        <v>121</v>
      </c>
      <c r="E62" s="9" t="s">
        <v>121</v>
      </c>
      <c r="F62" s="9" t="s">
        <v>121</v>
      </c>
      <c r="G62" s="7" t="s">
        <v>121</v>
      </c>
      <c r="H62" s="9" t="s">
        <v>121</v>
      </c>
      <c r="I62" s="24" t="s">
        <v>121</v>
      </c>
    </row>
    <row r="63" spans="1:14" hidden="1" x14ac:dyDescent="0.2">
      <c r="A63" s="10">
        <v>0</v>
      </c>
      <c r="B63" s="11">
        <v>0</v>
      </c>
      <c r="C63" s="76" t="s">
        <v>121</v>
      </c>
      <c r="D63" s="29" t="s">
        <v>121</v>
      </c>
      <c r="E63" s="9" t="s">
        <v>121</v>
      </c>
      <c r="F63" s="9" t="s">
        <v>121</v>
      </c>
      <c r="G63" s="7" t="s">
        <v>121</v>
      </c>
      <c r="H63" s="9" t="s">
        <v>121</v>
      </c>
      <c r="I63" s="24" t="s">
        <v>121</v>
      </c>
    </row>
    <row r="64" spans="1:14" hidden="1" x14ac:dyDescent="0.2">
      <c r="A64" s="10">
        <v>0</v>
      </c>
      <c r="B64" s="11">
        <v>0</v>
      </c>
      <c r="C64" s="76" t="s">
        <v>121</v>
      </c>
      <c r="D64" s="29" t="s">
        <v>121</v>
      </c>
      <c r="E64" s="9" t="s">
        <v>121</v>
      </c>
      <c r="F64" s="9" t="s">
        <v>121</v>
      </c>
      <c r="G64" s="7" t="s">
        <v>121</v>
      </c>
      <c r="H64" s="9" t="s">
        <v>121</v>
      </c>
      <c r="I64" s="24" t="s">
        <v>121</v>
      </c>
    </row>
    <row r="65" spans="1:14" hidden="1" x14ac:dyDescent="0.2">
      <c r="A65" s="10">
        <v>0</v>
      </c>
      <c r="B65" s="11">
        <v>0</v>
      </c>
      <c r="C65" s="76" t="s">
        <v>121</v>
      </c>
      <c r="D65" s="29" t="s">
        <v>121</v>
      </c>
      <c r="E65" s="9" t="s">
        <v>121</v>
      </c>
      <c r="F65" s="9" t="s">
        <v>121</v>
      </c>
      <c r="G65" s="7" t="s">
        <v>121</v>
      </c>
      <c r="H65" s="9" t="s">
        <v>121</v>
      </c>
      <c r="I65" s="24" t="s">
        <v>121</v>
      </c>
    </row>
    <row r="66" spans="1:14" hidden="1" x14ac:dyDescent="0.2">
      <c r="A66" s="10">
        <v>0</v>
      </c>
      <c r="B66" s="11">
        <v>0</v>
      </c>
      <c r="C66" s="76" t="s">
        <v>121</v>
      </c>
      <c r="D66" s="29" t="s">
        <v>121</v>
      </c>
      <c r="E66" s="9" t="s">
        <v>121</v>
      </c>
      <c r="F66" s="9" t="s">
        <v>121</v>
      </c>
      <c r="G66" s="7" t="s">
        <v>121</v>
      </c>
      <c r="H66" s="9" t="s">
        <v>121</v>
      </c>
      <c r="I66" s="24" t="s">
        <v>121</v>
      </c>
    </row>
    <row r="67" spans="1:14" hidden="1" x14ac:dyDescent="0.2">
      <c r="A67" s="10">
        <v>0</v>
      </c>
      <c r="B67" s="11">
        <v>0</v>
      </c>
      <c r="C67" s="76" t="s">
        <v>121</v>
      </c>
      <c r="D67" s="29" t="s">
        <v>121</v>
      </c>
      <c r="E67" s="9" t="s">
        <v>121</v>
      </c>
      <c r="F67" s="9" t="s">
        <v>121</v>
      </c>
      <c r="G67" s="7" t="s">
        <v>121</v>
      </c>
      <c r="H67" s="9" t="s">
        <v>121</v>
      </c>
      <c r="I67" s="24" t="s">
        <v>121</v>
      </c>
    </row>
    <row r="68" spans="1:14" hidden="1" x14ac:dyDescent="0.2">
      <c r="A68" s="10">
        <v>0</v>
      </c>
      <c r="B68" s="11">
        <v>0</v>
      </c>
      <c r="C68" s="76" t="s">
        <v>121</v>
      </c>
      <c r="D68" s="29" t="s">
        <v>121</v>
      </c>
      <c r="E68" s="9" t="s">
        <v>121</v>
      </c>
      <c r="F68" s="9" t="s">
        <v>121</v>
      </c>
      <c r="G68" s="7" t="s">
        <v>121</v>
      </c>
      <c r="H68" s="9" t="s">
        <v>121</v>
      </c>
      <c r="I68" s="24" t="s">
        <v>121</v>
      </c>
    </row>
    <row r="69" spans="1:14" hidden="1" x14ac:dyDescent="0.2">
      <c r="A69" s="10">
        <v>0</v>
      </c>
      <c r="B69" s="11">
        <v>0</v>
      </c>
      <c r="C69" s="76" t="s">
        <v>121</v>
      </c>
      <c r="D69" s="29" t="s">
        <v>121</v>
      </c>
      <c r="E69" s="9" t="s">
        <v>121</v>
      </c>
      <c r="F69" s="9" t="s">
        <v>121</v>
      </c>
      <c r="G69" s="7" t="s">
        <v>121</v>
      </c>
      <c r="H69" s="9" t="s">
        <v>121</v>
      </c>
      <c r="I69" s="24" t="s">
        <v>121</v>
      </c>
    </row>
    <row r="70" spans="1:14" hidden="1" x14ac:dyDescent="0.2">
      <c r="A70" s="10">
        <v>0</v>
      </c>
      <c r="B70" s="11">
        <v>0</v>
      </c>
      <c r="C70" s="76" t="s">
        <v>121</v>
      </c>
      <c r="D70" s="29" t="s">
        <v>121</v>
      </c>
      <c r="E70" s="9" t="s">
        <v>121</v>
      </c>
      <c r="F70" s="9" t="s">
        <v>121</v>
      </c>
      <c r="G70" s="7" t="s">
        <v>121</v>
      </c>
      <c r="H70" s="9" t="s">
        <v>121</v>
      </c>
      <c r="I70" s="24" t="s">
        <v>121</v>
      </c>
    </row>
    <row r="71" spans="1:14" hidden="1" x14ac:dyDescent="0.2">
      <c r="A71" s="10">
        <v>0</v>
      </c>
      <c r="B71" s="11">
        <v>0</v>
      </c>
      <c r="C71" s="76" t="s">
        <v>121</v>
      </c>
      <c r="D71" s="29" t="s">
        <v>121</v>
      </c>
      <c r="E71" s="9" t="s">
        <v>121</v>
      </c>
      <c r="F71" s="9" t="s">
        <v>121</v>
      </c>
      <c r="G71" s="7" t="s">
        <v>121</v>
      </c>
      <c r="H71" s="9" t="s">
        <v>121</v>
      </c>
      <c r="I71" s="24" t="s">
        <v>121</v>
      </c>
    </row>
    <row r="72" spans="1:14" hidden="1" x14ac:dyDescent="0.2">
      <c r="A72" s="10">
        <v>0</v>
      </c>
      <c r="B72" s="11">
        <v>0</v>
      </c>
      <c r="C72" s="76" t="s">
        <v>121</v>
      </c>
      <c r="D72" s="29" t="s">
        <v>121</v>
      </c>
      <c r="E72" s="9" t="s">
        <v>121</v>
      </c>
      <c r="F72" s="9" t="s">
        <v>121</v>
      </c>
      <c r="G72" s="7" t="s">
        <v>121</v>
      </c>
      <c r="H72" s="9" t="s">
        <v>121</v>
      </c>
      <c r="I72" s="24" t="s">
        <v>121</v>
      </c>
    </row>
    <row r="73" spans="1:14" x14ac:dyDescent="0.2">
      <c r="A73" s="10">
        <v>1</v>
      </c>
      <c r="B73" s="11" t="s">
        <v>167</v>
      </c>
      <c r="C73" s="9" t="s">
        <v>121</v>
      </c>
      <c r="D73" s="29" t="s">
        <v>121</v>
      </c>
      <c r="E73" s="78" t="s">
        <v>121</v>
      </c>
      <c r="F73" s="72" t="s">
        <v>121</v>
      </c>
      <c r="G73" s="30">
        <v>969.6959999999998</v>
      </c>
      <c r="H73" s="24" t="s">
        <v>121</v>
      </c>
      <c r="I73" s="24">
        <v>1.8663182885023666</v>
      </c>
    </row>
    <row r="74" spans="1:14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 t="s">
        <v>121</v>
      </c>
      <c r="F74" s="72" t="s">
        <v>121</v>
      </c>
      <c r="G74" s="27">
        <v>381.7576175432099</v>
      </c>
      <c r="H74" s="27" t="s">
        <v>121</v>
      </c>
      <c r="I74" s="27">
        <v>0.73474699637410568</v>
      </c>
    </row>
    <row r="75" spans="1:14" x14ac:dyDescent="0.2">
      <c r="A75" s="10">
        <v>1</v>
      </c>
      <c r="B75" s="95" t="s">
        <v>169</v>
      </c>
      <c r="C75" s="96" t="s">
        <v>121</v>
      </c>
      <c r="D75" s="27" t="s">
        <v>121</v>
      </c>
      <c r="E75" s="92" t="s">
        <v>121</v>
      </c>
      <c r="F75" s="94" t="s">
        <v>121</v>
      </c>
      <c r="G75" s="92" t="s">
        <v>121</v>
      </c>
      <c r="H75" s="92">
        <v>14292.672736625515</v>
      </c>
      <c r="I75" s="27" t="s">
        <v>121</v>
      </c>
      <c r="L75" s="64">
        <f>SUM(G76:G80)</f>
        <v>14292.672736625515</v>
      </c>
      <c r="N75" s="220">
        <v>100</v>
      </c>
    </row>
    <row r="76" spans="1:14" x14ac:dyDescent="0.2">
      <c r="A76" s="10">
        <v>1</v>
      </c>
      <c r="B76" s="26" t="s">
        <v>260</v>
      </c>
      <c r="C76" s="24" t="s">
        <v>121</v>
      </c>
      <c r="D76" s="27" t="s">
        <v>121</v>
      </c>
      <c r="E76" s="27" t="s">
        <v>121</v>
      </c>
      <c r="F76" s="72" t="s">
        <v>121</v>
      </c>
      <c r="G76" s="27">
        <v>200.49166666666662</v>
      </c>
      <c r="H76" s="27" t="s">
        <v>121</v>
      </c>
      <c r="I76" s="27">
        <v>0.38587481457314488</v>
      </c>
      <c r="M76" s="220">
        <v>100</v>
      </c>
      <c r="N76" s="220"/>
    </row>
    <row r="77" spans="1:14" x14ac:dyDescent="0.2">
      <c r="A77" s="10">
        <v>1</v>
      </c>
      <c r="B77" s="26" t="s">
        <v>261</v>
      </c>
      <c r="C77" s="24" t="s">
        <v>121</v>
      </c>
      <c r="D77" s="27" t="s">
        <v>121</v>
      </c>
      <c r="E77" s="27" t="s">
        <v>121</v>
      </c>
      <c r="F77" s="72" t="s">
        <v>121</v>
      </c>
      <c r="G77" s="27">
        <v>7835.3909465020579</v>
      </c>
      <c r="H77" s="27" t="s">
        <v>121</v>
      </c>
      <c r="I77" s="27">
        <v>15.08032767075729</v>
      </c>
      <c r="M77" s="220">
        <v>100</v>
      </c>
    </row>
    <row r="78" spans="1:14" x14ac:dyDescent="0.2">
      <c r="A78" s="10">
        <v>1</v>
      </c>
      <c r="B78" s="26" t="s">
        <v>262</v>
      </c>
      <c r="C78" s="24" t="s">
        <v>121</v>
      </c>
      <c r="D78" s="27" t="s">
        <v>121</v>
      </c>
      <c r="E78" s="27" t="s">
        <v>121</v>
      </c>
      <c r="F78" s="72" t="s">
        <v>121</v>
      </c>
      <c r="G78" s="27">
        <v>1820.5761316872427</v>
      </c>
      <c r="H78" s="27" t="s">
        <v>121</v>
      </c>
      <c r="I78" s="27">
        <v>3.5039584882053707</v>
      </c>
      <c r="M78" s="220">
        <v>100</v>
      </c>
    </row>
    <row r="79" spans="1:14" x14ac:dyDescent="0.2">
      <c r="A79" s="10">
        <v>1</v>
      </c>
      <c r="B79" s="26" t="s">
        <v>263</v>
      </c>
      <c r="C79" s="24" t="s">
        <v>121</v>
      </c>
      <c r="D79" s="27" t="s">
        <v>121</v>
      </c>
      <c r="E79" s="27" t="s">
        <v>121</v>
      </c>
      <c r="F79" s="72" t="s">
        <v>121</v>
      </c>
      <c r="G79" s="27">
        <v>4320.9876543209875</v>
      </c>
      <c r="H79" s="27" t="s">
        <v>121</v>
      </c>
      <c r="I79" s="27">
        <v>8.3163571713735056</v>
      </c>
      <c r="M79" s="220">
        <v>100</v>
      </c>
    </row>
    <row r="80" spans="1:14" x14ac:dyDescent="0.2">
      <c r="A80" s="10">
        <v>1</v>
      </c>
      <c r="B80" s="26" t="s">
        <v>264</v>
      </c>
      <c r="C80" s="24" t="s">
        <v>121</v>
      </c>
      <c r="D80" s="27" t="s">
        <v>121</v>
      </c>
      <c r="E80" s="27" t="s">
        <v>121</v>
      </c>
      <c r="F80" s="72" t="s">
        <v>121</v>
      </c>
      <c r="G80" s="27">
        <v>115.22633744855966</v>
      </c>
      <c r="H80" s="27" t="s">
        <v>121</v>
      </c>
      <c r="I80" s="27">
        <v>0.22176952456996013</v>
      </c>
      <c r="M80" s="220">
        <v>100</v>
      </c>
    </row>
    <row r="81" spans="1:14" hidden="1" x14ac:dyDescent="0.2">
      <c r="A81" s="10">
        <v>0</v>
      </c>
      <c r="B81" s="11">
        <v>0</v>
      </c>
      <c r="C81" s="9" t="s">
        <v>121</v>
      </c>
      <c r="D81" s="29" t="s">
        <v>121</v>
      </c>
      <c r="E81" s="78" t="s">
        <v>121</v>
      </c>
      <c r="F81" s="76" t="s">
        <v>121</v>
      </c>
      <c r="G81" s="84" t="s">
        <v>121</v>
      </c>
      <c r="H81" s="9" t="s">
        <v>121</v>
      </c>
      <c r="I81" s="24" t="s">
        <v>121</v>
      </c>
    </row>
    <row r="82" spans="1:14" x14ac:dyDescent="0.2">
      <c r="A82" s="10">
        <v>1</v>
      </c>
      <c r="B82" s="95" t="s">
        <v>171</v>
      </c>
      <c r="C82" s="96" t="s">
        <v>121</v>
      </c>
      <c r="D82" s="27" t="s">
        <v>121</v>
      </c>
      <c r="E82" s="92" t="s">
        <v>121</v>
      </c>
      <c r="F82" s="94" t="s">
        <v>121</v>
      </c>
      <c r="G82" s="92" t="s">
        <v>121</v>
      </c>
      <c r="H82" s="92">
        <v>5683.8964025469386</v>
      </c>
      <c r="I82" s="27" t="s">
        <v>121</v>
      </c>
      <c r="L82" s="64">
        <f>SUM(G83:G84)</f>
        <v>5683.8964025469386</v>
      </c>
      <c r="N82" s="220">
        <v>108.97222866237566</v>
      </c>
    </row>
    <row r="83" spans="1:14" x14ac:dyDescent="0.2">
      <c r="A83" s="10">
        <v>1</v>
      </c>
      <c r="B83" s="31" t="s">
        <v>172</v>
      </c>
      <c r="C83" s="24" t="s">
        <v>121</v>
      </c>
      <c r="D83" s="27">
        <v>187.14217746682516</v>
      </c>
      <c r="E83" s="27" t="s">
        <v>121</v>
      </c>
      <c r="F83" s="72">
        <v>20.328726629211726</v>
      </c>
      <c r="G83" s="27">
        <v>3804.3621665185156</v>
      </c>
      <c r="H83" s="27" t="s">
        <v>121</v>
      </c>
      <c r="I83" s="27">
        <v>7.3220377184808365</v>
      </c>
      <c r="M83" s="220">
        <v>113.51384662479992</v>
      </c>
    </row>
    <row r="84" spans="1:14" x14ac:dyDescent="0.2">
      <c r="A84" s="10">
        <v>1</v>
      </c>
      <c r="B84" s="31" t="s">
        <v>173</v>
      </c>
      <c r="C84" s="24" t="s">
        <v>121</v>
      </c>
      <c r="D84" s="27">
        <v>327.6737078515838</v>
      </c>
      <c r="E84" s="27" t="s">
        <v>121</v>
      </c>
      <c r="F84" s="72">
        <v>5.7359934318555013</v>
      </c>
      <c r="G84" s="27">
        <v>1879.534236028423</v>
      </c>
      <c r="H84" s="27" t="s">
        <v>121</v>
      </c>
      <c r="I84" s="27">
        <v>3.6174317709531341</v>
      </c>
      <c r="M84" s="220">
        <v>100.80846587719918</v>
      </c>
    </row>
    <row r="85" spans="1:14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 t="s">
        <v>121</v>
      </c>
      <c r="F85" s="94" t="s">
        <v>121</v>
      </c>
      <c r="G85" s="92" t="s">
        <v>121</v>
      </c>
      <c r="H85" s="92">
        <v>1790.2663868480336</v>
      </c>
      <c r="I85" s="27" t="s">
        <v>121</v>
      </c>
      <c r="L85" s="64">
        <f>SUM(G87:G91)</f>
        <v>1790.2663868480336</v>
      </c>
      <c r="N85" s="220">
        <v>89.030925646688758</v>
      </c>
    </row>
    <row r="86" spans="1:14" hidden="1" x14ac:dyDescent="0.2">
      <c r="A86" s="10">
        <v>0</v>
      </c>
      <c r="B86" s="12" t="s">
        <v>175</v>
      </c>
      <c r="C86" s="9" t="s">
        <v>121</v>
      </c>
      <c r="D86" s="77" t="s">
        <v>121</v>
      </c>
      <c r="E86" s="78" t="s">
        <v>121</v>
      </c>
      <c r="F86" s="85" t="s">
        <v>121</v>
      </c>
      <c r="G86" s="8" t="s">
        <v>121</v>
      </c>
      <c r="H86" s="9" t="s">
        <v>121</v>
      </c>
      <c r="I86" s="24" t="s">
        <v>121</v>
      </c>
    </row>
    <row r="87" spans="1:14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 t="s">
        <v>121</v>
      </c>
      <c r="F87" s="72" t="s">
        <v>121</v>
      </c>
      <c r="G87" s="27">
        <v>616.57570170865927</v>
      </c>
      <c r="H87" s="27" t="s">
        <v>121</v>
      </c>
      <c r="I87" s="27">
        <v>1.1866878984187323</v>
      </c>
      <c r="M87" s="220">
        <v>77.383103752936094</v>
      </c>
    </row>
    <row r="88" spans="1:14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 t="s">
        <v>121</v>
      </c>
      <c r="F88" s="72" t="s">
        <v>121</v>
      </c>
      <c r="G88" s="27">
        <v>673.28344079225576</v>
      </c>
      <c r="H88" s="27" t="s">
        <v>121</v>
      </c>
      <c r="I88" s="27">
        <v>1.2958300321919318</v>
      </c>
      <c r="M88" s="220">
        <v>100.98212697578452</v>
      </c>
    </row>
    <row r="89" spans="1:14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 t="s">
        <v>121</v>
      </c>
      <c r="F89" s="72" t="s">
        <v>121</v>
      </c>
      <c r="G89" s="27">
        <v>500.40724434711854</v>
      </c>
      <c r="H89" s="27" t="s">
        <v>121</v>
      </c>
      <c r="I89" s="27">
        <v>0.96310512967373285</v>
      </c>
      <c r="M89" s="220">
        <v>91.42898988070209</v>
      </c>
    </row>
    <row r="90" spans="1:14" hidden="1" x14ac:dyDescent="0.2">
      <c r="A90" s="10">
        <v>0</v>
      </c>
      <c r="B90" s="11">
        <v>0</v>
      </c>
      <c r="C90" s="9" t="s">
        <v>121</v>
      </c>
      <c r="D90" s="9" t="s">
        <v>121</v>
      </c>
      <c r="E90" s="78" t="s">
        <v>121</v>
      </c>
      <c r="F90" s="76" t="s">
        <v>121</v>
      </c>
      <c r="G90" s="27" t="s">
        <v>121</v>
      </c>
      <c r="H90" s="26" t="s">
        <v>121</v>
      </c>
      <c r="I90" s="24" t="s">
        <v>121</v>
      </c>
    </row>
    <row r="91" spans="1:14" hidden="1" x14ac:dyDescent="0.2">
      <c r="A91" s="10">
        <v>0</v>
      </c>
      <c r="B91" s="12" t="s">
        <v>179</v>
      </c>
      <c r="C91" s="9" t="s">
        <v>121</v>
      </c>
      <c r="D91" s="86" t="s">
        <v>121</v>
      </c>
      <c r="E91" s="78" t="s">
        <v>121</v>
      </c>
      <c r="F91" s="76" t="s">
        <v>121</v>
      </c>
      <c r="G91" s="87" t="s">
        <v>121</v>
      </c>
      <c r="H91" s="9" t="s">
        <v>121</v>
      </c>
      <c r="I91" s="24" t="s">
        <v>121</v>
      </c>
    </row>
    <row r="92" spans="1:14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 t="s">
        <v>121</v>
      </c>
      <c r="F92" s="72" t="s">
        <v>121</v>
      </c>
      <c r="G92" s="27">
        <v>3442.0322781668383</v>
      </c>
      <c r="H92" s="27" t="s">
        <v>121</v>
      </c>
      <c r="I92" s="27">
        <v>6.6246821584890911</v>
      </c>
      <c r="L92" s="64">
        <f>+G92</f>
        <v>3442.0322781668383</v>
      </c>
      <c r="M92" s="220">
        <v>100.96938503897262</v>
      </c>
    </row>
    <row r="93" spans="1:14" hidden="1" x14ac:dyDescent="0.2">
      <c r="A93" s="10">
        <v>0</v>
      </c>
      <c r="B93" s="9">
        <v>0</v>
      </c>
      <c r="C93" s="9" t="s">
        <v>121</v>
      </c>
      <c r="D93" s="9" t="s">
        <v>121</v>
      </c>
      <c r="E93" s="78" t="s">
        <v>121</v>
      </c>
      <c r="F93" s="76" t="s">
        <v>121</v>
      </c>
      <c r="G93" s="27" t="s">
        <v>121</v>
      </c>
      <c r="H93" s="24" t="s">
        <v>121</v>
      </c>
      <c r="I93" s="24" t="s">
        <v>121</v>
      </c>
    </row>
    <row r="94" spans="1:14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 t="s">
        <v>121</v>
      </c>
      <c r="F94" s="156" t="s">
        <v>121</v>
      </c>
      <c r="G94" s="39">
        <v>51957.696925219308</v>
      </c>
      <c r="H94" s="38" t="s">
        <v>121</v>
      </c>
      <c r="I94" s="38">
        <v>100.00000000000001</v>
      </c>
      <c r="L94" s="64">
        <f>SUM(L31:L92)</f>
        <v>51957.696925219301</v>
      </c>
    </row>
    <row r="95" spans="1:14" hidden="1" x14ac:dyDescent="0.2">
      <c r="A95" s="10">
        <v>0</v>
      </c>
      <c r="B95" s="12" t="s">
        <v>49</v>
      </c>
      <c r="C95" s="9" t="s">
        <v>121</v>
      </c>
      <c r="D95" s="9" t="s">
        <v>121</v>
      </c>
      <c r="E95" s="78" t="s">
        <v>121</v>
      </c>
      <c r="F95" s="76" t="s">
        <v>121</v>
      </c>
      <c r="G95" s="27" t="s">
        <v>121</v>
      </c>
      <c r="H95" s="24" t="s">
        <v>121</v>
      </c>
      <c r="I95" s="9" t="s">
        <v>121</v>
      </c>
    </row>
    <row r="96" spans="1:14" hidden="1" x14ac:dyDescent="0.2">
      <c r="A96" s="10">
        <v>0</v>
      </c>
      <c r="B96" s="77">
        <v>0</v>
      </c>
      <c r="C96" s="9" t="s">
        <v>121</v>
      </c>
      <c r="D96" s="77" t="s">
        <v>121</v>
      </c>
      <c r="E96" s="78" t="s">
        <v>121</v>
      </c>
      <c r="F96" s="78" t="s">
        <v>121</v>
      </c>
      <c r="G96" s="79" t="s">
        <v>121</v>
      </c>
      <c r="H96" s="24" t="s">
        <v>121</v>
      </c>
      <c r="I96" s="9" t="s">
        <v>121</v>
      </c>
    </row>
    <row r="97" spans="1:12" hidden="1" x14ac:dyDescent="0.2">
      <c r="A97" s="10">
        <v>0</v>
      </c>
      <c r="B97" s="77">
        <v>0</v>
      </c>
      <c r="C97" s="9" t="s">
        <v>121</v>
      </c>
      <c r="D97" s="77" t="s">
        <v>121</v>
      </c>
      <c r="E97" s="78" t="s">
        <v>121</v>
      </c>
      <c r="F97" s="78" t="s">
        <v>121</v>
      </c>
      <c r="G97" s="79" t="s">
        <v>121</v>
      </c>
      <c r="H97" s="9" t="s">
        <v>121</v>
      </c>
      <c r="I97" s="9" t="s">
        <v>121</v>
      </c>
    </row>
    <row r="98" spans="1:12" hidden="1" x14ac:dyDescent="0.2">
      <c r="A98" s="10">
        <v>0</v>
      </c>
      <c r="B98" s="77">
        <v>0</v>
      </c>
      <c r="C98" s="9" t="s">
        <v>121</v>
      </c>
      <c r="D98" s="77" t="s">
        <v>121</v>
      </c>
      <c r="E98" s="78" t="s">
        <v>121</v>
      </c>
      <c r="F98" s="78" t="s">
        <v>121</v>
      </c>
      <c r="G98" s="79" t="s">
        <v>121</v>
      </c>
      <c r="H98" s="9" t="s">
        <v>121</v>
      </c>
      <c r="I98" s="9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 t="s">
        <v>121</v>
      </c>
      <c r="F99" s="157" t="s">
        <v>121</v>
      </c>
      <c r="G99" s="41">
        <v>51957.696925219308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 t="s">
        <v>121</v>
      </c>
      <c r="F100" s="171">
        <v>0.64947121156524135</v>
      </c>
      <c r="G100" s="35" t="s">
        <v>121</v>
      </c>
      <c r="H100" s="59" t="s">
        <v>121</v>
      </c>
      <c r="I100" s="59" t="s">
        <v>121</v>
      </c>
    </row>
    <row r="101" spans="1:12" hidden="1" x14ac:dyDescent="0.2">
      <c r="A101" s="10">
        <v>0</v>
      </c>
      <c r="B101" s="12">
        <v>0</v>
      </c>
      <c r="C101" s="9" t="s">
        <v>121</v>
      </c>
      <c r="D101" s="26" t="s">
        <v>121</v>
      </c>
      <c r="E101" s="26" t="s">
        <v>121</v>
      </c>
      <c r="F101" s="27" t="s">
        <v>121</v>
      </c>
      <c r="G101" s="30" t="s">
        <v>121</v>
      </c>
      <c r="H101" s="9" t="s">
        <v>121</v>
      </c>
      <c r="I101" s="9" t="s">
        <v>121</v>
      </c>
    </row>
    <row r="102" spans="1:12" hidden="1" x14ac:dyDescent="0.2">
      <c r="A102" s="10">
        <v>0</v>
      </c>
      <c r="B102" s="12">
        <v>0</v>
      </c>
      <c r="C102" s="88" t="s">
        <v>121</v>
      </c>
      <c r="D102" s="25" t="s">
        <v>121</v>
      </c>
      <c r="E102" s="25" t="s">
        <v>121</v>
      </c>
      <c r="F102" s="25" t="s">
        <v>121</v>
      </c>
      <c r="G102" s="40" t="s">
        <v>121</v>
      </c>
      <c r="H102" s="9" t="s">
        <v>121</v>
      </c>
      <c r="I102" s="9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 t="s">
        <v>121</v>
      </c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 t="s">
        <v>121</v>
      </c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1122.853064800951</v>
      </c>
      <c r="E105" s="26" t="s">
        <v>121</v>
      </c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 t="s">
        <v>121</v>
      </c>
      <c r="F106" s="26">
        <v>332</v>
      </c>
      <c r="G106" s="26">
        <v>332</v>
      </c>
      <c r="H106" s="24" t="s">
        <v>121</v>
      </c>
      <c r="I106" s="24" t="s">
        <v>121</v>
      </c>
    </row>
    <row r="107" spans="1:12" hidden="1" x14ac:dyDescent="0.2">
      <c r="A107" s="10">
        <v>0</v>
      </c>
      <c r="B107" s="11">
        <v>0</v>
      </c>
      <c r="C107" s="9" t="s">
        <v>121</v>
      </c>
      <c r="D107" s="77" t="s">
        <v>121</v>
      </c>
      <c r="E107" s="78" t="s">
        <v>121</v>
      </c>
      <c r="F107" s="78" t="s">
        <v>121</v>
      </c>
      <c r="G107" s="79" t="s">
        <v>121</v>
      </c>
      <c r="H107" s="9" t="s">
        <v>121</v>
      </c>
      <c r="I107" s="9" t="s">
        <v>121</v>
      </c>
    </row>
    <row r="108" spans="1:12" hidden="1" x14ac:dyDescent="0.2">
      <c r="A108" s="10">
        <v>0</v>
      </c>
      <c r="B108" s="11">
        <v>0</v>
      </c>
      <c r="C108" s="9" t="s">
        <v>121</v>
      </c>
      <c r="D108" s="77" t="s">
        <v>121</v>
      </c>
      <c r="E108" s="78" t="s">
        <v>121</v>
      </c>
      <c r="F108" s="78" t="s">
        <v>121</v>
      </c>
      <c r="G108" s="79" t="s">
        <v>121</v>
      </c>
      <c r="H108" s="24" t="s">
        <v>121</v>
      </c>
      <c r="I108" s="9" t="s">
        <v>121</v>
      </c>
    </row>
    <row r="109" spans="1:12" hidden="1" x14ac:dyDescent="0.2">
      <c r="A109" s="10">
        <v>0</v>
      </c>
      <c r="B109" s="11">
        <v>0</v>
      </c>
      <c r="C109" s="9" t="s">
        <v>121</v>
      </c>
      <c r="D109" s="77" t="s">
        <v>121</v>
      </c>
      <c r="E109" s="78" t="s">
        <v>121</v>
      </c>
      <c r="F109" s="78" t="s">
        <v>121</v>
      </c>
      <c r="G109" s="79" t="s">
        <v>121</v>
      </c>
      <c r="H109" s="24" t="s">
        <v>121</v>
      </c>
      <c r="I109" s="9" t="s">
        <v>121</v>
      </c>
    </row>
    <row r="110" spans="1:12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2" hidden="1" x14ac:dyDescent="0.2">
      <c r="A111" s="10">
        <v>0</v>
      </c>
      <c r="B111" s="89" t="s">
        <v>186</v>
      </c>
      <c r="C111" s="9" t="s">
        <v>121</v>
      </c>
      <c r="D111" s="77" t="s">
        <v>121</v>
      </c>
      <c r="E111" s="78" t="s">
        <v>121</v>
      </c>
      <c r="F111" s="86" t="s">
        <v>121</v>
      </c>
      <c r="G111" s="90" t="s">
        <v>121</v>
      </c>
      <c r="H111" s="24" t="s">
        <v>121</v>
      </c>
      <c r="I111" s="9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 t="s">
        <v>121</v>
      </c>
      <c r="F112" s="158" t="s">
        <v>121</v>
      </c>
      <c r="G112" s="36">
        <v>51568.01925664788</v>
      </c>
      <c r="H112" s="35" t="s">
        <v>121</v>
      </c>
      <c r="I112" s="34" t="s">
        <v>121</v>
      </c>
      <c r="L112" s="64">
        <f>+L94-G105-G106</f>
        <v>51568.019256647873</v>
      </c>
    </row>
    <row r="113" spans="1:14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 t="s">
        <v>121</v>
      </c>
      <c r="F113" s="159">
        <v>0.64460024070809852</v>
      </c>
      <c r="G113" s="61" t="s">
        <v>121</v>
      </c>
      <c r="H113" s="42" t="s">
        <v>121</v>
      </c>
      <c r="I113" s="42" t="s">
        <v>121</v>
      </c>
      <c r="L113" s="10">
        <f>L112/G9-F113</f>
        <v>0</v>
      </c>
      <c r="N113" s="10">
        <v>100.9582282656398</v>
      </c>
    </row>
    <row r="115" spans="1:14" x14ac:dyDescent="0.2">
      <c r="B115" s="177" t="s">
        <v>57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E74:I80 I55:I73 I81 C3:I3 I86 D87:I89 I90:I91 I93 D92:I92 D31:I54 E82:I85 E55:H72 D55:D85">
    <cfRule type="cellIs" dxfId="8" priority="1" stopIfTrue="1" operator="equal">
      <formula>0</formula>
    </cfRule>
  </conditionalFormatting>
  <pageMargins left="0.75" right="0.75" top="1" bottom="1" header="0" footer="0"/>
  <pageSetup paperSize="9" scale="82" orientation="portrait" r:id="rId1"/>
  <headerFooter alignWithMargins="0"/>
  <colBreaks count="1" manualBreakCount="1">
    <brk id="9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4"/>
    <col min="8" max="8" width="9.140625" style="10"/>
    <col min="9" max="9" width="6.5703125" style="23" customWidth="1"/>
    <col min="10" max="10" width="9.140625" style="10"/>
    <col min="11" max="11" width="0" style="10" hidden="1" customWidth="1"/>
    <col min="12" max="14" width="9.140625" style="10" hidden="1" customWidth="1"/>
    <col min="15" max="15" width="0" style="10" hidden="1" customWidth="1"/>
    <col min="16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4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 t="s">
        <v>121</v>
      </c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 t="s">
        <v>121</v>
      </c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 t="s">
        <v>121</v>
      </c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 t="s">
        <v>121</v>
      </c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265</v>
      </c>
      <c r="C7" s="24" t="s">
        <v>121</v>
      </c>
      <c r="D7" s="62" t="s">
        <v>121</v>
      </c>
      <c r="E7" s="63" t="s">
        <v>121</v>
      </c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 t="s">
        <v>121</v>
      </c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 t="s">
        <v>121</v>
      </c>
      <c r="F9" s="103" t="s">
        <v>121</v>
      </c>
      <c r="G9" s="145">
        <v>25000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 t="s">
        <v>121</v>
      </c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 t="s">
        <v>121</v>
      </c>
      <c r="F11" s="63" t="s">
        <v>121</v>
      </c>
      <c r="G11" s="180">
        <v>27777.777777777777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 t="s">
        <v>121</v>
      </c>
      <c r="F12" s="63" t="s">
        <v>121</v>
      </c>
      <c r="G12" s="180">
        <v>10</v>
      </c>
      <c r="H12" s="74" t="s">
        <v>2</v>
      </c>
      <c r="I12" s="62" t="s">
        <v>121</v>
      </c>
    </row>
    <row r="13" spans="1:9" x14ac:dyDescent="0.2">
      <c r="A13" s="10">
        <v>1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180" t="s">
        <v>121</v>
      </c>
      <c r="H13" s="63" t="s">
        <v>121</v>
      </c>
      <c r="I13" s="62" t="s">
        <v>121</v>
      </c>
    </row>
    <row r="14" spans="1:9" hidden="1" x14ac:dyDescent="0.2">
      <c r="A14" s="10">
        <v>0</v>
      </c>
      <c r="B14" s="24" t="s">
        <v>121</v>
      </c>
      <c r="C14" s="24" t="s">
        <v>121</v>
      </c>
      <c r="D14" s="62" t="s">
        <v>121</v>
      </c>
      <c r="E14" s="63" t="s">
        <v>121</v>
      </c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 t="s">
        <v>121</v>
      </c>
      <c r="F15" s="63" t="s">
        <v>121</v>
      </c>
      <c r="G15" s="250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 t="s">
        <v>121</v>
      </c>
      <c r="F16" s="63" t="s">
        <v>121</v>
      </c>
      <c r="G16" s="180">
        <v>1</v>
      </c>
      <c r="H16" s="74" t="s">
        <v>129</v>
      </c>
      <c r="I16" s="62" t="s">
        <v>121</v>
      </c>
    </row>
    <row r="17" spans="1:14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 t="s">
        <v>121</v>
      </c>
      <c r="F17" s="63" t="s">
        <v>121</v>
      </c>
      <c r="G17" s="180" t="s">
        <v>121</v>
      </c>
      <c r="H17" s="74" t="s">
        <v>121</v>
      </c>
      <c r="I17" s="62" t="s">
        <v>121</v>
      </c>
    </row>
    <row r="18" spans="1:14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180">
        <v>11.543999999999999</v>
      </c>
      <c r="H18" s="74" t="s">
        <v>2</v>
      </c>
      <c r="I18" s="25" t="s">
        <v>121</v>
      </c>
    </row>
    <row r="19" spans="1:14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</row>
    <row r="20" spans="1:14" hidden="1" x14ac:dyDescent="0.2">
      <c r="A20" s="10">
        <v>0</v>
      </c>
      <c r="B20" s="24" t="s">
        <v>121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4" x14ac:dyDescent="0.2">
      <c r="A21" s="10">
        <v>1</v>
      </c>
      <c r="B21" s="24" t="s">
        <v>132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02">
        <v>40000</v>
      </c>
      <c r="H21" s="24" t="s">
        <v>133</v>
      </c>
      <c r="I21" s="24" t="s">
        <v>121</v>
      </c>
    </row>
    <row r="22" spans="1:14" hidden="1" x14ac:dyDescent="0.2">
      <c r="A22" s="10">
        <v>0</v>
      </c>
      <c r="B22" s="24" t="s">
        <v>121</v>
      </c>
      <c r="C22" s="27" t="s">
        <v>121</v>
      </c>
      <c r="D22" s="29" t="s">
        <v>121</v>
      </c>
      <c r="E22" s="24" t="s">
        <v>121</v>
      </c>
      <c r="F22" s="28" t="s">
        <v>121</v>
      </c>
      <c r="G22" s="27" t="s">
        <v>121</v>
      </c>
      <c r="H22" s="24" t="s">
        <v>121</v>
      </c>
      <c r="I22" s="24" t="s">
        <v>121</v>
      </c>
    </row>
    <row r="23" spans="1:14" x14ac:dyDescent="0.2">
      <c r="A23" s="10">
        <v>1</v>
      </c>
      <c r="B23" s="24" t="s">
        <v>266</v>
      </c>
      <c r="C23" s="27" t="s">
        <v>121</v>
      </c>
      <c r="D23" s="29" t="s">
        <v>121</v>
      </c>
      <c r="E23" s="24" t="s">
        <v>121</v>
      </c>
      <c r="F23" s="28" t="s">
        <v>121</v>
      </c>
      <c r="G23" s="32" t="s">
        <v>105</v>
      </c>
      <c r="H23" s="24" t="s">
        <v>121</v>
      </c>
      <c r="I23" s="24" t="s">
        <v>121</v>
      </c>
    </row>
    <row r="24" spans="1:14" ht="13.5" x14ac:dyDescent="0.2">
      <c r="A24" s="10">
        <v>1</v>
      </c>
      <c r="B24" s="24" t="s">
        <v>267</v>
      </c>
      <c r="C24" s="27" t="s">
        <v>121</v>
      </c>
      <c r="D24" s="29" t="s">
        <v>121</v>
      </c>
      <c r="E24" s="58" t="s">
        <v>121</v>
      </c>
      <c r="F24" s="28" t="s">
        <v>121</v>
      </c>
      <c r="G24" s="32" t="s">
        <v>103</v>
      </c>
      <c r="H24" s="24"/>
      <c r="I24" s="24"/>
    </row>
    <row r="25" spans="1:14" hidden="1" x14ac:dyDescent="0.2">
      <c r="A25" s="10">
        <v>0</v>
      </c>
      <c r="B25" s="24" t="s">
        <v>121</v>
      </c>
      <c r="C25" s="27" t="s">
        <v>121</v>
      </c>
      <c r="D25" s="27" t="s">
        <v>121</v>
      </c>
      <c r="E25" s="24" t="s">
        <v>121</v>
      </c>
      <c r="F25" s="28" t="s">
        <v>121</v>
      </c>
      <c r="G25" s="27" t="s">
        <v>121</v>
      </c>
      <c r="H25" s="24" t="s">
        <v>121</v>
      </c>
      <c r="I25" s="24" t="s">
        <v>121</v>
      </c>
    </row>
    <row r="26" spans="1:14" hidden="1" x14ac:dyDescent="0.2">
      <c r="A26" s="10">
        <v>0</v>
      </c>
      <c r="B26" s="24" t="s">
        <v>121</v>
      </c>
      <c r="C26" s="27" t="s">
        <v>121</v>
      </c>
      <c r="D26" s="29" t="s">
        <v>121</v>
      </c>
      <c r="E26" s="24" t="s">
        <v>121</v>
      </c>
      <c r="F26" s="28" t="s">
        <v>121</v>
      </c>
      <c r="G26" s="27" t="s">
        <v>121</v>
      </c>
      <c r="H26" s="24" t="s">
        <v>121</v>
      </c>
      <c r="I26" s="24" t="s">
        <v>121</v>
      </c>
    </row>
    <row r="27" spans="1:14" hidden="1" x14ac:dyDescent="0.2">
      <c r="A27" s="10">
        <v>0</v>
      </c>
      <c r="B27" s="24" t="s">
        <v>121</v>
      </c>
      <c r="C27" s="27" t="s">
        <v>121</v>
      </c>
      <c r="D27" s="27" t="s">
        <v>121</v>
      </c>
      <c r="E27" s="24" t="s">
        <v>121</v>
      </c>
      <c r="F27" s="28" t="s">
        <v>121</v>
      </c>
      <c r="G27" s="27" t="s">
        <v>121</v>
      </c>
      <c r="H27" s="24" t="s">
        <v>121</v>
      </c>
      <c r="I27" s="24" t="s">
        <v>121</v>
      </c>
    </row>
    <row r="28" spans="1:14" x14ac:dyDescent="0.2">
      <c r="A28" s="10">
        <v>1</v>
      </c>
      <c r="B28" s="24"/>
      <c r="C28" s="27" t="s">
        <v>121</v>
      </c>
      <c r="D28" s="62" t="s">
        <v>121</v>
      </c>
      <c r="E28" s="63" t="s">
        <v>121</v>
      </c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4" x14ac:dyDescent="0.2">
      <c r="A29" s="10">
        <v>1</v>
      </c>
      <c r="B29" s="160">
        <v>0</v>
      </c>
      <c r="C29" s="161" t="s">
        <v>121</v>
      </c>
      <c r="D29" s="162" t="s">
        <v>134</v>
      </c>
      <c r="E29" s="163" t="s">
        <v>121</v>
      </c>
      <c r="F29" s="163" t="s">
        <v>135</v>
      </c>
      <c r="G29" s="163" t="s">
        <v>136</v>
      </c>
      <c r="H29" s="163" t="s">
        <v>121</v>
      </c>
      <c r="I29" s="162" t="s">
        <v>137</v>
      </c>
    </row>
    <row r="30" spans="1:14" x14ac:dyDescent="0.2">
      <c r="A30" s="10">
        <v>1</v>
      </c>
      <c r="B30" s="164" t="s">
        <v>138</v>
      </c>
      <c r="C30" s="165" t="s">
        <v>121</v>
      </c>
      <c r="D30" s="166" t="s">
        <v>3</v>
      </c>
      <c r="E30" s="166" t="s">
        <v>121</v>
      </c>
      <c r="F30" s="166" t="s">
        <v>139</v>
      </c>
      <c r="G30" s="166" t="s">
        <v>108</v>
      </c>
      <c r="H30" s="166" t="s">
        <v>121</v>
      </c>
      <c r="I30" s="167" t="s">
        <v>140</v>
      </c>
    </row>
    <row r="31" spans="1:14" x14ac:dyDescent="0.2">
      <c r="A31" s="10">
        <v>1</v>
      </c>
      <c r="B31" s="91" t="s">
        <v>141</v>
      </c>
      <c r="C31" s="92" t="s">
        <v>121</v>
      </c>
      <c r="D31" s="92" t="s">
        <v>121</v>
      </c>
      <c r="E31" s="92" t="s">
        <v>121</v>
      </c>
      <c r="F31" s="92" t="s">
        <v>121</v>
      </c>
      <c r="G31" s="92" t="s">
        <v>121</v>
      </c>
      <c r="H31" s="92">
        <v>159.63220700123921</v>
      </c>
      <c r="I31" s="27" t="s">
        <v>121</v>
      </c>
      <c r="L31" s="64">
        <f>+H31</f>
        <v>159.63220700123921</v>
      </c>
      <c r="N31" s="220">
        <v>88.148772091055605</v>
      </c>
    </row>
    <row r="32" spans="1:14" hidden="1" x14ac:dyDescent="0.2">
      <c r="A32" s="10">
        <v>0</v>
      </c>
      <c r="B32" s="11" t="s">
        <v>268</v>
      </c>
      <c r="C32" s="76" t="s">
        <v>121</v>
      </c>
      <c r="D32" s="7" t="s">
        <v>121</v>
      </c>
      <c r="E32" s="9" t="s">
        <v>121</v>
      </c>
      <c r="F32" s="82" t="s">
        <v>121</v>
      </c>
      <c r="G32" s="24" t="s">
        <v>121</v>
      </c>
      <c r="H32" s="24" t="s">
        <v>121</v>
      </c>
      <c r="I32" s="24" t="s">
        <v>121</v>
      </c>
    </row>
    <row r="33" spans="1:14" x14ac:dyDescent="0.2">
      <c r="A33" s="10">
        <v>1</v>
      </c>
      <c r="B33" s="26" t="s">
        <v>143</v>
      </c>
      <c r="C33" s="27" t="s">
        <v>121</v>
      </c>
      <c r="D33" s="27">
        <v>15000</v>
      </c>
      <c r="E33" s="27" t="s">
        <v>121</v>
      </c>
      <c r="F33" s="72">
        <v>1.0642147133415948E-2</v>
      </c>
      <c r="G33" s="27">
        <v>159.63220700123921</v>
      </c>
      <c r="H33" s="27" t="s">
        <v>121</v>
      </c>
      <c r="I33" s="27">
        <v>0.61872263742927569</v>
      </c>
    </row>
    <row r="34" spans="1:14" x14ac:dyDescent="0.2">
      <c r="A34" s="10">
        <v>1</v>
      </c>
      <c r="B34" s="43" t="s">
        <v>144</v>
      </c>
      <c r="C34" s="92" t="s">
        <v>121</v>
      </c>
      <c r="D34" s="92" t="s">
        <v>121</v>
      </c>
      <c r="E34" s="92" t="s">
        <v>121</v>
      </c>
      <c r="F34" s="94" t="s">
        <v>121</v>
      </c>
      <c r="G34" s="92" t="s">
        <v>121</v>
      </c>
      <c r="H34" s="92">
        <v>8748.5814388770686</v>
      </c>
      <c r="I34" s="27" t="s">
        <v>121</v>
      </c>
      <c r="L34" s="10">
        <f>SUBTOTAL(9,G35:G52)</f>
        <v>8748.5814388770668</v>
      </c>
      <c r="N34" s="220">
        <v>99.577535847737494</v>
      </c>
    </row>
    <row r="35" spans="1:14" x14ac:dyDescent="0.2">
      <c r="A35" s="10">
        <v>1</v>
      </c>
      <c r="B35" s="26" t="s">
        <v>146</v>
      </c>
      <c r="C35" s="27" t="s">
        <v>121</v>
      </c>
      <c r="D35" s="27">
        <v>40000</v>
      </c>
      <c r="E35" s="27" t="s">
        <v>121</v>
      </c>
      <c r="F35" s="72">
        <v>0.10547095238095237</v>
      </c>
      <c r="G35" s="27">
        <v>4218.8380952380949</v>
      </c>
      <c r="H35" s="27" t="s">
        <v>121</v>
      </c>
      <c r="I35" s="27">
        <v>16.351904682696972</v>
      </c>
      <c r="M35" s="220">
        <v>102.60604502382292</v>
      </c>
    </row>
    <row r="36" spans="1:14" x14ac:dyDescent="0.2">
      <c r="A36" s="10">
        <v>1</v>
      </c>
      <c r="B36" s="26" t="s">
        <v>145</v>
      </c>
      <c r="C36" s="27" t="s">
        <v>121</v>
      </c>
      <c r="D36" s="27">
        <v>40000</v>
      </c>
      <c r="E36" s="27" t="s">
        <v>121</v>
      </c>
      <c r="F36" s="72">
        <v>6.3054200000000019E-2</v>
      </c>
      <c r="G36" s="27">
        <v>2522.1680000000006</v>
      </c>
      <c r="H36" s="27" t="s">
        <v>121</v>
      </c>
      <c r="I36" s="27">
        <v>9.7757367784034184</v>
      </c>
      <c r="M36" s="220">
        <v>96.40754818527364</v>
      </c>
    </row>
    <row r="37" spans="1:14" x14ac:dyDescent="0.2">
      <c r="A37" s="10">
        <v>1</v>
      </c>
      <c r="B37" s="26" t="s">
        <v>147</v>
      </c>
      <c r="C37" s="27" t="s">
        <v>121</v>
      </c>
      <c r="D37" s="27">
        <v>10</v>
      </c>
      <c r="E37" s="27" t="s">
        <v>121</v>
      </c>
      <c r="F37" s="72">
        <v>0.94000000000000006</v>
      </c>
      <c r="G37" s="27">
        <v>9.4</v>
      </c>
      <c r="H37" s="27" t="s">
        <v>121</v>
      </c>
      <c r="I37" s="27">
        <v>3.643370533485165E-2</v>
      </c>
    </row>
    <row r="38" spans="1:14" x14ac:dyDescent="0.2">
      <c r="A38" s="10">
        <v>1</v>
      </c>
      <c r="B38" s="11" t="s">
        <v>269</v>
      </c>
      <c r="C38" s="76" t="s">
        <v>121</v>
      </c>
      <c r="D38" s="27">
        <v>10</v>
      </c>
      <c r="E38" s="9" t="s">
        <v>121</v>
      </c>
      <c r="F38" s="28">
        <v>7.3600000000000012</v>
      </c>
      <c r="G38" s="27">
        <v>73.600000000000009</v>
      </c>
      <c r="H38" s="24" t="s">
        <v>121</v>
      </c>
      <c r="I38" s="24">
        <v>0.28526816091968954</v>
      </c>
    </row>
    <row r="39" spans="1:14" x14ac:dyDescent="0.2">
      <c r="A39" s="10">
        <v>1</v>
      </c>
      <c r="B39" s="11" t="s">
        <v>150</v>
      </c>
      <c r="C39" s="76" t="s">
        <v>121</v>
      </c>
      <c r="D39" s="83">
        <v>631.71064040629255</v>
      </c>
      <c r="E39" s="9" t="s">
        <v>121</v>
      </c>
      <c r="F39" s="13">
        <v>0.37764423957666199</v>
      </c>
      <c r="G39" s="27">
        <v>238.56188442872053</v>
      </c>
      <c r="H39" s="24" t="s">
        <v>121</v>
      </c>
      <c r="I39" s="24">
        <v>0.92464823419180187</v>
      </c>
    </row>
    <row r="40" spans="1:14" hidden="1" x14ac:dyDescent="0.2">
      <c r="A40" s="10">
        <v>0</v>
      </c>
      <c r="B40" s="11" t="s">
        <v>53</v>
      </c>
      <c r="C40" s="76" t="s">
        <v>121</v>
      </c>
      <c r="D40" s="83">
        <v>124.66666666666666</v>
      </c>
      <c r="E40" s="9" t="s">
        <v>121</v>
      </c>
      <c r="F40" s="13" t="s">
        <v>121</v>
      </c>
      <c r="G40" s="27" t="s">
        <v>121</v>
      </c>
      <c r="H40" s="24" t="s">
        <v>121</v>
      </c>
      <c r="I40" s="24" t="s">
        <v>121</v>
      </c>
    </row>
    <row r="41" spans="1:14" hidden="1" x14ac:dyDescent="0.2">
      <c r="A41" s="10">
        <v>0</v>
      </c>
      <c r="B41" s="26" t="s">
        <v>12</v>
      </c>
      <c r="C41" s="27" t="s">
        <v>121</v>
      </c>
      <c r="D41" s="27">
        <v>20</v>
      </c>
      <c r="E41" s="27" t="s">
        <v>121</v>
      </c>
      <c r="F41" s="71" t="s">
        <v>121</v>
      </c>
      <c r="G41" s="27" t="s">
        <v>121</v>
      </c>
      <c r="H41" s="27" t="s">
        <v>121</v>
      </c>
      <c r="I41" s="27" t="s">
        <v>121</v>
      </c>
    </row>
    <row r="42" spans="1:14" hidden="1" x14ac:dyDescent="0.2">
      <c r="A42" s="10">
        <v>0</v>
      </c>
      <c r="B42" s="26" t="s">
        <v>54</v>
      </c>
      <c r="C42" s="27" t="s">
        <v>121</v>
      </c>
      <c r="D42" s="27">
        <v>110</v>
      </c>
      <c r="E42" s="27" t="s">
        <v>121</v>
      </c>
      <c r="F42" s="72" t="s">
        <v>121</v>
      </c>
      <c r="G42" s="27" t="s">
        <v>121</v>
      </c>
      <c r="H42" s="27" t="s">
        <v>121</v>
      </c>
      <c r="I42" s="27" t="s">
        <v>121</v>
      </c>
    </row>
    <row r="43" spans="1:14" x14ac:dyDescent="0.2">
      <c r="A43" s="10">
        <v>1</v>
      </c>
      <c r="B43" s="26" t="s">
        <v>151</v>
      </c>
      <c r="C43" s="27" t="s">
        <v>121</v>
      </c>
      <c r="D43" s="27" t="s">
        <v>121</v>
      </c>
      <c r="E43" s="27" t="s">
        <v>121</v>
      </c>
      <c r="F43" s="72" t="s">
        <v>121</v>
      </c>
      <c r="G43" s="27">
        <v>744.56632479262589</v>
      </c>
      <c r="H43" s="27" t="s">
        <v>121</v>
      </c>
      <c r="I43" s="27">
        <v>2.8858840510370189</v>
      </c>
    </row>
    <row r="44" spans="1:14" hidden="1" x14ac:dyDescent="0.2">
      <c r="A44" s="10">
        <v>0</v>
      </c>
      <c r="B44" s="26" t="s">
        <v>223</v>
      </c>
      <c r="C44" s="27" t="s">
        <v>121</v>
      </c>
      <c r="D44" s="27">
        <v>0.4</v>
      </c>
      <c r="E44" s="27" t="s">
        <v>121</v>
      </c>
      <c r="F44" s="72">
        <v>193.88160000000002</v>
      </c>
      <c r="G44" s="27">
        <v>77.552640000000011</v>
      </c>
      <c r="H44" s="27" t="s">
        <v>121</v>
      </c>
      <c r="I44" s="27">
        <v>0.30058830145742865</v>
      </c>
    </row>
    <row r="45" spans="1:14" hidden="1" x14ac:dyDescent="0.2">
      <c r="A45" s="10">
        <v>0</v>
      </c>
      <c r="B45" s="26" t="s">
        <v>155</v>
      </c>
      <c r="C45" s="27" t="s">
        <v>121</v>
      </c>
      <c r="D45" s="27">
        <v>4</v>
      </c>
      <c r="E45" s="27" t="s">
        <v>121</v>
      </c>
      <c r="F45" s="72">
        <v>27.132000000000001</v>
      </c>
      <c r="G45" s="27">
        <v>108.52800000000001</v>
      </c>
      <c r="H45" s="27" t="s">
        <v>121</v>
      </c>
      <c r="I45" s="27">
        <v>0.42064650772135953</v>
      </c>
    </row>
    <row r="46" spans="1:14" hidden="1" x14ac:dyDescent="0.2">
      <c r="A46" s="10">
        <v>0</v>
      </c>
      <c r="B46" s="26" t="s">
        <v>270</v>
      </c>
      <c r="C46" s="27" t="s">
        <v>121</v>
      </c>
      <c r="D46" s="27">
        <v>5</v>
      </c>
      <c r="E46" s="27" t="s">
        <v>121</v>
      </c>
      <c r="F46" s="72">
        <v>39.270000000000003</v>
      </c>
      <c r="G46" s="27">
        <v>196.35000000000002</v>
      </c>
      <c r="H46" s="27" t="s">
        <v>121</v>
      </c>
      <c r="I46" s="27">
        <v>0.76103808962745978</v>
      </c>
    </row>
    <row r="47" spans="1:14" hidden="1" x14ac:dyDescent="0.2">
      <c r="A47" s="10">
        <v>0</v>
      </c>
      <c r="B47" s="26" t="s">
        <v>233</v>
      </c>
      <c r="C47" s="27" t="s">
        <v>121</v>
      </c>
      <c r="D47" s="27">
        <v>1.2</v>
      </c>
      <c r="E47" s="27" t="s">
        <v>121</v>
      </c>
      <c r="F47" s="72" t="s">
        <v>121</v>
      </c>
      <c r="G47" s="27" t="s">
        <v>121</v>
      </c>
      <c r="H47" s="27" t="s">
        <v>121</v>
      </c>
      <c r="I47" s="27" t="s">
        <v>121</v>
      </c>
    </row>
    <row r="48" spans="1:14" hidden="1" x14ac:dyDescent="0.2">
      <c r="A48" s="10">
        <v>0</v>
      </c>
      <c r="B48" s="26" t="s">
        <v>256</v>
      </c>
      <c r="C48" s="27" t="s">
        <v>121</v>
      </c>
      <c r="D48" s="27">
        <v>2</v>
      </c>
      <c r="E48" s="27" t="s">
        <v>121</v>
      </c>
      <c r="F48" s="72">
        <v>116.55539999999999</v>
      </c>
      <c r="G48" s="27">
        <v>233.11079999999998</v>
      </c>
      <c r="H48" s="27" t="s">
        <v>121</v>
      </c>
      <c r="I48" s="27">
        <v>0.90352023378420576</v>
      </c>
    </row>
    <row r="49" spans="1:14" hidden="1" x14ac:dyDescent="0.2">
      <c r="A49" s="10">
        <v>0</v>
      </c>
      <c r="B49" s="26" t="s">
        <v>217</v>
      </c>
      <c r="C49" s="27" t="s">
        <v>121</v>
      </c>
      <c r="D49" s="27">
        <v>12</v>
      </c>
      <c r="E49" s="27" t="s">
        <v>121</v>
      </c>
      <c r="F49" s="72">
        <v>10.752073732718893</v>
      </c>
      <c r="G49" s="27">
        <v>129.02488479262672</v>
      </c>
      <c r="H49" s="27" t="s">
        <v>121</v>
      </c>
      <c r="I49" s="27">
        <v>0.5000909184465685</v>
      </c>
    </row>
    <row r="50" spans="1:14" x14ac:dyDescent="0.2">
      <c r="A50" s="10">
        <v>1</v>
      </c>
      <c r="B50" s="26" t="s">
        <v>271</v>
      </c>
      <c r="C50" s="27" t="s">
        <v>121</v>
      </c>
      <c r="D50" s="27">
        <v>8300</v>
      </c>
      <c r="E50" s="27" t="s">
        <v>121</v>
      </c>
      <c r="F50" s="72">
        <v>5.0849999999999992E-2</v>
      </c>
      <c r="G50" s="27">
        <v>422.05499999999995</v>
      </c>
      <c r="H50" s="27" t="s">
        <v>121</v>
      </c>
      <c r="I50" s="27">
        <v>1.6358539899043414</v>
      </c>
    </row>
    <row r="51" spans="1:14" x14ac:dyDescent="0.2">
      <c r="A51" s="10">
        <v>1</v>
      </c>
      <c r="B51" s="26" t="s">
        <v>210</v>
      </c>
      <c r="C51" s="27" t="s">
        <v>121</v>
      </c>
      <c r="D51" s="27">
        <v>1786</v>
      </c>
      <c r="E51" s="27" t="s">
        <v>121</v>
      </c>
      <c r="F51" s="72">
        <v>4.5999999999999992E-2</v>
      </c>
      <c r="G51" s="27">
        <v>82.155999999999992</v>
      </c>
      <c r="H51" s="27" t="s">
        <v>121</v>
      </c>
      <c r="I51" s="27">
        <v>0.31843058462660334</v>
      </c>
    </row>
    <row r="52" spans="1:14" s="177" customFormat="1" x14ac:dyDescent="0.2">
      <c r="A52" s="10">
        <v>1</v>
      </c>
      <c r="B52" s="26" t="s">
        <v>226</v>
      </c>
      <c r="C52" s="27" t="s">
        <v>121</v>
      </c>
      <c r="D52" s="27">
        <v>9000</v>
      </c>
      <c r="E52" s="27" t="s">
        <v>121</v>
      </c>
      <c r="F52" s="72">
        <v>4.8581792713069338E-2</v>
      </c>
      <c r="G52" s="27">
        <v>437.23613441762404</v>
      </c>
      <c r="H52" s="27" t="s">
        <v>121</v>
      </c>
      <c r="I52" s="27">
        <v>1.6946949450129045</v>
      </c>
      <c r="J52" s="10"/>
      <c r="L52" s="64">
        <f>SUM(G53:G74)</f>
        <v>8488.7460841379288</v>
      </c>
      <c r="N52" s="220" t="e">
        <v>#VALUE!</v>
      </c>
    </row>
    <row r="53" spans="1:14" x14ac:dyDescent="0.2">
      <c r="A53" s="177">
        <v>1</v>
      </c>
      <c r="B53" s="43" t="s">
        <v>161</v>
      </c>
      <c r="C53" s="92" t="s">
        <v>121</v>
      </c>
      <c r="D53" s="92" t="s">
        <v>121</v>
      </c>
      <c r="E53" s="92" t="s">
        <v>121</v>
      </c>
      <c r="F53" s="94" t="s">
        <v>121</v>
      </c>
      <c r="G53" s="92" t="s">
        <v>121</v>
      </c>
      <c r="H53" s="92">
        <v>8488.7460841379288</v>
      </c>
      <c r="I53" s="92" t="s">
        <v>121</v>
      </c>
    </row>
    <row r="54" spans="1:14" x14ac:dyDescent="0.2">
      <c r="A54" s="10">
        <v>1</v>
      </c>
      <c r="B54" s="26" t="s">
        <v>162</v>
      </c>
      <c r="C54" s="27" t="s">
        <v>121</v>
      </c>
      <c r="D54" s="27">
        <v>1.4</v>
      </c>
      <c r="E54" s="27" t="s">
        <v>121</v>
      </c>
      <c r="F54" s="72">
        <v>45</v>
      </c>
      <c r="G54" s="27">
        <v>62.999999999999993</v>
      </c>
      <c r="H54" s="27" t="s">
        <v>121</v>
      </c>
      <c r="I54" s="27">
        <v>0.24418334426549504</v>
      </c>
    </row>
    <row r="55" spans="1:14" x14ac:dyDescent="0.2">
      <c r="A55" s="10">
        <v>1</v>
      </c>
      <c r="B55" s="11" t="s">
        <v>227</v>
      </c>
      <c r="C55" s="76" t="s">
        <v>121</v>
      </c>
      <c r="D55" s="27">
        <v>900</v>
      </c>
      <c r="E55" s="9" t="s">
        <v>121</v>
      </c>
      <c r="F55" s="28">
        <v>0.1396</v>
      </c>
      <c r="G55" s="27">
        <v>125.64</v>
      </c>
      <c r="H55" s="9" t="s">
        <v>121</v>
      </c>
      <c r="I55" s="24">
        <v>0.48697135513518736</v>
      </c>
    </row>
    <row r="56" spans="1:14" x14ac:dyDescent="0.2">
      <c r="A56" s="10">
        <v>1</v>
      </c>
      <c r="B56" s="11" t="s">
        <v>163</v>
      </c>
      <c r="C56" s="76" t="s">
        <v>121</v>
      </c>
      <c r="D56" s="27">
        <v>363</v>
      </c>
      <c r="E56" s="9" t="s">
        <v>121</v>
      </c>
      <c r="F56" s="155">
        <v>0.2</v>
      </c>
      <c r="G56" s="27">
        <v>72.600000000000009</v>
      </c>
      <c r="H56" s="9" t="s">
        <v>121</v>
      </c>
      <c r="I56" s="24">
        <v>0.28139223482023723</v>
      </c>
    </row>
    <row r="57" spans="1:14" x14ac:dyDescent="0.2">
      <c r="A57" s="10">
        <v>1</v>
      </c>
      <c r="B57" s="11" t="s">
        <v>164</v>
      </c>
      <c r="C57" s="76" t="s">
        <v>121</v>
      </c>
      <c r="D57" s="27">
        <v>2250000</v>
      </c>
      <c r="E57" s="9" t="s">
        <v>121</v>
      </c>
      <c r="F57" s="28">
        <v>2.5000000000000001E-4</v>
      </c>
      <c r="G57" s="27">
        <v>562.5</v>
      </c>
      <c r="H57" s="9" t="s">
        <v>121</v>
      </c>
      <c r="I57" s="24">
        <v>2.1802084309419203</v>
      </c>
      <c r="M57" s="220">
        <v>100</v>
      </c>
    </row>
    <row r="58" spans="1:14" x14ac:dyDescent="0.2">
      <c r="A58" s="10">
        <v>1</v>
      </c>
      <c r="B58" s="11" t="s">
        <v>165</v>
      </c>
      <c r="C58" s="76" t="s">
        <v>121</v>
      </c>
      <c r="D58" s="27">
        <v>25000</v>
      </c>
      <c r="E58" s="9" t="s">
        <v>121</v>
      </c>
      <c r="F58" s="28">
        <v>0.05</v>
      </c>
      <c r="G58" s="27">
        <v>1250</v>
      </c>
      <c r="H58" s="9" t="s">
        <v>121</v>
      </c>
      <c r="I58" s="24">
        <v>4.8449076243153781</v>
      </c>
      <c r="M58" s="220">
        <v>100</v>
      </c>
    </row>
    <row r="59" spans="1:14" x14ac:dyDescent="0.2">
      <c r="A59" s="10">
        <v>1</v>
      </c>
      <c r="B59" s="11" t="s">
        <v>166</v>
      </c>
      <c r="C59" s="76" t="s">
        <v>121</v>
      </c>
      <c r="D59" s="29">
        <v>1092.5</v>
      </c>
      <c r="E59" s="9" t="s">
        <v>121</v>
      </c>
      <c r="F59" s="28">
        <v>4.5353448275862061</v>
      </c>
      <c r="G59" s="7">
        <v>4954.8642241379303</v>
      </c>
      <c r="H59" s="9" t="s">
        <v>121</v>
      </c>
      <c r="I59" s="24">
        <v>19.204687565578688</v>
      </c>
    </row>
    <row r="60" spans="1:14" hidden="1" x14ac:dyDescent="0.2">
      <c r="A60" s="10">
        <v>0</v>
      </c>
      <c r="B60" s="11">
        <v>0</v>
      </c>
      <c r="C60" s="76" t="s">
        <v>121</v>
      </c>
      <c r="D60" s="29" t="s">
        <v>121</v>
      </c>
      <c r="E60" s="9" t="s">
        <v>121</v>
      </c>
      <c r="F60" s="9" t="s">
        <v>121</v>
      </c>
      <c r="G60" s="7" t="s">
        <v>121</v>
      </c>
      <c r="H60" s="9" t="s">
        <v>121</v>
      </c>
      <c r="I60" s="24" t="s">
        <v>121</v>
      </c>
    </row>
    <row r="61" spans="1:14" hidden="1" x14ac:dyDescent="0.2">
      <c r="A61" s="10">
        <v>0</v>
      </c>
      <c r="B61" s="11">
        <v>0</v>
      </c>
      <c r="C61" s="76" t="s">
        <v>121</v>
      </c>
      <c r="D61" s="29" t="s">
        <v>121</v>
      </c>
      <c r="E61" s="9" t="s">
        <v>121</v>
      </c>
      <c r="F61" s="9" t="s">
        <v>121</v>
      </c>
      <c r="G61" s="7" t="s">
        <v>121</v>
      </c>
      <c r="H61" s="9" t="s">
        <v>121</v>
      </c>
      <c r="I61" s="24" t="s">
        <v>121</v>
      </c>
    </row>
    <row r="62" spans="1:14" hidden="1" x14ac:dyDescent="0.2">
      <c r="A62" s="10">
        <v>0</v>
      </c>
      <c r="B62" s="11">
        <v>0</v>
      </c>
      <c r="C62" s="76" t="s">
        <v>121</v>
      </c>
      <c r="D62" s="29" t="s">
        <v>121</v>
      </c>
      <c r="E62" s="9" t="s">
        <v>121</v>
      </c>
      <c r="F62" s="9" t="s">
        <v>121</v>
      </c>
      <c r="G62" s="7" t="s">
        <v>121</v>
      </c>
      <c r="H62" s="9" t="s">
        <v>121</v>
      </c>
      <c r="I62" s="24" t="s">
        <v>121</v>
      </c>
    </row>
    <row r="63" spans="1:14" hidden="1" x14ac:dyDescent="0.2">
      <c r="A63" s="10">
        <v>0</v>
      </c>
      <c r="B63" s="11">
        <v>0</v>
      </c>
      <c r="C63" s="76" t="s">
        <v>121</v>
      </c>
      <c r="D63" s="29" t="s">
        <v>121</v>
      </c>
      <c r="E63" s="9" t="s">
        <v>121</v>
      </c>
      <c r="F63" s="9" t="s">
        <v>121</v>
      </c>
      <c r="G63" s="7" t="s">
        <v>121</v>
      </c>
      <c r="H63" s="9" t="s">
        <v>121</v>
      </c>
      <c r="I63" s="24" t="s">
        <v>121</v>
      </c>
    </row>
    <row r="64" spans="1:14" hidden="1" x14ac:dyDescent="0.2">
      <c r="A64" s="10">
        <v>0</v>
      </c>
      <c r="B64" s="11">
        <v>0</v>
      </c>
      <c r="C64" s="76" t="s">
        <v>121</v>
      </c>
      <c r="D64" s="29" t="s">
        <v>121</v>
      </c>
      <c r="E64" s="9" t="s">
        <v>121</v>
      </c>
      <c r="F64" s="9" t="s">
        <v>121</v>
      </c>
      <c r="G64" s="7" t="s">
        <v>121</v>
      </c>
      <c r="H64" s="9" t="s">
        <v>121</v>
      </c>
      <c r="I64" s="24" t="s">
        <v>121</v>
      </c>
    </row>
    <row r="65" spans="1:14" hidden="1" x14ac:dyDescent="0.2">
      <c r="A65" s="10">
        <v>0</v>
      </c>
      <c r="B65" s="11">
        <v>0</v>
      </c>
      <c r="C65" s="76" t="s">
        <v>121</v>
      </c>
      <c r="D65" s="29" t="s">
        <v>121</v>
      </c>
      <c r="E65" s="9" t="s">
        <v>121</v>
      </c>
      <c r="F65" s="9" t="s">
        <v>121</v>
      </c>
      <c r="G65" s="7" t="s">
        <v>121</v>
      </c>
      <c r="H65" s="9" t="s">
        <v>121</v>
      </c>
      <c r="I65" s="24" t="s">
        <v>121</v>
      </c>
    </row>
    <row r="66" spans="1:14" hidden="1" x14ac:dyDescent="0.2">
      <c r="A66" s="10">
        <v>0</v>
      </c>
      <c r="B66" s="11">
        <v>0</v>
      </c>
      <c r="C66" s="76" t="s">
        <v>121</v>
      </c>
      <c r="D66" s="29" t="s">
        <v>121</v>
      </c>
      <c r="E66" s="9" t="s">
        <v>121</v>
      </c>
      <c r="F66" s="9" t="s">
        <v>121</v>
      </c>
      <c r="G66" s="7" t="s">
        <v>121</v>
      </c>
      <c r="H66" s="9" t="s">
        <v>121</v>
      </c>
      <c r="I66" s="24" t="s">
        <v>121</v>
      </c>
    </row>
    <row r="67" spans="1:14" hidden="1" x14ac:dyDescent="0.2">
      <c r="A67" s="10">
        <v>0</v>
      </c>
      <c r="B67" s="11">
        <v>0</v>
      </c>
      <c r="C67" s="76" t="s">
        <v>121</v>
      </c>
      <c r="D67" s="29" t="s">
        <v>121</v>
      </c>
      <c r="E67" s="9" t="s">
        <v>121</v>
      </c>
      <c r="F67" s="9" t="s">
        <v>121</v>
      </c>
      <c r="G67" s="7" t="s">
        <v>121</v>
      </c>
      <c r="H67" s="9" t="s">
        <v>121</v>
      </c>
      <c r="I67" s="24" t="s">
        <v>121</v>
      </c>
    </row>
    <row r="68" spans="1:14" hidden="1" x14ac:dyDescent="0.2">
      <c r="A68" s="10">
        <v>0</v>
      </c>
      <c r="B68" s="11">
        <v>0</v>
      </c>
      <c r="C68" s="76" t="s">
        <v>121</v>
      </c>
      <c r="D68" s="29" t="s">
        <v>121</v>
      </c>
      <c r="E68" s="9" t="s">
        <v>121</v>
      </c>
      <c r="F68" s="9" t="s">
        <v>121</v>
      </c>
      <c r="G68" s="7" t="s">
        <v>121</v>
      </c>
      <c r="H68" s="9" t="s">
        <v>121</v>
      </c>
      <c r="I68" s="24" t="s">
        <v>121</v>
      </c>
    </row>
    <row r="69" spans="1:14" hidden="1" x14ac:dyDescent="0.2">
      <c r="A69" s="10">
        <v>0</v>
      </c>
      <c r="B69" s="11">
        <v>0</v>
      </c>
      <c r="C69" s="76" t="s">
        <v>121</v>
      </c>
      <c r="D69" s="29" t="s">
        <v>121</v>
      </c>
      <c r="E69" s="9" t="s">
        <v>121</v>
      </c>
      <c r="F69" s="9" t="s">
        <v>121</v>
      </c>
      <c r="G69" s="7" t="s">
        <v>121</v>
      </c>
      <c r="H69" s="9" t="s">
        <v>121</v>
      </c>
      <c r="I69" s="24" t="s">
        <v>121</v>
      </c>
    </row>
    <row r="70" spans="1:14" hidden="1" x14ac:dyDescent="0.2">
      <c r="A70" s="10">
        <v>0</v>
      </c>
      <c r="B70" s="11">
        <v>0</v>
      </c>
      <c r="C70" s="76" t="s">
        <v>121</v>
      </c>
      <c r="D70" s="29" t="s">
        <v>121</v>
      </c>
      <c r="E70" s="9" t="s">
        <v>121</v>
      </c>
      <c r="F70" s="9" t="s">
        <v>121</v>
      </c>
      <c r="G70" s="7" t="s">
        <v>121</v>
      </c>
      <c r="H70" s="9" t="s">
        <v>121</v>
      </c>
      <c r="I70" s="24" t="s">
        <v>121</v>
      </c>
    </row>
    <row r="71" spans="1:14" hidden="1" x14ac:dyDescent="0.2">
      <c r="A71" s="10">
        <v>0</v>
      </c>
      <c r="B71" s="11">
        <v>0</v>
      </c>
      <c r="C71" s="76" t="s">
        <v>121</v>
      </c>
      <c r="D71" s="29" t="s">
        <v>121</v>
      </c>
      <c r="E71" s="9" t="s">
        <v>121</v>
      </c>
      <c r="F71" s="9" t="s">
        <v>121</v>
      </c>
      <c r="G71" s="7" t="s">
        <v>121</v>
      </c>
      <c r="H71" s="9" t="s">
        <v>121</v>
      </c>
      <c r="I71" s="24" t="s">
        <v>121</v>
      </c>
    </row>
    <row r="72" spans="1:14" hidden="1" x14ac:dyDescent="0.2">
      <c r="A72" s="10">
        <v>0</v>
      </c>
      <c r="B72" s="11">
        <v>0</v>
      </c>
      <c r="C72" s="76" t="s">
        <v>121</v>
      </c>
      <c r="D72" s="29" t="s">
        <v>121</v>
      </c>
      <c r="E72" s="9" t="s">
        <v>121</v>
      </c>
      <c r="F72" s="9" t="s">
        <v>121</v>
      </c>
      <c r="G72" s="7" t="s">
        <v>121</v>
      </c>
      <c r="H72" s="9" t="s">
        <v>121</v>
      </c>
      <c r="I72" s="24" t="s">
        <v>121</v>
      </c>
    </row>
    <row r="73" spans="1:14" x14ac:dyDescent="0.2">
      <c r="A73" s="10">
        <v>1</v>
      </c>
      <c r="B73" s="11" t="s">
        <v>167</v>
      </c>
      <c r="C73" s="9" t="s">
        <v>121</v>
      </c>
      <c r="D73" s="27" t="s">
        <v>121</v>
      </c>
      <c r="E73" s="78" t="s">
        <v>121</v>
      </c>
      <c r="F73" s="72" t="s">
        <v>121</v>
      </c>
      <c r="G73" s="30">
        <v>1442.9999999999998</v>
      </c>
      <c r="H73" s="24" t="s">
        <v>121</v>
      </c>
      <c r="I73" s="24">
        <v>5.5929613615096718</v>
      </c>
      <c r="M73" s="220">
        <v>119.99999999999997</v>
      </c>
    </row>
    <row r="74" spans="1:14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 t="s">
        <v>121</v>
      </c>
      <c r="F74" s="72" t="s">
        <v>121</v>
      </c>
      <c r="G74" s="27">
        <v>17.141860000000001</v>
      </c>
      <c r="H74" s="27" t="s">
        <v>121</v>
      </c>
      <c r="I74" s="27">
        <v>6.6440582567157458E-2</v>
      </c>
    </row>
    <row r="75" spans="1:14" x14ac:dyDescent="0.2">
      <c r="A75" s="10">
        <v>1</v>
      </c>
      <c r="B75" s="95" t="s">
        <v>169</v>
      </c>
      <c r="C75" s="96" t="s">
        <v>121</v>
      </c>
      <c r="D75" s="27" t="s">
        <v>121</v>
      </c>
      <c r="E75" s="92" t="s">
        <v>121</v>
      </c>
      <c r="F75" s="94" t="s">
        <v>121</v>
      </c>
      <c r="G75" s="92" t="s">
        <v>121</v>
      </c>
      <c r="H75" s="92">
        <v>717.83333333333337</v>
      </c>
      <c r="I75" s="27" t="s">
        <v>121</v>
      </c>
      <c r="L75" s="64">
        <f>SUM(G76:G80)</f>
        <v>717.83333333333337</v>
      </c>
      <c r="N75" s="220">
        <v>100</v>
      </c>
    </row>
    <row r="76" spans="1:14" x14ac:dyDescent="0.2">
      <c r="A76" s="10">
        <v>1</v>
      </c>
      <c r="B76" s="26" t="s">
        <v>228</v>
      </c>
      <c r="C76" s="24" t="s">
        <v>121</v>
      </c>
      <c r="D76" s="27">
        <v>0.7</v>
      </c>
      <c r="E76" s="27" t="s">
        <v>121</v>
      </c>
      <c r="F76" s="72" t="s">
        <v>121</v>
      </c>
      <c r="G76" s="27">
        <v>117.83333333333333</v>
      </c>
      <c r="H76" s="27" t="s">
        <v>121</v>
      </c>
      <c r="I76" s="27">
        <v>0.45671329205212968</v>
      </c>
    </row>
    <row r="77" spans="1:14" x14ac:dyDescent="0.2">
      <c r="A77" s="10">
        <v>1</v>
      </c>
      <c r="B77" s="26" t="s">
        <v>194</v>
      </c>
      <c r="C77" s="24" t="s">
        <v>121</v>
      </c>
      <c r="D77" s="27">
        <v>72</v>
      </c>
      <c r="E77" s="27" t="s">
        <v>121</v>
      </c>
      <c r="F77" s="72" t="s">
        <v>121</v>
      </c>
      <c r="G77" s="27">
        <v>600</v>
      </c>
      <c r="H77" s="27" t="s">
        <v>121</v>
      </c>
      <c r="I77" s="27">
        <v>2.3255556596713816</v>
      </c>
    </row>
    <row r="78" spans="1:14" hidden="1" x14ac:dyDescent="0.2">
      <c r="A78" s="10">
        <v>0</v>
      </c>
      <c r="B78" s="26">
        <v>0</v>
      </c>
      <c r="C78" s="24" t="s">
        <v>121</v>
      </c>
      <c r="D78" s="29" t="s">
        <v>121</v>
      </c>
      <c r="E78" s="27" t="s">
        <v>121</v>
      </c>
      <c r="F78" s="72" t="s">
        <v>121</v>
      </c>
      <c r="G78" s="27" t="s">
        <v>121</v>
      </c>
      <c r="H78" s="27" t="s">
        <v>121</v>
      </c>
      <c r="I78" s="27" t="s">
        <v>121</v>
      </c>
    </row>
    <row r="79" spans="1:14" hidden="1" x14ac:dyDescent="0.2">
      <c r="A79" s="10">
        <v>0</v>
      </c>
      <c r="B79" s="26">
        <v>0</v>
      </c>
      <c r="C79" s="24" t="s">
        <v>121</v>
      </c>
      <c r="D79" s="29" t="s">
        <v>121</v>
      </c>
      <c r="E79" s="27" t="s">
        <v>121</v>
      </c>
      <c r="F79" s="72" t="s">
        <v>121</v>
      </c>
      <c r="G79" s="27" t="s">
        <v>121</v>
      </c>
      <c r="H79" s="27" t="s">
        <v>121</v>
      </c>
      <c r="I79" s="27" t="s">
        <v>121</v>
      </c>
    </row>
    <row r="80" spans="1:14" hidden="1" x14ac:dyDescent="0.2">
      <c r="A80" s="10">
        <v>0</v>
      </c>
      <c r="B80" s="26">
        <v>0</v>
      </c>
      <c r="C80" s="24" t="s">
        <v>121</v>
      </c>
      <c r="D80" s="29" t="s">
        <v>121</v>
      </c>
      <c r="E80" s="27" t="s">
        <v>121</v>
      </c>
      <c r="F80" s="72" t="s">
        <v>121</v>
      </c>
      <c r="G80" s="27" t="s">
        <v>121</v>
      </c>
      <c r="H80" s="27" t="s">
        <v>121</v>
      </c>
      <c r="I80" s="27" t="s">
        <v>121</v>
      </c>
    </row>
    <row r="81" spans="1:14" hidden="1" x14ac:dyDescent="0.2">
      <c r="A81" s="10">
        <v>0</v>
      </c>
      <c r="B81" s="11">
        <v>0</v>
      </c>
      <c r="C81" s="9" t="s">
        <v>121</v>
      </c>
      <c r="D81" s="29" t="s">
        <v>121</v>
      </c>
      <c r="E81" s="78" t="s">
        <v>121</v>
      </c>
      <c r="F81" s="76" t="s">
        <v>121</v>
      </c>
      <c r="G81" s="84" t="s">
        <v>121</v>
      </c>
      <c r="H81" s="9" t="s">
        <v>121</v>
      </c>
      <c r="I81" s="24" t="s">
        <v>121</v>
      </c>
    </row>
    <row r="82" spans="1:14" x14ac:dyDescent="0.2">
      <c r="A82" s="10">
        <v>1</v>
      </c>
      <c r="B82" s="95" t="s">
        <v>171</v>
      </c>
      <c r="C82" s="96" t="s">
        <v>121</v>
      </c>
      <c r="D82" s="27" t="s">
        <v>121</v>
      </c>
      <c r="E82" s="92" t="s">
        <v>121</v>
      </c>
      <c r="F82" s="94" t="s">
        <v>121</v>
      </c>
      <c r="G82" s="92" t="s">
        <v>121</v>
      </c>
      <c r="H82" s="92">
        <v>5203.8927581719208</v>
      </c>
      <c r="I82" s="27" t="s">
        <v>121</v>
      </c>
      <c r="L82" s="64">
        <f>SUM(G83:G84)</f>
        <v>5203.8927581719208</v>
      </c>
      <c r="N82" s="220">
        <v>107.09028023889687</v>
      </c>
    </row>
    <row r="83" spans="1:14" x14ac:dyDescent="0.2">
      <c r="A83" s="10">
        <v>1</v>
      </c>
      <c r="B83" s="31" t="s">
        <v>172</v>
      </c>
      <c r="C83" s="24" t="s">
        <v>121</v>
      </c>
      <c r="D83" s="27">
        <v>134.36439552411727</v>
      </c>
      <c r="E83" s="27" t="s">
        <v>121</v>
      </c>
      <c r="F83" s="72">
        <v>21.804072926757904</v>
      </c>
      <c r="G83" s="27">
        <v>2929.6910787675961</v>
      </c>
      <c r="H83" s="27" t="s">
        <v>121</v>
      </c>
      <c r="I83" s="27">
        <v>11.355266115527899</v>
      </c>
    </row>
    <row r="84" spans="1:14" x14ac:dyDescent="0.2">
      <c r="A84" s="10">
        <v>1</v>
      </c>
      <c r="B84" s="31" t="s">
        <v>173</v>
      </c>
      <c r="C84" s="24" t="s">
        <v>121</v>
      </c>
      <c r="D84" s="27">
        <v>396.47912892896341</v>
      </c>
      <c r="E84" s="27" t="s">
        <v>121</v>
      </c>
      <c r="F84" s="72">
        <v>5.7359934318555013</v>
      </c>
      <c r="G84" s="27">
        <v>2274.2016794043248</v>
      </c>
      <c r="H84" s="27" t="s">
        <v>121</v>
      </c>
      <c r="I84" s="27">
        <v>8.8146376446214809</v>
      </c>
    </row>
    <row r="85" spans="1:14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 t="s">
        <v>121</v>
      </c>
      <c r="F85" s="94" t="s">
        <v>121</v>
      </c>
      <c r="G85" s="92" t="s">
        <v>121</v>
      </c>
      <c r="H85" s="92">
        <v>1908.0127358865154</v>
      </c>
      <c r="I85" s="27" t="s">
        <v>121</v>
      </c>
      <c r="L85" s="64">
        <f>SUM(G87:G91)</f>
        <v>1908.0127358865154</v>
      </c>
      <c r="N85" s="220">
        <v>88.677155326343666</v>
      </c>
    </row>
    <row r="86" spans="1:14" hidden="1" x14ac:dyDescent="0.2">
      <c r="A86" s="10">
        <v>0</v>
      </c>
      <c r="B86" s="12" t="s">
        <v>175</v>
      </c>
      <c r="C86" s="9" t="s">
        <v>121</v>
      </c>
      <c r="D86" s="77" t="s">
        <v>121</v>
      </c>
      <c r="E86" s="78" t="s">
        <v>121</v>
      </c>
      <c r="F86" s="85" t="s">
        <v>121</v>
      </c>
      <c r="G86" s="8" t="s">
        <v>121</v>
      </c>
      <c r="H86" s="9" t="s">
        <v>121</v>
      </c>
      <c r="I86" s="24" t="s">
        <v>121</v>
      </c>
    </row>
    <row r="87" spans="1:14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 t="s">
        <v>121</v>
      </c>
      <c r="F87" s="72" t="s">
        <v>121</v>
      </c>
      <c r="G87" s="27">
        <v>739.82938348843493</v>
      </c>
      <c r="H87" s="27" t="s">
        <v>121</v>
      </c>
      <c r="I87" s="27">
        <v>2.8675240166045315</v>
      </c>
    </row>
    <row r="88" spans="1:14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 t="s">
        <v>121</v>
      </c>
      <c r="F88" s="72" t="s">
        <v>121</v>
      </c>
      <c r="G88" s="27">
        <v>814.66051663967403</v>
      </c>
      <c r="H88" s="27" t="s">
        <v>121</v>
      </c>
      <c r="I88" s="27">
        <v>3.1575639586370094</v>
      </c>
    </row>
    <row r="89" spans="1:14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 t="s">
        <v>121</v>
      </c>
      <c r="F89" s="72" t="s">
        <v>121</v>
      </c>
      <c r="G89" s="27">
        <v>353.52283575840647</v>
      </c>
      <c r="H89" s="27" t="s">
        <v>121</v>
      </c>
      <c r="I89" s="27">
        <v>1.3702283858683975</v>
      </c>
    </row>
    <row r="90" spans="1:14" hidden="1" x14ac:dyDescent="0.2">
      <c r="A90" s="10">
        <v>0</v>
      </c>
      <c r="B90" s="11">
        <v>0</v>
      </c>
      <c r="C90" s="9" t="s">
        <v>121</v>
      </c>
      <c r="D90" s="9" t="s">
        <v>121</v>
      </c>
      <c r="E90" s="78" t="s">
        <v>121</v>
      </c>
      <c r="F90" s="76" t="s">
        <v>121</v>
      </c>
      <c r="G90" s="27" t="s">
        <v>121</v>
      </c>
      <c r="H90" s="26" t="s">
        <v>121</v>
      </c>
      <c r="I90" s="24" t="s">
        <v>121</v>
      </c>
    </row>
    <row r="91" spans="1:14" hidden="1" x14ac:dyDescent="0.2">
      <c r="A91" s="10">
        <v>0</v>
      </c>
      <c r="B91" s="12" t="s">
        <v>179</v>
      </c>
      <c r="C91" s="9" t="s">
        <v>121</v>
      </c>
      <c r="D91" s="86" t="s">
        <v>121</v>
      </c>
      <c r="E91" s="78" t="s">
        <v>121</v>
      </c>
      <c r="F91" s="76" t="s">
        <v>121</v>
      </c>
      <c r="G91" s="87" t="s">
        <v>121</v>
      </c>
      <c r="H91" s="9" t="s">
        <v>121</v>
      </c>
      <c r="I91" s="24" t="s">
        <v>121</v>
      </c>
    </row>
    <row r="92" spans="1:14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 t="s">
        <v>121</v>
      </c>
      <c r="F92" s="72" t="s">
        <v>121</v>
      </c>
      <c r="G92" s="27">
        <v>573.58695735729134</v>
      </c>
      <c r="H92" s="27" t="s">
        <v>121</v>
      </c>
      <c r="I92" s="27">
        <v>2.2231806583265605</v>
      </c>
      <c r="L92" s="64">
        <f>+G92</f>
        <v>573.58695735729134</v>
      </c>
    </row>
    <row r="93" spans="1:14" hidden="1" x14ac:dyDescent="0.2">
      <c r="A93" s="10">
        <v>0</v>
      </c>
      <c r="B93" s="9">
        <v>0</v>
      </c>
      <c r="C93" s="9" t="s">
        <v>121</v>
      </c>
      <c r="D93" s="9" t="s">
        <v>121</v>
      </c>
      <c r="E93" s="78" t="s">
        <v>121</v>
      </c>
      <c r="F93" s="76" t="s">
        <v>121</v>
      </c>
      <c r="G93" s="27" t="s">
        <v>121</v>
      </c>
      <c r="H93" s="24" t="s">
        <v>121</v>
      </c>
      <c r="I93" s="24" t="s">
        <v>121</v>
      </c>
    </row>
    <row r="94" spans="1:14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 t="s">
        <v>121</v>
      </c>
      <c r="F94" s="156" t="s">
        <v>121</v>
      </c>
      <c r="G94" s="39">
        <v>25800.285514765295</v>
      </c>
      <c r="H94" s="38" t="s">
        <v>121</v>
      </c>
      <c r="I94" s="38">
        <v>99.999999999999986</v>
      </c>
      <c r="L94" s="64">
        <f>SUM(L31:L92)</f>
        <v>25800.285514765295</v>
      </c>
    </row>
    <row r="95" spans="1:14" hidden="1" x14ac:dyDescent="0.2">
      <c r="A95" s="10">
        <v>0</v>
      </c>
      <c r="B95" s="12" t="s">
        <v>49</v>
      </c>
      <c r="C95" s="9" t="s">
        <v>121</v>
      </c>
      <c r="D95" s="9" t="s">
        <v>121</v>
      </c>
      <c r="E95" s="78" t="s">
        <v>121</v>
      </c>
      <c r="F95" s="76" t="s">
        <v>121</v>
      </c>
      <c r="G95" s="27" t="s">
        <v>121</v>
      </c>
      <c r="H95" s="24" t="s">
        <v>121</v>
      </c>
      <c r="I95" s="9" t="s">
        <v>121</v>
      </c>
    </row>
    <row r="96" spans="1:14" hidden="1" x14ac:dyDescent="0.2">
      <c r="A96" s="10">
        <v>0</v>
      </c>
      <c r="B96" s="77">
        <v>0</v>
      </c>
      <c r="C96" s="9" t="s">
        <v>121</v>
      </c>
      <c r="D96" s="77" t="s">
        <v>121</v>
      </c>
      <c r="E96" s="78" t="s">
        <v>121</v>
      </c>
      <c r="F96" s="78" t="s">
        <v>121</v>
      </c>
      <c r="G96" s="79" t="s">
        <v>121</v>
      </c>
      <c r="H96" s="24" t="s">
        <v>121</v>
      </c>
      <c r="I96" s="9" t="s">
        <v>121</v>
      </c>
    </row>
    <row r="97" spans="1:12" hidden="1" x14ac:dyDescent="0.2">
      <c r="A97" s="10">
        <v>0</v>
      </c>
      <c r="B97" s="77">
        <v>0</v>
      </c>
      <c r="C97" s="9" t="s">
        <v>121</v>
      </c>
      <c r="D97" s="77" t="s">
        <v>121</v>
      </c>
      <c r="E97" s="78" t="s">
        <v>121</v>
      </c>
      <c r="F97" s="78" t="s">
        <v>121</v>
      </c>
      <c r="G97" s="79" t="s">
        <v>121</v>
      </c>
      <c r="H97" s="9" t="s">
        <v>121</v>
      </c>
      <c r="I97" s="9" t="s">
        <v>121</v>
      </c>
    </row>
    <row r="98" spans="1:12" hidden="1" x14ac:dyDescent="0.2">
      <c r="A98" s="10">
        <v>0</v>
      </c>
      <c r="B98" s="77">
        <v>0</v>
      </c>
      <c r="C98" s="9" t="s">
        <v>121</v>
      </c>
      <c r="D98" s="77" t="s">
        <v>121</v>
      </c>
      <c r="E98" s="78" t="s">
        <v>121</v>
      </c>
      <c r="F98" s="78" t="s">
        <v>121</v>
      </c>
      <c r="G98" s="79" t="s">
        <v>121</v>
      </c>
      <c r="H98" s="9" t="s">
        <v>121</v>
      </c>
      <c r="I98" s="9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 t="s">
        <v>121</v>
      </c>
      <c r="F99" s="157" t="s">
        <v>121</v>
      </c>
      <c r="G99" s="41">
        <v>25800.285514765295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 t="s">
        <v>121</v>
      </c>
      <c r="F100" s="171">
        <v>1.0320114205906119</v>
      </c>
      <c r="G100" s="35" t="s">
        <v>121</v>
      </c>
      <c r="H100" s="59" t="s">
        <v>121</v>
      </c>
      <c r="I100" s="59" t="s">
        <v>121</v>
      </c>
    </row>
    <row r="101" spans="1:12" hidden="1" x14ac:dyDescent="0.2">
      <c r="A101" s="10">
        <v>0</v>
      </c>
      <c r="B101" s="12">
        <v>0</v>
      </c>
      <c r="C101" s="9" t="s">
        <v>121</v>
      </c>
      <c r="D101" s="26" t="s">
        <v>121</v>
      </c>
      <c r="E101" s="26" t="s">
        <v>121</v>
      </c>
      <c r="F101" s="27" t="s">
        <v>121</v>
      </c>
      <c r="G101" s="30" t="s">
        <v>121</v>
      </c>
      <c r="H101" s="9" t="s">
        <v>121</v>
      </c>
      <c r="I101" s="9" t="s">
        <v>121</v>
      </c>
    </row>
    <row r="102" spans="1:12" hidden="1" x14ac:dyDescent="0.2">
      <c r="A102" s="10">
        <v>0</v>
      </c>
      <c r="B102" s="12">
        <v>0</v>
      </c>
      <c r="C102" s="88" t="s">
        <v>121</v>
      </c>
      <c r="D102" s="25" t="s">
        <v>121</v>
      </c>
      <c r="E102" s="25" t="s">
        <v>121</v>
      </c>
      <c r="F102" s="25" t="s">
        <v>121</v>
      </c>
      <c r="G102" s="40" t="s">
        <v>121</v>
      </c>
      <c r="H102" s="9" t="s">
        <v>121</v>
      </c>
      <c r="I102" s="9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 t="s">
        <v>121</v>
      </c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 t="s">
        <v>121</v>
      </c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806.18637314470357</v>
      </c>
      <c r="E105" s="26" t="s">
        <v>121</v>
      </c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 t="s">
        <v>121</v>
      </c>
      <c r="F106" s="26">
        <v>332</v>
      </c>
      <c r="G106" s="26">
        <v>332</v>
      </c>
      <c r="H106" s="24" t="s">
        <v>121</v>
      </c>
      <c r="I106" s="24" t="s">
        <v>121</v>
      </c>
    </row>
    <row r="107" spans="1:12" hidden="1" x14ac:dyDescent="0.2">
      <c r="A107" s="10">
        <v>0</v>
      </c>
      <c r="B107" s="11">
        <v>0</v>
      </c>
      <c r="C107" s="9" t="s">
        <v>121</v>
      </c>
      <c r="D107" s="77" t="s">
        <v>121</v>
      </c>
      <c r="E107" s="78" t="s">
        <v>121</v>
      </c>
      <c r="F107" s="78" t="s">
        <v>121</v>
      </c>
      <c r="G107" s="79" t="s">
        <v>121</v>
      </c>
      <c r="H107" s="9" t="s">
        <v>121</v>
      </c>
      <c r="I107" s="9" t="s">
        <v>121</v>
      </c>
    </row>
    <row r="108" spans="1:12" hidden="1" x14ac:dyDescent="0.2">
      <c r="A108" s="10">
        <v>0</v>
      </c>
      <c r="B108" s="11">
        <v>0</v>
      </c>
      <c r="C108" s="9" t="s">
        <v>121</v>
      </c>
      <c r="D108" s="77" t="s">
        <v>121</v>
      </c>
      <c r="E108" s="78" t="s">
        <v>121</v>
      </c>
      <c r="F108" s="78" t="s">
        <v>121</v>
      </c>
      <c r="G108" s="79" t="s">
        <v>121</v>
      </c>
      <c r="H108" s="24" t="s">
        <v>121</v>
      </c>
      <c r="I108" s="9" t="s">
        <v>121</v>
      </c>
    </row>
    <row r="109" spans="1:12" hidden="1" x14ac:dyDescent="0.2">
      <c r="A109" s="10">
        <v>0</v>
      </c>
      <c r="B109" s="11">
        <v>0</v>
      </c>
      <c r="C109" s="9" t="s">
        <v>121</v>
      </c>
      <c r="D109" s="77" t="s">
        <v>121</v>
      </c>
      <c r="E109" s="78" t="s">
        <v>121</v>
      </c>
      <c r="F109" s="78" t="s">
        <v>121</v>
      </c>
      <c r="G109" s="79" t="s">
        <v>121</v>
      </c>
      <c r="H109" s="24" t="s">
        <v>121</v>
      </c>
      <c r="I109" s="9" t="s">
        <v>121</v>
      </c>
    </row>
    <row r="110" spans="1:12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2" hidden="1" x14ac:dyDescent="0.2">
      <c r="A111" s="10">
        <v>0</v>
      </c>
      <c r="B111" s="89" t="s">
        <v>186</v>
      </c>
      <c r="C111" s="9" t="s">
        <v>121</v>
      </c>
      <c r="D111" s="77" t="s">
        <v>121</v>
      </c>
      <c r="E111" s="78" t="s">
        <v>121</v>
      </c>
      <c r="F111" s="86" t="s">
        <v>121</v>
      </c>
      <c r="G111" s="90" t="s">
        <v>121</v>
      </c>
      <c r="H111" s="24" t="s">
        <v>121</v>
      </c>
      <c r="I111" s="9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 t="s">
        <v>121</v>
      </c>
      <c r="F112" s="158" t="s">
        <v>121</v>
      </c>
      <c r="G112" s="36">
        <v>25410.607846193867</v>
      </c>
      <c r="H112" s="35" t="s">
        <v>121</v>
      </c>
      <c r="I112" s="34" t="s">
        <v>121</v>
      </c>
      <c r="L112" s="64">
        <f>+L94-G105-G106</f>
        <v>25410.607846193867</v>
      </c>
    </row>
    <row r="113" spans="1:14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 t="s">
        <v>121</v>
      </c>
      <c r="F113" s="159">
        <v>1.0164243138477547</v>
      </c>
      <c r="G113" s="61" t="s">
        <v>121</v>
      </c>
      <c r="H113" s="42" t="s">
        <v>121</v>
      </c>
      <c r="I113" s="42" t="s">
        <v>121</v>
      </c>
      <c r="L113" s="10">
        <f>L112/G9-F113</f>
        <v>0</v>
      </c>
      <c r="N113" s="10">
        <v>101.35688165579377</v>
      </c>
    </row>
    <row r="115" spans="1:14" x14ac:dyDescent="0.2">
      <c r="B115" s="177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E74:I80 I55:I73 I81 C3:I3 I86 D87:I89 I90:I91 I93 D92:I92 D31:I54 E82:I85 E55:H72 D55:D85">
    <cfRule type="cellIs" dxfId="7" priority="1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  <colBreaks count="1" manualBreakCount="1">
    <brk id="9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4"/>
    <col min="8" max="8" width="9.140625" style="10"/>
    <col min="9" max="9" width="6.5703125" style="23" customWidth="1"/>
    <col min="10" max="10" width="9.140625" style="10"/>
    <col min="11" max="11" width="0" style="10" hidden="1" customWidth="1"/>
    <col min="12" max="12" width="9.140625" style="10" hidden="1" customWidth="1"/>
    <col min="13" max="13" width="0" style="10" hidden="1" customWidth="1"/>
    <col min="14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4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 t="s">
        <v>121</v>
      </c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 t="s">
        <v>121</v>
      </c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 t="s">
        <v>121</v>
      </c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 t="s">
        <v>121</v>
      </c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265</v>
      </c>
      <c r="C7" s="24" t="s">
        <v>121</v>
      </c>
      <c r="D7" s="62" t="s">
        <v>121</v>
      </c>
      <c r="E7" s="63" t="s">
        <v>121</v>
      </c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 t="s">
        <v>121</v>
      </c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 t="s">
        <v>121</v>
      </c>
      <c r="F9" s="103" t="s">
        <v>121</v>
      </c>
      <c r="G9" s="145">
        <v>25000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 t="s">
        <v>121</v>
      </c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 t="s">
        <v>121</v>
      </c>
      <c r="F11" s="63" t="s">
        <v>121</v>
      </c>
      <c r="G11" s="180">
        <v>27777.777777777777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 t="s">
        <v>121</v>
      </c>
      <c r="F12" s="63" t="s">
        <v>121</v>
      </c>
      <c r="G12" s="180">
        <v>10</v>
      </c>
      <c r="H12" s="74" t="s">
        <v>2</v>
      </c>
      <c r="I12" s="62" t="s">
        <v>121</v>
      </c>
    </row>
    <row r="13" spans="1:9" x14ac:dyDescent="0.2">
      <c r="A13" s="10">
        <v>1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180" t="s">
        <v>121</v>
      </c>
      <c r="H13" s="63" t="s">
        <v>121</v>
      </c>
      <c r="I13" s="62" t="s">
        <v>121</v>
      </c>
    </row>
    <row r="14" spans="1:9" hidden="1" x14ac:dyDescent="0.2">
      <c r="A14" s="10">
        <v>0</v>
      </c>
      <c r="B14" s="24" t="s">
        <v>121</v>
      </c>
      <c r="C14" s="24" t="s">
        <v>121</v>
      </c>
      <c r="D14" s="62" t="s">
        <v>121</v>
      </c>
      <c r="E14" s="63" t="s">
        <v>121</v>
      </c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 t="s">
        <v>121</v>
      </c>
      <c r="F15" s="63" t="s">
        <v>121</v>
      </c>
      <c r="G15" s="250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 t="s">
        <v>121</v>
      </c>
      <c r="F16" s="63" t="s">
        <v>121</v>
      </c>
      <c r="G16" s="180">
        <v>1</v>
      </c>
      <c r="H16" s="74" t="s">
        <v>129</v>
      </c>
      <c r="I16" s="62" t="s">
        <v>121</v>
      </c>
    </row>
    <row r="17" spans="1:12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 t="s">
        <v>121</v>
      </c>
      <c r="F17" s="63" t="s">
        <v>121</v>
      </c>
      <c r="G17" s="180" t="s">
        <v>121</v>
      </c>
      <c r="H17" s="74" t="s">
        <v>121</v>
      </c>
      <c r="I17" s="62" t="s">
        <v>121</v>
      </c>
    </row>
    <row r="18" spans="1:12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180">
        <v>11.543999999999999</v>
      </c>
      <c r="H18" s="74" t="s">
        <v>2</v>
      </c>
      <c r="I18" s="25" t="s">
        <v>121</v>
      </c>
    </row>
    <row r="19" spans="1:12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</row>
    <row r="20" spans="1:12" hidden="1" x14ac:dyDescent="0.2">
      <c r="A20" s="10">
        <v>0</v>
      </c>
      <c r="B20" s="24" t="s">
        <v>121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2" x14ac:dyDescent="0.2">
      <c r="A21" s="10">
        <v>1</v>
      </c>
      <c r="B21" s="24" t="s">
        <v>132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02">
        <v>40000</v>
      </c>
      <c r="H21" s="24" t="s">
        <v>133</v>
      </c>
      <c r="I21" s="24" t="s">
        <v>121</v>
      </c>
    </row>
    <row r="22" spans="1:12" hidden="1" x14ac:dyDescent="0.2">
      <c r="A22" s="10">
        <v>0</v>
      </c>
      <c r="B22" s="24" t="s">
        <v>121</v>
      </c>
      <c r="C22" s="27" t="s">
        <v>121</v>
      </c>
      <c r="D22" s="29" t="s">
        <v>121</v>
      </c>
      <c r="E22" s="24" t="s">
        <v>121</v>
      </c>
      <c r="F22" s="28" t="s">
        <v>121</v>
      </c>
      <c r="G22" s="27" t="s">
        <v>121</v>
      </c>
      <c r="H22" s="24" t="s">
        <v>121</v>
      </c>
      <c r="I22" s="24" t="s">
        <v>121</v>
      </c>
    </row>
    <row r="23" spans="1:12" x14ac:dyDescent="0.2">
      <c r="A23" s="10">
        <v>1</v>
      </c>
      <c r="B23" s="24" t="s">
        <v>266</v>
      </c>
      <c r="C23" s="27" t="s">
        <v>121</v>
      </c>
      <c r="D23" s="29" t="s">
        <v>121</v>
      </c>
      <c r="E23" s="24" t="s">
        <v>121</v>
      </c>
      <c r="F23" s="28" t="s">
        <v>121</v>
      </c>
      <c r="G23" s="32" t="s">
        <v>105</v>
      </c>
      <c r="H23" s="24" t="s">
        <v>121</v>
      </c>
      <c r="I23" s="24" t="s">
        <v>121</v>
      </c>
    </row>
    <row r="24" spans="1:12" ht="13.5" x14ac:dyDescent="0.2">
      <c r="A24" s="10">
        <v>1</v>
      </c>
      <c r="B24" s="24" t="s">
        <v>267</v>
      </c>
      <c r="C24" s="27" t="s">
        <v>121</v>
      </c>
      <c r="D24" s="29" t="s">
        <v>121</v>
      </c>
      <c r="E24" s="58" t="s">
        <v>121</v>
      </c>
      <c r="F24" s="28" t="s">
        <v>121</v>
      </c>
      <c r="G24" s="32" t="s">
        <v>104</v>
      </c>
      <c r="H24" s="24"/>
      <c r="I24" s="24"/>
    </row>
    <row r="25" spans="1:12" hidden="1" x14ac:dyDescent="0.2">
      <c r="A25" s="10">
        <v>0</v>
      </c>
      <c r="B25" s="24" t="s">
        <v>121</v>
      </c>
      <c r="C25" s="27" t="s">
        <v>121</v>
      </c>
      <c r="D25" s="27" t="s">
        <v>121</v>
      </c>
      <c r="E25" s="24" t="s">
        <v>121</v>
      </c>
      <c r="F25" s="28" t="s">
        <v>121</v>
      </c>
      <c r="G25" s="27" t="s">
        <v>121</v>
      </c>
      <c r="H25" s="24" t="s">
        <v>121</v>
      </c>
      <c r="I25" s="24" t="s">
        <v>121</v>
      </c>
    </row>
    <row r="26" spans="1:12" hidden="1" x14ac:dyDescent="0.2">
      <c r="A26" s="10">
        <v>0</v>
      </c>
      <c r="B26" s="24" t="s">
        <v>121</v>
      </c>
      <c r="C26" s="27" t="s">
        <v>121</v>
      </c>
      <c r="D26" s="29" t="s">
        <v>121</v>
      </c>
      <c r="E26" s="24" t="s">
        <v>121</v>
      </c>
      <c r="F26" s="28" t="s">
        <v>121</v>
      </c>
      <c r="G26" s="27" t="s">
        <v>121</v>
      </c>
      <c r="H26" s="24" t="s">
        <v>121</v>
      </c>
      <c r="I26" s="24" t="s">
        <v>121</v>
      </c>
    </row>
    <row r="27" spans="1:12" hidden="1" x14ac:dyDescent="0.2">
      <c r="A27" s="10">
        <v>0</v>
      </c>
      <c r="B27" s="24" t="s">
        <v>121</v>
      </c>
      <c r="C27" s="27" t="s">
        <v>121</v>
      </c>
      <c r="D27" s="27" t="s">
        <v>121</v>
      </c>
      <c r="E27" s="24" t="s">
        <v>121</v>
      </c>
      <c r="F27" s="28" t="s">
        <v>121</v>
      </c>
      <c r="G27" s="27" t="s">
        <v>121</v>
      </c>
      <c r="H27" s="24" t="s">
        <v>121</v>
      </c>
      <c r="I27" s="24" t="s">
        <v>121</v>
      </c>
    </row>
    <row r="28" spans="1:12" x14ac:dyDescent="0.2">
      <c r="A28" s="10">
        <v>1</v>
      </c>
      <c r="B28" s="24"/>
      <c r="C28" s="27" t="s">
        <v>121</v>
      </c>
      <c r="D28" s="62" t="s">
        <v>121</v>
      </c>
      <c r="E28" s="63" t="s">
        <v>121</v>
      </c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121</v>
      </c>
      <c r="D29" s="162" t="s">
        <v>134</v>
      </c>
      <c r="E29" s="163" t="s">
        <v>121</v>
      </c>
      <c r="F29" s="163" t="s">
        <v>135</v>
      </c>
      <c r="G29" s="163" t="s">
        <v>136</v>
      </c>
      <c r="H29" s="163" t="s">
        <v>121</v>
      </c>
      <c r="I29" s="162" t="s">
        <v>137</v>
      </c>
    </row>
    <row r="30" spans="1:12" x14ac:dyDescent="0.2">
      <c r="A30" s="10">
        <v>1</v>
      </c>
      <c r="B30" s="164" t="s">
        <v>138</v>
      </c>
      <c r="C30" s="165" t="s">
        <v>121</v>
      </c>
      <c r="D30" s="166" t="s">
        <v>3</v>
      </c>
      <c r="E30" s="166" t="s">
        <v>121</v>
      </c>
      <c r="F30" s="166" t="s">
        <v>139</v>
      </c>
      <c r="G30" s="166" t="s">
        <v>108</v>
      </c>
      <c r="H30" s="166" t="s">
        <v>121</v>
      </c>
      <c r="I30" s="167" t="s">
        <v>140</v>
      </c>
    </row>
    <row r="31" spans="1:12" x14ac:dyDescent="0.2">
      <c r="A31" s="10">
        <v>1</v>
      </c>
      <c r="B31" s="91" t="s">
        <v>141</v>
      </c>
      <c r="C31" s="92" t="s">
        <v>121</v>
      </c>
      <c r="D31" s="92" t="s">
        <v>121</v>
      </c>
      <c r="E31" s="92" t="s">
        <v>121</v>
      </c>
      <c r="F31" s="92" t="s">
        <v>121</v>
      </c>
      <c r="G31" s="92" t="s">
        <v>121</v>
      </c>
      <c r="H31" s="92">
        <v>159.63220700123921</v>
      </c>
      <c r="I31" s="27" t="s">
        <v>121</v>
      </c>
      <c r="L31" s="64">
        <f>+H31</f>
        <v>159.63220700123921</v>
      </c>
    </row>
    <row r="32" spans="1:12" hidden="1" x14ac:dyDescent="0.2">
      <c r="A32" s="10">
        <v>0</v>
      </c>
      <c r="B32" s="11" t="s">
        <v>268</v>
      </c>
      <c r="C32" s="76" t="s">
        <v>121</v>
      </c>
      <c r="D32" s="7" t="s">
        <v>121</v>
      </c>
      <c r="E32" s="9" t="s">
        <v>121</v>
      </c>
      <c r="F32" s="82" t="s">
        <v>121</v>
      </c>
      <c r="G32" s="24" t="s">
        <v>121</v>
      </c>
      <c r="H32" s="24" t="s">
        <v>121</v>
      </c>
      <c r="I32" s="24" t="s">
        <v>121</v>
      </c>
    </row>
    <row r="33" spans="1:13" x14ac:dyDescent="0.2">
      <c r="A33" s="10">
        <v>1</v>
      </c>
      <c r="B33" s="26" t="s">
        <v>143</v>
      </c>
      <c r="C33" s="27" t="s">
        <v>121</v>
      </c>
      <c r="D33" s="27">
        <v>15000</v>
      </c>
      <c r="E33" s="27" t="s">
        <v>121</v>
      </c>
      <c r="F33" s="72">
        <v>1.0642147133415948E-2</v>
      </c>
      <c r="G33" s="27">
        <v>159.63220700123921</v>
      </c>
      <c r="H33" s="27" t="s">
        <v>121</v>
      </c>
      <c r="I33" s="27">
        <v>0.61654001710340922</v>
      </c>
    </row>
    <row r="34" spans="1:13" x14ac:dyDescent="0.2">
      <c r="A34" s="10">
        <v>1</v>
      </c>
      <c r="B34" s="43" t="s">
        <v>144</v>
      </c>
      <c r="C34" s="92" t="s">
        <v>121</v>
      </c>
      <c r="D34" s="92" t="s">
        <v>121</v>
      </c>
      <c r="E34" s="92" t="s">
        <v>121</v>
      </c>
      <c r="F34" s="94" t="s">
        <v>121</v>
      </c>
      <c r="G34" s="92" t="s">
        <v>121</v>
      </c>
      <c r="H34" s="92">
        <v>8830.7374388770695</v>
      </c>
      <c r="I34" s="27" t="s">
        <v>121</v>
      </c>
      <c r="L34" s="10">
        <f>SUBTOTAL(9,G35:G52)</f>
        <v>8830.7374388770677</v>
      </c>
    </row>
    <row r="35" spans="1:13" x14ac:dyDescent="0.2">
      <c r="A35" s="10">
        <v>1</v>
      </c>
      <c r="B35" s="26" t="s">
        <v>146</v>
      </c>
      <c r="C35" s="27" t="s">
        <v>121</v>
      </c>
      <c r="D35" s="27">
        <v>40000</v>
      </c>
      <c r="E35" s="27" t="s">
        <v>121</v>
      </c>
      <c r="F35" s="72">
        <v>0.10547095238095237</v>
      </c>
      <c r="G35" s="27">
        <v>4218.8380952380949</v>
      </c>
      <c r="H35" s="27" t="s">
        <v>121</v>
      </c>
      <c r="I35" s="27">
        <v>16.294221324487591</v>
      </c>
      <c r="M35" s="64"/>
    </row>
    <row r="36" spans="1:13" x14ac:dyDescent="0.2">
      <c r="A36" s="10">
        <v>1</v>
      </c>
      <c r="B36" s="26" t="s">
        <v>145</v>
      </c>
      <c r="C36" s="27" t="s">
        <v>121</v>
      </c>
      <c r="D36" s="27">
        <v>40000</v>
      </c>
      <c r="E36" s="27" t="s">
        <v>121</v>
      </c>
      <c r="F36" s="72">
        <v>6.3054200000000019E-2</v>
      </c>
      <c r="G36" s="27">
        <v>2522.1680000000006</v>
      </c>
      <c r="H36" s="27" t="s">
        <v>121</v>
      </c>
      <c r="I36" s="27">
        <v>9.7412516626146761</v>
      </c>
    </row>
    <row r="37" spans="1:13" x14ac:dyDescent="0.2">
      <c r="A37" s="10">
        <v>1</v>
      </c>
      <c r="B37" s="26" t="s">
        <v>147</v>
      </c>
      <c r="C37" s="27" t="s">
        <v>121</v>
      </c>
      <c r="D37" s="27">
        <v>10</v>
      </c>
      <c r="E37" s="27" t="s">
        <v>121</v>
      </c>
      <c r="F37" s="72">
        <v>0.94000000000000006</v>
      </c>
      <c r="G37" s="27">
        <v>9.4</v>
      </c>
      <c r="H37" s="27" t="s">
        <v>121</v>
      </c>
      <c r="I37" s="27">
        <v>3.6305180950903328E-2</v>
      </c>
    </row>
    <row r="38" spans="1:13" x14ac:dyDescent="0.2">
      <c r="A38" s="10">
        <v>1</v>
      </c>
      <c r="B38" s="11" t="s">
        <v>269</v>
      </c>
      <c r="C38" s="76" t="s">
        <v>121</v>
      </c>
      <c r="D38" s="27">
        <v>10</v>
      </c>
      <c r="E38" s="9" t="s">
        <v>121</v>
      </c>
      <c r="F38" s="28">
        <v>7.3600000000000012</v>
      </c>
      <c r="G38" s="27">
        <v>73.600000000000009</v>
      </c>
      <c r="H38" s="24" t="s">
        <v>121</v>
      </c>
      <c r="I38" s="24">
        <v>0.28426184233898777</v>
      </c>
    </row>
    <row r="39" spans="1:13" x14ac:dyDescent="0.2">
      <c r="A39" s="10">
        <v>1</v>
      </c>
      <c r="B39" s="11" t="s">
        <v>150</v>
      </c>
      <c r="C39" s="76" t="s">
        <v>121</v>
      </c>
      <c r="D39" s="83">
        <v>631.71064040629255</v>
      </c>
      <c r="E39" s="9" t="s">
        <v>121</v>
      </c>
      <c r="F39" s="13">
        <v>0.37764423957666199</v>
      </c>
      <c r="G39" s="27">
        <v>238.56188442872053</v>
      </c>
      <c r="H39" s="24" t="s">
        <v>121</v>
      </c>
      <c r="I39" s="24">
        <v>0.92138642363544521</v>
      </c>
    </row>
    <row r="40" spans="1:13" hidden="1" x14ac:dyDescent="0.2">
      <c r="A40" s="10">
        <v>0</v>
      </c>
      <c r="B40" s="11" t="s">
        <v>53</v>
      </c>
      <c r="C40" s="76" t="s">
        <v>121</v>
      </c>
      <c r="D40" s="83">
        <v>124.66666666666666</v>
      </c>
      <c r="E40" s="9" t="s">
        <v>121</v>
      </c>
      <c r="F40" s="13" t="s">
        <v>121</v>
      </c>
      <c r="G40" s="27" t="s">
        <v>121</v>
      </c>
      <c r="H40" s="24" t="s">
        <v>121</v>
      </c>
      <c r="I40" s="24" t="s">
        <v>121</v>
      </c>
    </row>
    <row r="41" spans="1:13" hidden="1" x14ac:dyDescent="0.2">
      <c r="A41" s="10">
        <v>0</v>
      </c>
      <c r="B41" s="26" t="s">
        <v>12</v>
      </c>
      <c r="C41" s="27" t="s">
        <v>121</v>
      </c>
      <c r="D41" s="27">
        <v>20</v>
      </c>
      <c r="E41" s="27" t="s">
        <v>121</v>
      </c>
      <c r="F41" s="71" t="s">
        <v>121</v>
      </c>
      <c r="G41" s="27" t="s">
        <v>121</v>
      </c>
      <c r="H41" s="27" t="s">
        <v>121</v>
      </c>
      <c r="I41" s="27" t="s">
        <v>121</v>
      </c>
    </row>
    <row r="42" spans="1:13" hidden="1" x14ac:dyDescent="0.2">
      <c r="A42" s="10">
        <v>0</v>
      </c>
      <c r="B42" s="26" t="s">
        <v>54</v>
      </c>
      <c r="C42" s="27" t="s">
        <v>121</v>
      </c>
      <c r="D42" s="27">
        <v>110</v>
      </c>
      <c r="E42" s="27" t="s">
        <v>121</v>
      </c>
      <c r="F42" s="72" t="s">
        <v>121</v>
      </c>
      <c r="G42" s="27" t="s">
        <v>121</v>
      </c>
      <c r="H42" s="27" t="s">
        <v>121</v>
      </c>
      <c r="I42" s="27" t="s">
        <v>121</v>
      </c>
    </row>
    <row r="43" spans="1:13" x14ac:dyDescent="0.2">
      <c r="A43" s="10">
        <v>1</v>
      </c>
      <c r="B43" s="26" t="s">
        <v>151</v>
      </c>
      <c r="C43" s="27" t="s">
        <v>121</v>
      </c>
      <c r="D43" s="27" t="s">
        <v>121</v>
      </c>
      <c r="E43" s="27" t="s">
        <v>121</v>
      </c>
      <c r="F43" s="72" t="s">
        <v>121</v>
      </c>
      <c r="G43" s="27">
        <v>744.56632479262771</v>
      </c>
      <c r="H43" s="27" t="s">
        <v>121</v>
      </c>
      <c r="I43" s="27">
        <v>2.8757037395261071</v>
      </c>
    </row>
    <row r="44" spans="1:13" hidden="1" x14ac:dyDescent="0.2">
      <c r="A44" s="10">
        <v>0</v>
      </c>
      <c r="B44" s="26" t="s">
        <v>223</v>
      </c>
      <c r="C44" s="27" t="s">
        <v>121</v>
      </c>
      <c r="D44" s="27">
        <v>0.4</v>
      </c>
      <c r="E44" s="27" t="s">
        <v>121</v>
      </c>
      <c r="F44" s="72">
        <v>193.88160000000002</v>
      </c>
      <c r="G44" s="27">
        <v>77.552640000000011</v>
      </c>
      <c r="H44" s="27" t="s">
        <v>121</v>
      </c>
      <c r="I44" s="27">
        <v>0.29952793919364507</v>
      </c>
    </row>
    <row r="45" spans="1:13" hidden="1" x14ac:dyDescent="0.2">
      <c r="A45" s="10">
        <v>0</v>
      </c>
      <c r="B45" s="26" t="s">
        <v>155</v>
      </c>
      <c r="C45" s="27" t="s">
        <v>121</v>
      </c>
      <c r="D45" s="27">
        <v>4</v>
      </c>
      <c r="E45" s="27" t="s">
        <v>121</v>
      </c>
      <c r="F45" s="72">
        <v>27.132000000000001</v>
      </c>
      <c r="G45" s="27">
        <v>108.52800000000001</v>
      </c>
      <c r="H45" s="27" t="s">
        <v>121</v>
      </c>
      <c r="I45" s="27">
        <v>0.41916262534464216</v>
      </c>
    </row>
    <row r="46" spans="1:13" hidden="1" x14ac:dyDescent="0.2">
      <c r="A46" s="10">
        <v>0</v>
      </c>
      <c r="B46" s="26" t="s">
        <v>270</v>
      </c>
      <c r="C46" s="27" t="s">
        <v>121</v>
      </c>
      <c r="D46" s="27">
        <v>5</v>
      </c>
      <c r="E46" s="27" t="s">
        <v>121</v>
      </c>
      <c r="F46" s="72">
        <v>39.270000000000003</v>
      </c>
      <c r="G46" s="27">
        <v>196.35000000000002</v>
      </c>
      <c r="H46" s="27" t="s">
        <v>121</v>
      </c>
      <c r="I46" s="27">
        <v>0.7583534340116882</v>
      </c>
    </row>
    <row r="47" spans="1:13" hidden="1" x14ac:dyDescent="0.2">
      <c r="A47" s="10">
        <v>0</v>
      </c>
      <c r="B47" s="26" t="s">
        <v>233</v>
      </c>
      <c r="C47" s="27" t="s">
        <v>121</v>
      </c>
      <c r="D47" s="27">
        <v>1.2</v>
      </c>
      <c r="E47" s="27" t="s">
        <v>121</v>
      </c>
      <c r="F47" s="72" t="s">
        <v>121</v>
      </c>
      <c r="G47" s="27" t="s">
        <v>121</v>
      </c>
      <c r="H47" s="27" t="s">
        <v>121</v>
      </c>
      <c r="I47" s="27" t="s">
        <v>121</v>
      </c>
    </row>
    <row r="48" spans="1:13" hidden="1" x14ac:dyDescent="0.2">
      <c r="A48" s="10">
        <v>0</v>
      </c>
      <c r="B48" s="26" t="s">
        <v>256</v>
      </c>
      <c r="C48" s="27" t="s">
        <v>121</v>
      </c>
      <c r="D48" s="27">
        <v>2</v>
      </c>
      <c r="E48" s="27" t="s">
        <v>121</v>
      </c>
      <c r="F48" s="72">
        <v>116.55539999999999</v>
      </c>
      <c r="G48" s="27">
        <v>233.11079999999998</v>
      </c>
      <c r="H48" s="27" t="s">
        <v>121</v>
      </c>
      <c r="I48" s="27">
        <v>0.90033295485211007</v>
      </c>
    </row>
    <row r="49" spans="1:12" hidden="1" x14ac:dyDescent="0.2">
      <c r="A49" s="10">
        <v>0</v>
      </c>
      <c r="B49" s="26" t="s">
        <v>217</v>
      </c>
      <c r="C49" s="27" t="s">
        <v>121</v>
      </c>
      <c r="D49" s="27">
        <v>12</v>
      </c>
      <c r="E49" s="27" t="s">
        <v>121</v>
      </c>
      <c r="F49" s="72">
        <v>10.752073732718893</v>
      </c>
      <c r="G49" s="27">
        <v>129.02488479262672</v>
      </c>
      <c r="H49" s="27" t="s">
        <v>121</v>
      </c>
      <c r="I49" s="27">
        <v>0.49832678612401787</v>
      </c>
    </row>
    <row r="50" spans="1:12" x14ac:dyDescent="0.2">
      <c r="A50" s="10">
        <v>1</v>
      </c>
      <c r="B50" s="26" t="s">
        <v>271</v>
      </c>
      <c r="C50" s="27" t="s">
        <v>121</v>
      </c>
      <c r="D50" s="27">
        <v>8300</v>
      </c>
      <c r="E50" s="27" t="s">
        <v>121</v>
      </c>
      <c r="F50" s="72">
        <v>5.0849999999999992E-2</v>
      </c>
      <c r="G50" s="27">
        <v>422.05499999999995</v>
      </c>
      <c r="H50" s="27" t="s">
        <v>121</v>
      </c>
      <c r="I50" s="27">
        <v>1.6300833134290957</v>
      </c>
    </row>
    <row r="51" spans="1:12" ht="12.75" customHeight="1" x14ac:dyDescent="0.2">
      <c r="A51" s="10">
        <v>1</v>
      </c>
      <c r="B51" s="26" t="s">
        <v>210</v>
      </c>
      <c r="C51" s="27" t="s">
        <v>121</v>
      </c>
      <c r="D51" s="27">
        <v>3572</v>
      </c>
      <c r="E51" s="27" t="s">
        <v>121</v>
      </c>
      <c r="F51" s="72">
        <v>4.5999999999999992E-2</v>
      </c>
      <c r="G51" s="27">
        <v>164.31199999999998</v>
      </c>
      <c r="H51" s="27" t="s">
        <v>121</v>
      </c>
      <c r="I51" s="27">
        <v>0.63461456302179009</v>
      </c>
    </row>
    <row r="52" spans="1:12" x14ac:dyDescent="0.2">
      <c r="A52" s="10">
        <v>1</v>
      </c>
      <c r="B52" s="26" t="s">
        <v>226</v>
      </c>
      <c r="C52" s="27" t="s">
        <v>121</v>
      </c>
      <c r="D52" s="27">
        <v>9000</v>
      </c>
      <c r="E52" s="27" t="s">
        <v>121</v>
      </c>
      <c r="F52" s="72">
        <v>4.8581792713069338E-2</v>
      </c>
      <c r="G52" s="27">
        <v>437.23613441762404</v>
      </c>
      <c r="H52" s="27" t="s">
        <v>121</v>
      </c>
      <c r="I52" s="27">
        <v>1.6887166998197158</v>
      </c>
      <c r="L52" s="64">
        <f>SUM(G53:G74)</f>
        <v>8488.7460841379288</v>
      </c>
    </row>
    <row r="53" spans="1:12" x14ac:dyDescent="0.2">
      <c r="A53" s="177">
        <v>1</v>
      </c>
      <c r="B53" s="43" t="s">
        <v>161</v>
      </c>
      <c r="C53" s="92" t="s">
        <v>121</v>
      </c>
      <c r="D53" s="92" t="s">
        <v>121</v>
      </c>
      <c r="E53" s="92" t="s">
        <v>121</v>
      </c>
      <c r="F53" s="94" t="s">
        <v>121</v>
      </c>
      <c r="G53" s="92" t="s">
        <v>121</v>
      </c>
      <c r="H53" s="92">
        <v>8488.7460841379288</v>
      </c>
      <c r="I53" s="27" t="s">
        <v>121</v>
      </c>
    </row>
    <row r="54" spans="1:12" x14ac:dyDescent="0.2">
      <c r="A54" s="10">
        <v>1</v>
      </c>
      <c r="B54" s="26" t="s">
        <v>162</v>
      </c>
      <c r="C54" s="27" t="s">
        <v>121</v>
      </c>
      <c r="D54" s="27">
        <v>1.4</v>
      </c>
      <c r="E54" s="27" t="s">
        <v>121</v>
      </c>
      <c r="F54" s="72">
        <v>45</v>
      </c>
      <c r="G54" s="27">
        <v>62.999999999999993</v>
      </c>
      <c r="H54" s="27" t="s">
        <v>121</v>
      </c>
      <c r="I54" s="27">
        <v>0.24332195743690521</v>
      </c>
    </row>
    <row r="55" spans="1:12" x14ac:dyDescent="0.2">
      <c r="A55" s="10">
        <v>1</v>
      </c>
      <c r="B55" s="11" t="s">
        <v>227</v>
      </c>
      <c r="C55" s="76" t="s">
        <v>121</v>
      </c>
      <c r="D55" s="27">
        <v>900</v>
      </c>
      <c r="E55" s="9" t="s">
        <v>121</v>
      </c>
      <c r="F55" s="28">
        <v>0.1396</v>
      </c>
      <c r="G55" s="27">
        <v>125.64</v>
      </c>
      <c r="H55" s="9" t="s">
        <v>121</v>
      </c>
      <c r="I55" s="24">
        <v>0.48525350368845682</v>
      </c>
    </row>
    <row r="56" spans="1:12" x14ac:dyDescent="0.2">
      <c r="A56" s="10">
        <v>1</v>
      </c>
      <c r="B56" s="11" t="s">
        <v>163</v>
      </c>
      <c r="C56" s="76" t="s">
        <v>121</v>
      </c>
      <c r="D56" s="27">
        <v>363</v>
      </c>
      <c r="E56" s="9" t="s">
        <v>121</v>
      </c>
      <c r="F56" s="155">
        <v>0.2</v>
      </c>
      <c r="G56" s="27">
        <v>72.600000000000009</v>
      </c>
      <c r="H56" s="9" t="s">
        <v>121</v>
      </c>
      <c r="I56" s="24">
        <v>0.28039958904633849</v>
      </c>
    </row>
    <row r="57" spans="1:12" x14ac:dyDescent="0.2">
      <c r="A57" s="10">
        <v>1</v>
      </c>
      <c r="B57" s="11" t="s">
        <v>164</v>
      </c>
      <c r="C57" s="76" t="s">
        <v>121</v>
      </c>
      <c r="D57" s="27">
        <v>2250000</v>
      </c>
      <c r="E57" s="9" t="s">
        <v>121</v>
      </c>
      <c r="F57" s="28">
        <v>2.5000000000000001E-4</v>
      </c>
      <c r="G57" s="27">
        <v>562.5</v>
      </c>
      <c r="H57" s="9" t="s">
        <v>121</v>
      </c>
      <c r="I57" s="24">
        <v>2.1725174771152256</v>
      </c>
    </row>
    <row r="58" spans="1:12" x14ac:dyDescent="0.2">
      <c r="A58" s="10">
        <v>1</v>
      </c>
      <c r="B58" s="11" t="s">
        <v>165</v>
      </c>
      <c r="C58" s="76" t="s">
        <v>121</v>
      </c>
      <c r="D58" s="27">
        <v>25000</v>
      </c>
      <c r="E58" s="9" t="s">
        <v>121</v>
      </c>
      <c r="F58" s="28">
        <v>0.05</v>
      </c>
      <c r="G58" s="27">
        <v>1250</v>
      </c>
      <c r="H58" s="9" t="s">
        <v>121</v>
      </c>
      <c r="I58" s="24">
        <v>4.8278166158116118</v>
      </c>
    </row>
    <row r="59" spans="1:12" x14ac:dyDescent="0.2">
      <c r="A59" s="10">
        <v>1</v>
      </c>
      <c r="B59" s="11" t="s">
        <v>166</v>
      </c>
      <c r="C59" s="76" t="s">
        <v>121</v>
      </c>
      <c r="D59" s="29">
        <v>1092.5</v>
      </c>
      <c r="E59" s="9" t="s">
        <v>121</v>
      </c>
      <c r="F59" s="28">
        <v>4.5353448275862061</v>
      </c>
      <c r="G59" s="7">
        <v>4954.8642241379303</v>
      </c>
      <c r="H59" s="9" t="s">
        <v>121</v>
      </c>
      <c r="I59" s="24">
        <v>19.136940664306891</v>
      </c>
    </row>
    <row r="60" spans="1:12" hidden="1" x14ac:dyDescent="0.2">
      <c r="A60" s="10">
        <v>0</v>
      </c>
      <c r="B60" s="11">
        <v>0</v>
      </c>
      <c r="C60" s="76" t="s">
        <v>121</v>
      </c>
      <c r="D60" s="29" t="s">
        <v>121</v>
      </c>
      <c r="E60" s="9" t="s">
        <v>121</v>
      </c>
      <c r="F60" s="9" t="s">
        <v>121</v>
      </c>
      <c r="G60" s="7" t="s">
        <v>121</v>
      </c>
      <c r="H60" s="9" t="s">
        <v>121</v>
      </c>
      <c r="I60" s="24" t="s">
        <v>121</v>
      </c>
    </row>
    <row r="61" spans="1:12" hidden="1" x14ac:dyDescent="0.2">
      <c r="A61" s="10">
        <v>0</v>
      </c>
      <c r="B61" s="11">
        <v>0</v>
      </c>
      <c r="C61" s="76" t="s">
        <v>121</v>
      </c>
      <c r="D61" s="29" t="s">
        <v>121</v>
      </c>
      <c r="E61" s="9" t="s">
        <v>121</v>
      </c>
      <c r="F61" s="9" t="s">
        <v>121</v>
      </c>
      <c r="G61" s="7" t="s">
        <v>121</v>
      </c>
      <c r="H61" s="9" t="s">
        <v>121</v>
      </c>
      <c r="I61" s="24" t="s">
        <v>121</v>
      </c>
    </row>
    <row r="62" spans="1:12" hidden="1" x14ac:dyDescent="0.2">
      <c r="A62" s="10">
        <v>0</v>
      </c>
      <c r="B62" s="11">
        <v>0</v>
      </c>
      <c r="C62" s="76" t="s">
        <v>121</v>
      </c>
      <c r="D62" s="29" t="s">
        <v>121</v>
      </c>
      <c r="E62" s="9" t="s">
        <v>121</v>
      </c>
      <c r="F62" s="9" t="s">
        <v>121</v>
      </c>
      <c r="G62" s="7" t="s">
        <v>121</v>
      </c>
      <c r="H62" s="9" t="s">
        <v>121</v>
      </c>
      <c r="I62" s="24" t="s">
        <v>121</v>
      </c>
    </row>
    <row r="63" spans="1:12" hidden="1" x14ac:dyDescent="0.2">
      <c r="A63" s="10">
        <v>0</v>
      </c>
      <c r="B63" s="11">
        <v>0</v>
      </c>
      <c r="C63" s="76" t="s">
        <v>121</v>
      </c>
      <c r="D63" s="29" t="s">
        <v>121</v>
      </c>
      <c r="E63" s="9" t="s">
        <v>121</v>
      </c>
      <c r="F63" s="9" t="s">
        <v>121</v>
      </c>
      <c r="G63" s="7" t="s">
        <v>121</v>
      </c>
      <c r="H63" s="9" t="s">
        <v>121</v>
      </c>
      <c r="I63" s="24" t="s">
        <v>121</v>
      </c>
    </row>
    <row r="64" spans="1:12" hidden="1" x14ac:dyDescent="0.2">
      <c r="A64" s="10">
        <v>0</v>
      </c>
      <c r="B64" s="11">
        <v>0</v>
      </c>
      <c r="C64" s="76" t="s">
        <v>121</v>
      </c>
      <c r="D64" s="29" t="s">
        <v>121</v>
      </c>
      <c r="E64" s="9" t="s">
        <v>121</v>
      </c>
      <c r="F64" s="9" t="s">
        <v>121</v>
      </c>
      <c r="G64" s="7" t="s">
        <v>121</v>
      </c>
      <c r="H64" s="9" t="s">
        <v>121</v>
      </c>
      <c r="I64" s="24" t="s">
        <v>121</v>
      </c>
    </row>
    <row r="65" spans="1:12" hidden="1" x14ac:dyDescent="0.2">
      <c r="A65" s="10">
        <v>0</v>
      </c>
      <c r="B65" s="11">
        <v>0</v>
      </c>
      <c r="C65" s="76" t="s">
        <v>121</v>
      </c>
      <c r="D65" s="29" t="s">
        <v>121</v>
      </c>
      <c r="E65" s="9" t="s">
        <v>121</v>
      </c>
      <c r="F65" s="9" t="s">
        <v>121</v>
      </c>
      <c r="G65" s="7" t="s">
        <v>121</v>
      </c>
      <c r="H65" s="9" t="s">
        <v>121</v>
      </c>
      <c r="I65" s="24" t="s">
        <v>121</v>
      </c>
    </row>
    <row r="66" spans="1:12" hidden="1" x14ac:dyDescent="0.2">
      <c r="A66" s="10">
        <v>0</v>
      </c>
      <c r="B66" s="11">
        <v>0</v>
      </c>
      <c r="C66" s="76" t="s">
        <v>121</v>
      </c>
      <c r="D66" s="29" t="s">
        <v>121</v>
      </c>
      <c r="E66" s="9" t="s">
        <v>121</v>
      </c>
      <c r="F66" s="9" t="s">
        <v>121</v>
      </c>
      <c r="G66" s="7" t="s">
        <v>121</v>
      </c>
      <c r="H66" s="9" t="s">
        <v>121</v>
      </c>
      <c r="I66" s="24" t="s">
        <v>121</v>
      </c>
    </row>
    <row r="67" spans="1:12" hidden="1" x14ac:dyDescent="0.2">
      <c r="A67" s="10">
        <v>0</v>
      </c>
      <c r="B67" s="11">
        <v>0</v>
      </c>
      <c r="C67" s="76" t="s">
        <v>121</v>
      </c>
      <c r="D67" s="29" t="s">
        <v>121</v>
      </c>
      <c r="E67" s="9" t="s">
        <v>121</v>
      </c>
      <c r="F67" s="9" t="s">
        <v>121</v>
      </c>
      <c r="G67" s="7" t="s">
        <v>121</v>
      </c>
      <c r="H67" s="9" t="s">
        <v>121</v>
      </c>
      <c r="I67" s="24" t="s">
        <v>121</v>
      </c>
    </row>
    <row r="68" spans="1:12" hidden="1" x14ac:dyDescent="0.2">
      <c r="A68" s="10">
        <v>0</v>
      </c>
      <c r="B68" s="11">
        <v>0</v>
      </c>
      <c r="C68" s="76" t="s">
        <v>121</v>
      </c>
      <c r="D68" s="29" t="s">
        <v>121</v>
      </c>
      <c r="E68" s="9" t="s">
        <v>121</v>
      </c>
      <c r="F68" s="9" t="s">
        <v>121</v>
      </c>
      <c r="G68" s="7" t="s">
        <v>121</v>
      </c>
      <c r="H68" s="9" t="s">
        <v>121</v>
      </c>
      <c r="I68" s="24" t="s">
        <v>121</v>
      </c>
    </row>
    <row r="69" spans="1:12" hidden="1" x14ac:dyDescent="0.2">
      <c r="A69" s="10">
        <v>0</v>
      </c>
      <c r="B69" s="11">
        <v>0</v>
      </c>
      <c r="C69" s="76" t="s">
        <v>121</v>
      </c>
      <c r="D69" s="29" t="s">
        <v>121</v>
      </c>
      <c r="E69" s="9" t="s">
        <v>121</v>
      </c>
      <c r="F69" s="9" t="s">
        <v>121</v>
      </c>
      <c r="G69" s="7" t="s">
        <v>121</v>
      </c>
      <c r="H69" s="9" t="s">
        <v>121</v>
      </c>
      <c r="I69" s="24" t="s">
        <v>121</v>
      </c>
    </row>
    <row r="70" spans="1:12" hidden="1" x14ac:dyDescent="0.2">
      <c r="A70" s="10">
        <v>0</v>
      </c>
      <c r="B70" s="11">
        <v>0</v>
      </c>
      <c r="C70" s="76" t="s">
        <v>121</v>
      </c>
      <c r="D70" s="29" t="s">
        <v>121</v>
      </c>
      <c r="E70" s="9" t="s">
        <v>121</v>
      </c>
      <c r="F70" s="9" t="s">
        <v>121</v>
      </c>
      <c r="G70" s="7" t="s">
        <v>121</v>
      </c>
      <c r="H70" s="9" t="s">
        <v>121</v>
      </c>
      <c r="I70" s="24" t="s">
        <v>121</v>
      </c>
    </row>
    <row r="71" spans="1:12" hidden="1" x14ac:dyDescent="0.2">
      <c r="A71" s="10">
        <v>0</v>
      </c>
      <c r="B71" s="11">
        <v>0</v>
      </c>
      <c r="C71" s="76" t="s">
        <v>121</v>
      </c>
      <c r="D71" s="29" t="s">
        <v>121</v>
      </c>
      <c r="E71" s="9" t="s">
        <v>121</v>
      </c>
      <c r="F71" s="9" t="s">
        <v>121</v>
      </c>
      <c r="G71" s="7" t="s">
        <v>121</v>
      </c>
      <c r="H71" s="9" t="s">
        <v>121</v>
      </c>
      <c r="I71" s="24" t="s">
        <v>121</v>
      </c>
    </row>
    <row r="72" spans="1:12" hidden="1" x14ac:dyDescent="0.2">
      <c r="A72" s="10">
        <v>0</v>
      </c>
      <c r="B72" s="11">
        <v>0</v>
      </c>
      <c r="C72" s="76" t="s">
        <v>121</v>
      </c>
      <c r="D72" s="29" t="s">
        <v>121</v>
      </c>
      <c r="E72" s="9" t="s">
        <v>121</v>
      </c>
      <c r="F72" s="9" t="s">
        <v>121</v>
      </c>
      <c r="G72" s="7" t="s">
        <v>121</v>
      </c>
      <c r="H72" s="9" t="s">
        <v>121</v>
      </c>
      <c r="I72" s="24" t="s">
        <v>121</v>
      </c>
    </row>
    <row r="73" spans="1:12" x14ac:dyDescent="0.2">
      <c r="A73" s="10">
        <v>1</v>
      </c>
      <c r="B73" s="11" t="s">
        <v>167</v>
      </c>
      <c r="C73" s="9" t="s">
        <v>121</v>
      </c>
      <c r="D73" s="27" t="s">
        <v>121</v>
      </c>
      <c r="E73" s="78" t="s">
        <v>121</v>
      </c>
      <c r="F73" s="72" t="s">
        <v>121</v>
      </c>
      <c r="G73" s="30">
        <v>1442.9999999999998</v>
      </c>
      <c r="H73" s="24" t="s">
        <v>121</v>
      </c>
      <c r="I73" s="24">
        <v>5.5732315012929243</v>
      </c>
    </row>
    <row r="74" spans="1:12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 t="s">
        <v>121</v>
      </c>
      <c r="F74" s="72" t="s">
        <v>121</v>
      </c>
      <c r="G74" s="27">
        <v>17.141860000000001</v>
      </c>
      <c r="H74" s="27" t="s">
        <v>121</v>
      </c>
      <c r="I74" s="27">
        <v>6.6206205227133164E-2</v>
      </c>
    </row>
    <row r="75" spans="1:12" x14ac:dyDescent="0.2">
      <c r="A75" s="10">
        <v>1</v>
      </c>
      <c r="B75" s="95" t="s">
        <v>169</v>
      </c>
      <c r="C75" s="96" t="s">
        <v>121</v>
      </c>
      <c r="D75" s="27" t="s">
        <v>121</v>
      </c>
      <c r="E75" s="92" t="s">
        <v>121</v>
      </c>
      <c r="F75" s="94" t="s">
        <v>121</v>
      </c>
      <c r="G75" s="92" t="s">
        <v>121</v>
      </c>
      <c r="H75" s="92">
        <v>717.83333333333337</v>
      </c>
      <c r="I75" s="27" t="s">
        <v>121</v>
      </c>
      <c r="L75" s="64">
        <f>SUM(G76:G80)</f>
        <v>717.83333333333337</v>
      </c>
    </row>
    <row r="76" spans="1:12" x14ac:dyDescent="0.2">
      <c r="A76" s="10">
        <v>1</v>
      </c>
      <c r="B76" s="26" t="s">
        <v>228</v>
      </c>
      <c r="C76" s="24" t="s">
        <v>121</v>
      </c>
      <c r="D76" s="27">
        <v>0.7</v>
      </c>
      <c r="E76" s="27" t="s">
        <v>121</v>
      </c>
      <c r="F76" s="72" t="s">
        <v>121</v>
      </c>
      <c r="G76" s="27">
        <v>117.83333333333333</v>
      </c>
      <c r="H76" s="27" t="s">
        <v>121</v>
      </c>
      <c r="I76" s="27">
        <v>0.45510217965050792</v>
      </c>
    </row>
    <row r="77" spans="1:12" x14ac:dyDescent="0.2">
      <c r="A77" s="10">
        <v>1</v>
      </c>
      <c r="B77" s="26" t="s">
        <v>194</v>
      </c>
      <c r="C77" s="24" t="s">
        <v>121</v>
      </c>
      <c r="D77" s="27">
        <v>72</v>
      </c>
      <c r="E77" s="27" t="s">
        <v>121</v>
      </c>
      <c r="F77" s="72" t="s">
        <v>121</v>
      </c>
      <c r="G77" s="27">
        <v>600</v>
      </c>
      <c r="H77" s="27" t="s">
        <v>121</v>
      </c>
      <c r="I77" s="27">
        <v>2.317351975589574</v>
      </c>
    </row>
    <row r="78" spans="1:12" hidden="1" x14ac:dyDescent="0.2">
      <c r="A78" s="10">
        <v>0</v>
      </c>
      <c r="B78" s="26">
        <v>0</v>
      </c>
      <c r="C78" s="24" t="s">
        <v>121</v>
      </c>
      <c r="D78" s="29" t="s">
        <v>121</v>
      </c>
      <c r="E78" s="27" t="s">
        <v>121</v>
      </c>
      <c r="F78" s="72" t="s">
        <v>121</v>
      </c>
      <c r="G78" s="27" t="s">
        <v>121</v>
      </c>
      <c r="H78" s="27" t="s">
        <v>121</v>
      </c>
      <c r="I78" s="27" t="s">
        <v>121</v>
      </c>
    </row>
    <row r="79" spans="1:12" hidden="1" x14ac:dyDescent="0.2">
      <c r="A79" s="10">
        <v>0</v>
      </c>
      <c r="B79" s="26">
        <v>0</v>
      </c>
      <c r="C79" s="24" t="s">
        <v>121</v>
      </c>
      <c r="D79" s="29" t="s">
        <v>121</v>
      </c>
      <c r="E79" s="27" t="s">
        <v>121</v>
      </c>
      <c r="F79" s="72" t="s">
        <v>121</v>
      </c>
      <c r="G79" s="27" t="s">
        <v>121</v>
      </c>
      <c r="H79" s="27" t="s">
        <v>121</v>
      </c>
      <c r="I79" s="27" t="s">
        <v>121</v>
      </c>
    </row>
    <row r="80" spans="1:12" hidden="1" x14ac:dyDescent="0.2">
      <c r="A80" s="10">
        <v>0</v>
      </c>
      <c r="B80" s="26">
        <v>0</v>
      </c>
      <c r="C80" s="24" t="s">
        <v>121</v>
      </c>
      <c r="D80" s="29" t="s">
        <v>121</v>
      </c>
      <c r="E80" s="27" t="s">
        <v>121</v>
      </c>
      <c r="F80" s="72" t="s">
        <v>121</v>
      </c>
      <c r="G80" s="27" t="s">
        <v>121</v>
      </c>
      <c r="H80" s="27" t="s">
        <v>121</v>
      </c>
      <c r="I80" s="27" t="s">
        <v>121</v>
      </c>
    </row>
    <row r="81" spans="1:12" hidden="1" x14ac:dyDescent="0.2">
      <c r="A81" s="10">
        <v>0</v>
      </c>
      <c r="B81" s="11">
        <v>0</v>
      </c>
      <c r="C81" s="9" t="s">
        <v>121</v>
      </c>
      <c r="D81" s="29" t="s">
        <v>121</v>
      </c>
      <c r="E81" s="78" t="s">
        <v>121</v>
      </c>
      <c r="F81" s="76" t="s">
        <v>121</v>
      </c>
      <c r="G81" s="84" t="s">
        <v>121</v>
      </c>
      <c r="H81" s="9" t="s">
        <v>121</v>
      </c>
      <c r="I81" s="24" t="s">
        <v>121</v>
      </c>
    </row>
    <row r="82" spans="1:12" x14ac:dyDescent="0.2">
      <c r="A82" s="10">
        <v>1</v>
      </c>
      <c r="B82" s="95" t="s">
        <v>171</v>
      </c>
      <c r="C82" s="96" t="s">
        <v>121</v>
      </c>
      <c r="D82" s="27" t="s">
        <v>121</v>
      </c>
      <c r="E82" s="92" t="s">
        <v>121</v>
      </c>
      <c r="F82" s="94" t="s">
        <v>121</v>
      </c>
      <c r="G82" s="92" t="s">
        <v>121</v>
      </c>
      <c r="H82" s="92">
        <v>5203.8927581719208</v>
      </c>
      <c r="I82" s="27" t="s">
        <v>121</v>
      </c>
      <c r="L82" s="64">
        <f>SUM(G83:G84)</f>
        <v>5203.8927581719208</v>
      </c>
    </row>
    <row r="83" spans="1:12" x14ac:dyDescent="0.2">
      <c r="A83" s="10">
        <v>1</v>
      </c>
      <c r="B83" s="31" t="s">
        <v>172</v>
      </c>
      <c r="C83" s="24" t="s">
        <v>121</v>
      </c>
      <c r="D83" s="27">
        <v>134.36439552411727</v>
      </c>
      <c r="E83" s="27" t="s">
        <v>121</v>
      </c>
      <c r="F83" s="72">
        <v>21.804072926757904</v>
      </c>
      <c r="G83" s="27">
        <v>2929.6910787675961</v>
      </c>
      <c r="H83" s="27" t="s">
        <v>121</v>
      </c>
      <c r="I83" s="27">
        <v>11.315209015415398</v>
      </c>
    </row>
    <row r="84" spans="1:12" x14ac:dyDescent="0.2">
      <c r="A84" s="10">
        <v>1</v>
      </c>
      <c r="B84" s="31" t="s">
        <v>173</v>
      </c>
      <c r="C84" s="24" t="s">
        <v>121</v>
      </c>
      <c r="D84" s="27">
        <v>396.47912892896341</v>
      </c>
      <c r="E84" s="27" t="s">
        <v>121</v>
      </c>
      <c r="F84" s="72">
        <v>5.7359934318555013</v>
      </c>
      <c r="G84" s="27">
        <v>2274.2016794043248</v>
      </c>
      <c r="H84" s="27" t="s">
        <v>121</v>
      </c>
      <c r="I84" s="27">
        <v>8.7835429244278984</v>
      </c>
    </row>
    <row r="85" spans="1:12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 t="s">
        <v>121</v>
      </c>
      <c r="F85" s="94" t="s">
        <v>121</v>
      </c>
      <c r="G85" s="92" t="s">
        <v>121</v>
      </c>
      <c r="H85" s="92">
        <v>1916.8842958865155</v>
      </c>
      <c r="I85" s="27" t="s">
        <v>121</v>
      </c>
      <c r="L85" s="64">
        <f>SUM(G87:G91)</f>
        <v>1916.8842958865155</v>
      </c>
    </row>
    <row r="86" spans="1:12" hidden="1" x14ac:dyDescent="0.2">
      <c r="A86" s="10">
        <v>0</v>
      </c>
      <c r="B86" s="12" t="s">
        <v>175</v>
      </c>
      <c r="C86" s="9" t="s">
        <v>121</v>
      </c>
      <c r="D86" s="77" t="s">
        <v>121</v>
      </c>
      <c r="E86" s="78" t="s">
        <v>121</v>
      </c>
      <c r="F86" s="85" t="s">
        <v>121</v>
      </c>
      <c r="G86" s="8" t="s">
        <v>121</v>
      </c>
      <c r="H86" s="9" t="s">
        <v>121</v>
      </c>
      <c r="I86" s="24" t="s">
        <v>121</v>
      </c>
    </row>
    <row r="87" spans="1:12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 t="s">
        <v>121</v>
      </c>
      <c r="F87" s="72" t="s">
        <v>121</v>
      </c>
      <c r="G87" s="27">
        <v>739.82938348843493</v>
      </c>
      <c r="H87" s="27" t="s">
        <v>121</v>
      </c>
      <c r="I87" s="27">
        <v>2.857408472376902</v>
      </c>
    </row>
    <row r="88" spans="1:12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 t="s">
        <v>121</v>
      </c>
      <c r="F88" s="72" t="s">
        <v>121</v>
      </c>
      <c r="G88" s="27">
        <v>814.66051663967403</v>
      </c>
      <c r="H88" s="27" t="s">
        <v>121</v>
      </c>
      <c r="I88" s="27">
        <v>3.146425262782953</v>
      </c>
    </row>
    <row r="89" spans="1:12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 t="s">
        <v>121</v>
      </c>
      <c r="F89" s="72" t="s">
        <v>121</v>
      </c>
      <c r="G89" s="27">
        <v>362.39439575840652</v>
      </c>
      <c r="H89" s="27" t="s">
        <v>121</v>
      </c>
      <c r="I89" s="27">
        <v>1.3996589482555555</v>
      </c>
    </row>
    <row r="90" spans="1:12" hidden="1" x14ac:dyDescent="0.2">
      <c r="A90" s="10">
        <v>0</v>
      </c>
      <c r="B90" s="11">
        <v>0</v>
      </c>
      <c r="C90" s="9" t="s">
        <v>121</v>
      </c>
      <c r="D90" s="9" t="s">
        <v>121</v>
      </c>
      <c r="E90" s="78" t="s">
        <v>121</v>
      </c>
      <c r="F90" s="76" t="s">
        <v>121</v>
      </c>
      <c r="G90" s="27" t="s">
        <v>121</v>
      </c>
      <c r="H90" s="26" t="s">
        <v>121</v>
      </c>
      <c r="I90" s="24" t="s">
        <v>121</v>
      </c>
    </row>
    <row r="91" spans="1:12" hidden="1" x14ac:dyDescent="0.2">
      <c r="A91" s="10">
        <v>0</v>
      </c>
      <c r="B91" s="12" t="s">
        <v>179</v>
      </c>
      <c r="C91" s="9" t="s">
        <v>121</v>
      </c>
      <c r="D91" s="86" t="s">
        <v>121</v>
      </c>
      <c r="E91" s="78" t="s">
        <v>121</v>
      </c>
      <c r="F91" s="76" t="s">
        <v>121</v>
      </c>
      <c r="G91" s="87" t="s">
        <v>121</v>
      </c>
      <c r="H91" s="9" t="s">
        <v>121</v>
      </c>
      <c r="I91" s="24" t="s">
        <v>121</v>
      </c>
    </row>
    <row r="92" spans="1:12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 t="s">
        <v>121</v>
      </c>
      <c r="F92" s="72" t="s">
        <v>121</v>
      </c>
      <c r="G92" s="27">
        <v>573.89528151003094</v>
      </c>
      <c r="H92" s="27" t="s">
        <v>121</v>
      </c>
      <c r="I92" s="27">
        <v>2.2165289406480082</v>
      </c>
      <c r="L92" s="64">
        <f>+G92</f>
        <v>573.89528151003094</v>
      </c>
    </row>
    <row r="93" spans="1:12" hidden="1" x14ac:dyDescent="0.2">
      <c r="A93" s="10">
        <v>0</v>
      </c>
      <c r="B93" s="9">
        <v>0</v>
      </c>
      <c r="C93" s="9" t="s">
        <v>121</v>
      </c>
      <c r="D93" s="9" t="s">
        <v>121</v>
      </c>
      <c r="E93" s="78" t="s">
        <v>121</v>
      </c>
      <c r="F93" s="76" t="s">
        <v>121</v>
      </c>
      <c r="G93" s="27" t="s">
        <v>121</v>
      </c>
      <c r="H93" s="24" t="s">
        <v>121</v>
      </c>
      <c r="I93" s="24" t="s">
        <v>121</v>
      </c>
    </row>
    <row r="94" spans="1:12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 t="s">
        <v>121</v>
      </c>
      <c r="F94" s="156" t="s">
        <v>121</v>
      </c>
      <c r="G94" s="39">
        <v>25891.621398918036</v>
      </c>
      <c r="H94" s="38" t="s">
        <v>121</v>
      </c>
      <c r="I94" s="38">
        <v>100</v>
      </c>
      <c r="L94" s="64">
        <f>SUM(L31:L92)</f>
        <v>25891.62139891804</v>
      </c>
    </row>
    <row r="95" spans="1:12" hidden="1" x14ac:dyDescent="0.2">
      <c r="A95" s="10">
        <v>0</v>
      </c>
      <c r="B95" s="12" t="s">
        <v>49</v>
      </c>
      <c r="C95" s="9" t="s">
        <v>121</v>
      </c>
      <c r="D95" s="9" t="s">
        <v>121</v>
      </c>
      <c r="E95" s="78" t="s">
        <v>121</v>
      </c>
      <c r="F95" s="76" t="s">
        <v>121</v>
      </c>
      <c r="G95" s="27" t="s">
        <v>121</v>
      </c>
      <c r="H95" s="24" t="s">
        <v>121</v>
      </c>
      <c r="I95" s="9" t="s">
        <v>121</v>
      </c>
    </row>
    <row r="96" spans="1:12" hidden="1" x14ac:dyDescent="0.2">
      <c r="A96" s="10">
        <v>0</v>
      </c>
      <c r="B96" s="77">
        <v>0</v>
      </c>
      <c r="C96" s="9" t="s">
        <v>121</v>
      </c>
      <c r="D96" s="77" t="s">
        <v>121</v>
      </c>
      <c r="E96" s="78" t="s">
        <v>121</v>
      </c>
      <c r="F96" s="78" t="s">
        <v>121</v>
      </c>
      <c r="G96" s="79" t="s">
        <v>121</v>
      </c>
      <c r="H96" s="24" t="s">
        <v>121</v>
      </c>
      <c r="I96" s="9" t="s">
        <v>121</v>
      </c>
    </row>
    <row r="97" spans="1:12" hidden="1" x14ac:dyDescent="0.2">
      <c r="A97" s="10">
        <v>0</v>
      </c>
      <c r="B97" s="77">
        <v>0</v>
      </c>
      <c r="C97" s="9" t="s">
        <v>121</v>
      </c>
      <c r="D97" s="77" t="s">
        <v>121</v>
      </c>
      <c r="E97" s="78" t="s">
        <v>121</v>
      </c>
      <c r="F97" s="78" t="s">
        <v>121</v>
      </c>
      <c r="G97" s="79" t="s">
        <v>121</v>
      </c>
      <c r="H97" s="9" t="s">
        <v>121</v>
      </c>
      <c r="I97" s="9" t="s">
        <v>121</v>
      </c>
    </row>
    <row r="98" spans="1:12" hidden="1" x14ac:dyDescent="0.2">
      <c r="A98" s="10">
        <v>0</v>
      </c>
      <c r="B98" s="77">
        <v>0</v>
      </c>
      <c r="C98" s="9" t="s">
        <v>121</v>
      </c>
      <c r="D98" s="77" t="s">
        <v>121</v>
      </c>
      <c r="E98" s="78" t="s">
        <v>121</v>
      </c>
      <c r="F98" s="78" t="s">
        <v>121</v>
      </c>
      <c r="G98" s="79" t="s">
        <v>121</v>
      </c>
      <c r="H98" s="9" t="s">
        <v>121</v>
      </c>
      <c r="I98" s="9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 t="s">
        <v>121</v>
      </c>
      <c r="F99" s="157" t="s">
        <v>121</v>
      </c>
      <c r="G99" s="41">
        <v>25891.621398918036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 t="s">
        <v>121</v>
      </c>
      <c r="F100" s="171">
        <v>1.0356648559567214</v>
      </c>
      <c r="G100" s="35" t="s">
        <v>121</v>
      </c>
      <c r="H100" s="59" t="s">
        <v>121</v>
      </c>
      <c r="I100" s="59" t="s">
        <v>121</v>
      </c>
    </row>
    <row r="101" spans="1:12" hidden="1" x14ac:dyDescent="0.2">
      <c r="A101" s="10">
        <v>0</v>
      </c>
      <c r="B101" s="12">
        <v>0</v>
      </c>
      <c r="C101" s="9" t="s">
        <v>121</v>
      </c>
      <c r="D101" s="26" t="s">
        <v>121</v>
      </c>
      <c r="E101" s="26" t="s">
        <v>121</v>
      </c>
      <c r="F101" s="27" t="s">
        <v>121</v>
      </c>
      <c r="G101" s="30" t="s">
        <v>121</v>
      </c>
      <c r="H101" s="9" t="s">
        <v>121</v>
      </c>
      <c r="I101" s="9" t="s">
        <v>121</v>
      </c>
    </row>
    <row r="102" spans="1:12" hidden="1" x14ac:dyDescent="0.2">
      <c r="A102" s="10">
        <v>0</v>
      </c>
      <c r="B102" s="12">
        <v>0</v>
      </c>
      <c r="C102" s="88" t="s">
        <v>121</v>
      </c>
      <c r="D102" s="25" t="s">
        <v>121</v>
      </c>
      <c r="E102" s="25" t="s">
        <v>121</v>
      </c>
      <c r="F102" s="25" t="s">
        <v>121</v>
      </c>
      <c r="G102" s="40" t="s">
        <v>121</v>
      </c>
      <c r="H102" s="9" t="s">
        <v>121</v>
      </c>
      <c r="I102" s="9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 t="s">
        <v>121</v>
      </c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 t="s">
        <v>121</v>
      </c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806.18637314470357</v>
      </c>
      <c r="E105" s="26" t="s">
        <v>121</v>
      </c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 t="s">
        <v>121</v>
      </c>
      <c r="F106" s="26">
        <v>332</v>
      </c>
      <c r="G106" s="26">
        <v>332</v>
      </c>
      <c r="H106" s="24" t="s">
        <v>121</v>
      </c>
      <c r="I106" s="24" t="s">
        <v>121</v>
      </c>
    </row>
    <row r="107" spans="1:12" hidden="1" x14ac:dyDescent="0.2">
      <c r="A107" s="10">
        <v>0</v>
      </c>
      <c r="B107" s="11">
        <v>0</v>
      </c>
      <c r="C107" s="9" t="s">
        <v>121</v>
      </c>
      <c r="D107" s="77" t="s">
        <v>121</v>
      </c>
      <c r="E107" s="78" t="s">
        <v>121</v>
      </c>
      <c r="F107" s="78" t="s">
        <v>121</v>
      </c>
      <c r="G107" s="79" t="s">
        <v>121</v>
      </c>
      <c r="H107" s="9" t="s">
        <v>121</v>
      </c>
      <c r="I107" s="9" t="s">
        <v>121</v>
      </c>
    </row>
    <row r="108" spans="1:12" hidden="1" x14ac:dyDescent="0.2">
      <c r="A108" s="10">
        <v>0</v>
      </c>
      <c r="B108" s="11">
        <v>0</v>
      </c>
      <c r="C108" s="9" t="s">
        <v>121</v>
      </c>
      <c r="D108" s="77" t="s">
        <v>121</v>
      </c>
      <c r="E108" s="78" t="s">
        <v>121</v>
      </c>
      <c r="F108" s="78" t="s">
        <v>121</v>
      </c>
      <c r="G108" s="79" t="s">
        <v>121</v>
      </c>
      <c r="H108" s="24" t="s">
        <v>121</v>
      </c>
      <c r="I108" s="9" t="s">
        <v>121</v>
      </c>
    </row>
    <row r="109" spans="1:12" hidden="1" x14ac:dyDescent="0.2">
      <c r="A109" s="10">
        <v>0</v>
      </c>
      <c r="B109" s="11">
        <v>0</v>
      </c>
      <c r="C109" s="9" t="s">
        <v>121</v>
      </c>
      <c r="D109" s="77" t="s">
        <v>121</v>
      </c>
      <c r="E109" s="78" t="s">
        <v>121</v>
      </c>
      <c r="F109" s="78" t="s">
        <v>121</v>
      </c>
      <c r="G109" s="79" t="s">
        <v>121</v>
      </c>
      <c r="H109" s="24" t="s">
        <v>121</v>
      </c>
      <c r="I109" s="9" t="s">
        <v>121</v>
      </c>
    </row>
    <row r="110" spans="1:12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2" hidden="1" x14ac:dyDescent="0.2">
      <c r="A111" s="10">
        <v>0</v>
      </c>
      <c r="B111" s="89" t="s">
        <v>186</v>
      </c>
      <c r="C111" s="9" t="s">
        <v>121</v>
      </c>
      <c r="D111" s="77" t="s">
        <v>121</v>
      </c>
      <c r="E111" s="78" t="s">
        <v>121</v>
      </c>
      <c r="F111" s="86" t="s">
        <v>121</v>
      </c>
      <c r="G111" s="90" t="s">
        <v>121</v>
      </c>
      <c r="H111" s="24" t="s">
        <v>121</v>
      </c>
      <c r="I111" s="9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 t="s">
        <v>121</v>
      </c>
      <c r="F112" s="158" t="s">
        <v>121</v>
      </c>
      <c r="G112" s="36">
        <v>25501.943730346607</v>
      </c>
      <c r="H112" s="35" t="s">
        <v>121</v>
      </c>
      <c r="I112" s="34" t="s">
        <v>121</v>
      </c>
      <c r="L112" s="64">
        <f>+L94-G105-G106</f>
        <v>25501.943730346611</v>
      </c>
    </row>
    <row r="113" spans="1:12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 t="s">
        <v>121</v>
      </c>
      <c r="F113" s="159">
        <v>1.0200777492138644</v>
      </c>
      <c r="G113" s="61" t="s">
        <v>121</v>
      </c>
      <c r="H113" s="42" t="s">
        <v>121</v>
      </c>
      <c r="I113" s="42" t="s">
        <v>121</v>
      </c>
      <c r="L113" s="10">
        <f>L112/G9-F113</f>
        <v>0</v>
      </c>
    </row>
    <row r="115" spans="1:12" x14ac:dyDescent="0.2">
      <c r="B115" s="177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E74:I80 I55:I73 I81 C3:I3 I86 D87:I89 I90:I91 I93 D92:I92 D31:I54 E82:I85 E55:H72 D55:D85">
    <cfRule type="cellIs" dxfId="6" priority="1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  <colBreaks count="1" manualBreakCount="1">
    <brk id="9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4"/>
    <col min="8" max="8" width="9.140625" style="10"/>
    <col min="9" max="9" width="6.5703125" style="23" customWidth="1"/>
    <col min="10" max="10" width="9.140625" style="10"/>
    <col min="11" max="11" width="0" style="10" hidden="1" customWidth="1"/>
    <col min="12" max="12" width="9.140625" style="10" hidden="1" customWidth="1"/>
    <col min="13" max="13" width="0" style="10" hidden="1" customWidth="1"/>
    <col min="14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4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 t="s">
        <v>121</v>
      </c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 t="s">
        <v>121</v>
      </c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 t="s">
        <v>121</v>
      </c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 t="s">
        <v>121</v>
      </c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265</v>
      </c>
      <c r="C7" s="24" t="s">
        <v>121</v>
      </c>
      <c r="D7" s="62" t="s">
        <v>121</v>
      </c>
      <c r="E7" s="63" t="s">
        <v>121</v>
      </c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 t="s">
        <v>121</v>
      </c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 t="s">
        <v>121</v>
      </c>
      <c r="F9" s="103" t="s">
        <v>121</v>
      </c>
      <c r="G9" s="145">
        <v>25000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 t="s">
        <v>121</v>
      </c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 t="s">
        <v>121</v>
      </c>
      <c r="F11" s="63" t="s">
        <v>121</v>
      </c>
      <c r="G11" s="180">
        <v>27777.777777777777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 t="s">
        <v>121</v>
      </c>
      <c r="F12" s="63" t="s">
        <v>121</v>
      </c>
      <c r="G12" s="180">
        <v>10</v>
      </c>
      <c r="H12" s="74" t="s">
        <v>2</v>
      </c>
      <c r="I12" s="62" t="s">
        <v>121</v>
      </c>
    </row>
    <row r="13" spans="1:9" x14ac:dyDescent="0.2">
      <c r="A13" s="10">
        <v>1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180" t="s">
        <v>121</v>
      </c>
      <c r="H13" s="63" t="s">
        <v>121</v>
      </c>
      <c r="I13" s="62" t="s">
        <v>121</v>
      </c>
    </row>
    <row r="14" spans="1:9" hidden="1" x14ac:dyDescent="0.2">
      <c r="A14" s="10">
        <v>0</v>
      </c>
      <c r="B14" s="24" t="s">
        <v>121</v>
      </c>
      <c r="C14" s="24" t="s">
        <v>121</v>
      </c>
      <c r="D14" s="62" t="s">
        <v>121</v>
      </c>
      <c r="E14" s="63" t="s">
        <v>121</v>
      </c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 t="s">
        <v>121</v>
      </c>
      <c r="F15" s="63" t="s">
        <v>121</v>
      </c>
      <c r="G15" s="250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 t="s">
        <v>121</v>
      </c>
      <c r="F16" s="63" t="s">
        <v>121</v>
      </c>
      <c r="G16" s="180">
        <v>1</v>
      </c>
      <c r="H16" s="74" t="s">
        <v>129</v>
      </c>
      <c r="I16" s="62" t="s">
        <v>121</v>
      </c>
    </row>
    <row r="17" spans="1:12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 t="s">
        <v>121</v>
      </c>
      <c r="F17" s="63" t="s">
        <v>121</v>
      </c>
      <c r="G17" s="180" t="s">
        <v>121</v>
      </c>
      <c r="H17" s="74" t="s">
        <v>121</v>
      </c>
      <c r="I17" s="62" t="s">
        <v>121</v>
      </c>
    </row>
    <row r="18" spans="1:12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180">
        <v>11.543999999999999</v>
      </c>
      <c r="H18" s="74" t="s">
        <v>2</v>
      </c>
      <c r="I18" s="25" t="s">
        <v>121</v>
      </c>
    </row>
    <row r="19" spans="1:12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</row>
    <row r="20" spans="1:12" hidden="1" x14ac:dyDescent="0.2">
      <c r="A20" s="10">
        <v>0</v>
      </c>
      <c r="B20" s="24" t="s">
        <v>121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2" x14ac:dyDescent="0.2">
      <c r="A21" s="10">
        <v>1</v>
      </c>
      <c r="B21" s="24" t="s">
        <v>132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02">
        <v>40000</v>
      </c>
      <c r="H21" s="24" t="s">
        <v>133</v>
      </c>
      <c r="I21" s="24" t="s">
        <v>121</v>
      </c>
    </row>
    <row r="22" spans="1:12" hidden="1" x14ac:dyDescent="0.2">
      <c r="A22" s="10">
        <v>0</v>
      </c>
      <c r="B22" s="24" t="s">
        <v>121</v>
      </c>
      <c r="C22" s="27" t="s">
        <v>121</v>
      </c>
      <c r="D22" s="29" t="s">
        <v>121</v>
      </c>
      <c r="E22" s="24" t="s">
        <v>121</v>
      </c>
      <c r="F22" s="28" t="s">
        <v>121</v>
      </c>
      <c r="G22" s="27" t="s">
        <v>121</v>
      </c>
      <c r="H22" s="24" t="s">
        <v>121</v>
      </c>
      <c r="I22" s="24" t="s">
        <v>121</v>
      </c>
    </row>
    <row r="23" spans="1:12" x14ac:dyDescent="0.2">
      <c r="A23" s="10">
        <v>1</v>
      </c>
      <c r="B23" s="24" t="s">
        <v>266</v>
      </c>
      <c r="C23" s="27" t="s">
        <v>121</v>
      </c>
      <c r="D23" s="29" t="s">
        <v>121</v>
      </c>
      <c r="E23" s="24" t="s">
        <v>121</v>
      </c>
      <c r="F23" s="28" t="s">
        <v>121</v>
      </c>
      <c r="G23" s="32" t="s">
        <v>105</v>
      </c>
      <c r="H23" s="24" t="s">
        <v>121</v>
      </c>
      <c r="I23" s="24" t="s">
        <v>121</v>
      </c>
    </row>
    <row r="24" spans="1:12" ht="13.5" x14ac:dyDescent="0.2">
      <c r="A24" s="10">
        <v>1</v>
      </c>
      <c r="B24" s="24" t="s">
        <v>267</v>
      </c>
      <c r="C24" s="27" t="s">
        <v>121</v>
      </c>
      <c r="D24" s="29" t="s">
        <v>121</v>
      </c>
      <c r="E24" s="58" t="s">
        <v>121</v>
      </c>
      <c r="F24" s="28" t="s">
        <v>121</v>
      </c>
      <c r="G24" s="32" t="s">
        <v>105</v>
      </c>
      <c r="H24" s="24"/>
      <c r="I24" s="24"/>
    </row>
    <row r="25" spans="1:12" hidden="1" x14ac:dyDescent="0.2">
      <c r="A25" s="10">
        <v>0</v>
      </c>
      <c r="B25" s="24" t="s">
        <v>121</v>
      </c>
      <c r="C25" s="27" t="s">
        <v>121</v>
      </c>
      <c r="D25" s="27" t="s">
        <v>121</v>
      </c>
      <c r="E25" s="24" t="s">
        <v>121</v>
      </c>
      <c r="F25" s="28" t="s">
        <v>121</v>
      </c>
      <c r="G25" s="27" t="s">
        <v>121</v>
      </c>
      <c r="H25" s="24" t="s">
        <v>121</v>
      </c>
      <c r="I25" s="24" t="s">
        <v>121</v>
      </c>
    </row>
    <row r="26" spans="1:12" hidden="1" x14ac:dyDescent="0.2">
      <c r="A26" s="10">
        <v>0</v>
      </c>
      <c r="B26" s="24" t="s">
        <v>121</v>
      </c>
      <c r="C26" s="27" t="s">
        <v>121</v>
      </c>
      <c r="D26" s="29" t="s">
        <v>121</v>
      </c>
      <c r="E26" s="24" t="s">
        <v>121</v>
      </c>
      <c r="F26" s="28" t="s">
        <v>121</v>
      </c>
      <c r="G26" s="27" t="s">
        <v>121</v>
      </c>
      <c r="H26" s="24" t="s">
        <v>121</v>
      </c>
      <c r="I26" s="24" t="s">
        <v>121</v>
      </c>
    </row>
    <row r="27" spans="1:12" hidden="1" x14ac:dyDescent="0.2">
      <c r="A27" s="10">
        <v>0</v>
      </c>
      <c r="B27" s="24" t="s">
        <v>121</v>
      </c>
      <c r="C27" s="27" t="s">
        <v>121</v>
      </c>
      <c r="D27" s="27" t="s">
        <v>121</v>
      </c>
      <c r="E27" s="24" t="s">
        <v>121</v>
      </c>
      <c r="F27" s="28" t="s">
        <v>121</v>
      </c>
      <c r="G27" s="27" t="s">
        <v>121</v>
      </c>
      <c r="H27" s="24" t="s">
        <v>121</v>
      </c>
      <c r="I27" s="24" t="s">
        <v>121</v>
      </c>
    </row>
    <row r="28" spans="1:12" x14ac:dyDescent="0.2">
      <c r="A28" s="10">
        <v>1</v>
      </c>
      <c r="B28" s="24"/>
      <c r="C28" s="27" t="s">
        <v>121</v>
      </c>
      <c r="D28" s="62" t="s">
        <v>121</v>
      </c>
      <c r="E28" s="63" t="s">
        <v>121</v>
      </c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121</v>
      </c>
      <c r="D29" s="162" t="s">
        <v>134</v>
      </c>
      <c r="E29" s="163" t="s">
        <v>121</v>
      </c>
      <c r="F29" s="163" t="s">
        <v>135</v>
      </c>
      <c r="G29" s="163" t="s">
        <v>136</v>
      </c>
      <c r="H29" s="163" t="s">
        <v>121</v>
      </c>
      <c r="I29" s="162" t="s">
        <v>137</v>
      </c>
    </row>
    <row r="30" spans="1:12" x14ac:dyDescent="0.2">
      <c r="A30" s="10">
        <v>1</v>
      </c>
      <c r="B30" s="164" t="s">
        <v>138</v>
      </c>
      <c r="C30" s="165" t="s">
        <v>121</v>
      </c>
      <c r="D30" s="166" t="s">
        <v>3</v>
      </c>
      <c r="E30" s="166" t="s">
        <v>121</v>
      </c>
      <c r="F30" s="166" t="s">
        <v>139</v>
      </c>
      <c r="G30" s="166" t="s">
        <v>108</v>
      </c>
      <c r="H30" s="166" t="s">
        <v>121</v>
      </c>
      <c r="I30" s="167" t="s">
        <v>140</v>
      </c>
    </row>
    <row r="31" spans="1:12" x14ac:dyDescent="0.2">
      <c r="A31" s="10">
        <v>1</v>
      </c>
      <c r="B31" s="91" t="s">
        <v>141</v>
      </c>
      <c r="C31" s="92" t="s">
        <v>121</v>
      </c>
      <c r="D31" s="92" t="s">
        <v>121</v>
      </c>
      <c r="E31" s="92" t="s">
        <v>121</v>
      </c>
      <c r="F31" s="92" t="s">
        <v>121</v>
      </c>
      <c r="G31" s="92" t="s">
        <v>121</v>
      </c>
      <c r="H31" s="92">
        <v>159.63220700123921</v>
      </c>
      <c r="I31" s="27" t="s">
        <v>121</v>
      </c>
      <c r="L31" s="64">
        <f>+H31</f>
        <v>159.63220700123921</v>
      </c>
    </row>
    <row r="32" spans="1:12" hidden="1" x14ac:dyDescent="0.2">
      <c r="A32" s="10">
        <v>0</v>
      </c>
      <c r="B32" s="11" t="s">
        <v>268</v>
      </c>
      <c r="C32" s="76" t="s">
        <v>121</v>
      </c>
      <c r="D32" s="7" t="s">
        <v>121</v>
      </c>
      <c r="E32" s="9" t="s">
        <v>121</v>
      </c>
      <c r="F32" s="82" t="s">
        <v>121</v>
      </c>
      <c r="G32" s="24" t="s">
        <v>121</v>
      </c>
      <c r="H32" s="24" t="s">
        <v>121</v>
      </c>
      <c r="I32" s="24" t="s">
        <v>121</v>
      </c>
    </row>
    <row r="33" spans="1:13" x14ac:dyDescent="0.2">
      <c r="A33" s="10">
        <v>1</v>
      </c>
      <c r="B33" s="26" t="s">
        <v>143</v>
      </c>
      <c r="C33" s="27" t="s">
        <v>121</v>
      </c>
      <c r="D33" s="27">
        <v>15000</v>
      </c>
      <c r="E33" s="27" t="s">
        <v>121</v>
      </c>
      <c r="F33" s="72">
        <v>1.0642147133415948E-2</v>
      </c>
      <c r="G33" s="27">
        <v>159.63220700123921</v>
      </c>
      <c r="H33" s="27" t="s">
        <v>121</v>
      </c>
      <c r="I33" s="27">
        <v>0.6205321633715275</v>
      </c>
    </row>
    <row r="34" spans="1:13" x14ac:dyDescent="0.2">
      <c r="A34" s="10">
        <v>1</v>
      </c>
      <c r="B34" s="43" t="s">
        <v>144</v>
      </c>
      <c r="C34" s="92" t="s">
        <v>121</v>
      </c>
      <c r="D34" s="92" t="s">
        <v>121</v>
      </c>
      <c r="E34" s="92" t="s">
        <v>121</v>
      </c>
      <c r="F34" s="94" t="s">
        <v>121</v>
      </c>
      <c r="G34" s="92" t="s">
        <v>121</v>
      </c>
      <c r="H34" s="92">
        <v>8666.4254388770678</v>
      </c>
      <c r="I34" s="27" t="s">
        <v>121</v>
      </c>
      <c r="L34" s="10">
        <f>SUBTOTAL(9,G35:G52)</f>
        <v>8666.4254388770678</v>
      </c>
    </row>
    <row r="35" spans="1:13" x14ac:dyDescent="0.2">
      <c r="A35" s="10">
        <v>1</v>
      </c>
      <c r="B35" s="26" t="s">
        <v>146</v>
      </c>
      <c r="C35" s="27" t="s">
        <v>121</v>
      </c>
      <c r="D35" s="27">
        <v>40000</v>
      </c>
      <c r="E35" s="27" t="s">
        <v>121</v>
      </c>
      <c r="F35" s="72">
        <v>0.10547095238095237</v>
      </c>
      <c r="G35" s="27">
        <v>4218.8380952380949</v>
      </c>
      <c r="H35" s="27" t="s">
        <v>121</v>
      </c>
      <c r="I35" s="27">
        <v>16.399727719933026</v>
      </c>
      <c r="M35" s="64"/>
    </row>
    <row r="36" spans="1:13" x14ac:dyDescent="0.2">
      <c r="A36" s="10">
        <v>1</v>
      </c>
      <c r="B36" s="26" t="s">
        <v>145</v>
      </c>
      <c r="C36" s="27" t="s">
        <v>121</v>
      </c>
      <c r="D36" s="27">
        <v>40000</v>
      </c>
      <c r="E36" s="27" t="s">
        <v>121</v>
      </c>
      <c r="F36" s="72">
        <v>6.3054200000000019E-2</v>
      </c>
      <c r="G36" s="27">
        <v>2522.1680000000006</v>
      </c>
      <c r="H36" s="27" t="s">
        <v>121</v>
      </c>
      <c r="I36" s="27">
        <v>9.8043270517101178</v>
      </c>
    </row>
    <row r="37" spans="1:13" x14ac:dyDescent="0.2">
      <c r="A37" s="10">
        <v>1</v>
      </c>
      <c r="B37" s="26" t="s">
        <v>147</v>
      </c>
      <c r="C37" s="27" t="s">
        <v>121</v>
      </c>
      <c r="D37" s="27">
        <v>10</v>
      </c>
      <c r="E37" s="27" t="s">
        <v>121</v>
      </c>
      <c r="F37" s="72">
        <v>0.94000000000000006</v>
      </c>
      <c r="G37" s="27">
        <v>9.4</v>
      </c>
      <c r="H37" s="27" t="s">
        <v>121</v>
      </c>
      <c r="I37" s="27">
        <v>3.654025992165276E-2</v>
      </c>
    </row>
    <row r="38" spans="1:13" x14ac:dyDescent="0.2">
      <c r="A38" s="10">
        <v>1</v>
      </c>
      <c r="B38" s="11" t="s">
        <v>269</v>
      </c>
      <c r="C38" s="76" t="s">
        <v>121</v>
      </c>
      <c r="D38" s="27">
        <v>10</v>
      </c>
      <c r="E38" s="9" t="s">
        <v>121</v>
      </c>
      <c r="F38" s="28">
        <v>7.3600000000000012</v>
      </c>
      <c r="G38" s="27">
        <v>73.600000000000009</v>
      </c>
      <c r="H38" s="24" t="s">
        <v>121</v>
      </c>
      <c r="I38" s="24">
        <v>0.28610246066315353</v>
      </c>
    </row>
    <row r="39" spans="1:13" x14ac:dyDescent="0.2">
      <c r="A39" s="10">
        <v>1</v>
      </c>
      <c r="B39" s="11" t="s">
        <v>150</v>
      </c>
      <c r="C39" s="76" t="s">
        <v>121</v>
      </c>
      <c r="D39" s="83">
        <v>631.71064040629255</v>
      </c>
      <c r="E39" s="9" t="s">
        <v>121</v>
      </c>
      <c r="F39" s="13">
        <v>0.37764423957666199</v>
      </c>
      <c r="G39" s="27">
        <v>238.56188442872053</v>
      </c>
      <c r="H39" s="24" t="s">
        <v>121</v>
      </c>
      <c r="I39" s="24">
        <v>0.92735247493880157</v>
      </c>
    </row>
    <row r="40" spans="1:13" hidden="1" x14ac:dyDescent="0.2">
      <c r="A40" s="10">
        <v>0</v>
      </c>
      <c r="B40" s="11" t="s">
        <v>53</v>
      </c>
      <c r="C40" s="76" t="s">
        <v>121</v>
      </c>
      <c r="D40" s="83">
        <v>124.66666666666666</v>
      </c>
      <c r="E40" s="9" t="s">
        <v>121</v>
      </c>
      <c r="F40" s="13" t="s">
        <v>121</v>
      </c>
      <c r="G40" s="27" t="s">
        <v>121</v>
      </c>
      <c r="H40" s="24" t="s">
        <v>121</v>
      </c>
      <c r="I40" s="24" t="s">
        <v>121</v>
      </c>
    </row>
    <row r="41" spans="1:13" hidden="1" x14ac:dyDescent="0.2">
      <c r="A41" s="10">
        <v>0</v>
      </c>
      <c r="B41" s="26" t="s">
        <v>12</v>
      </c>
      <c r="C41" s="27" t="s">
        <v>121</v>
      </c>
      <c r="D41" s="27">
        <v>20</v>
      </c>
      <c r="E41" s="27" t="s">
        <v>121</v>
      </c>
      <c r="F41" s="71" t="s">
        <v>121</v>
      </c>
      <c r="G41" s="27" t="s">
        <v>121</v>
      </c>
      <c r="H41" s="27" t="s">
        <v>121</v>
      </c>
      <c r="I41" s="27" t="s">
        <v>121</v>
      </c>
    </row>
    <row r="42" spans="1:13" hidden="1" x14ac:dyDescent="0.2">
      <c r="A42" s="10">
        <v>0</v>
      </c>
      <c r="B42" s="26" t="s">
        <v>54</v>
      </c>
      <c r="C42" s="27" t="s">
        <v>121</v>
      </c>
      <c r="D42" s="27">
        <v>110</v>
      </c>
      <c r="E42" s="27" t="s">
        <v>121</v>
      </c>
      <c r="F42" s="72" t="s">
        <v>121</v>
      </c>
      <c r="G42" s="27" t="s">
        <v>121</v>
      </c>
      <c r="H42" s="27" t="s">
        <v>121</v>
      </c>
      <c r="I42" s="27" t="s">
        <v>121</v>
      </c>
    </row>
    <row r="43" spans="1:13" x14ac:dyDescent="0.2">
      <c r="A43" s="10">
        <v>1</v>
      </c>
      <c r="B43" s="26" t="s">
        <v>151</v>
      </c>
      <c r="C43" s="27" t="s">
        <v>121</v>
      </c>
      <c r="D43" s="27" t="s">
        <v>121</v>
      </c>
      <c r="E43" s="27" t="s">
        <v>121</v>
      </c>
      <c r="F43" s="72" t="s">
        <v>121</v>
      </c>
      <c r="G43" s="27">
        <v>744.56632479262771</v>
      </c>
      <c r="H43" s="27" t="s">
        <v>121</v>
      </c>
      <c r="I43" s="27">
        <v>2.8943241528545052</v>
      </c>
    </row>
    <row r="44" spans="1:13" hidden="1" x14ac:dyDescent="0.2">
      <c r="A44" s="10">
        <v>0</v>
      </c>
      <c r="B44" s="26" t="s">
        <v>223</v>
      </c>
      <c r="C44" s="27" t="s">
        <v>121</v>
      </c>
      <c r="D44" s="27">
        <v>0.4</v>
      </c>
      <c r="E44" s="27" t="s">
        <v>121</v>
      </c>
      <c r="F44" s="72">
        <v>193.88160000000002</v>
      </c>
      <c r="G44" s="27">
        <v>77.552640000000011</v>
      </c>
      <c r="H44" s="27" t="s">
        <v>121</v>
      </c>
      <c r="I44" s="27">
        <v>0.30146740672450689</v>
      </c>
    </row>
    <row r="45" spans="1:13" hidden="1" x14ac:dyDescent="0.2">
      <c r="A45" s="10">
        <v>0</v>
      </c>
      <c r="B45" s="26" t="s">
        <v>155</v>
      </c>
      <c r="C45" s="27" t="s">
        <v>121</v>
      </c>
      <c r="D45" s="27">
        <v>4</v>
      </c>
      <c r="E45" s="27" t="s">
        <v>121</v>
      </c>
      <c r="F45" s="72">
        <v>27.132000000000001</v>
      </c>
      <c r="G45" s="27">
        <v>108.52800000000001</v>
      </c>
      <c r="H45" s="27" t="s">
        <v>121</v>
      </c>
      <c r="I45" s="27">
        <v>0.42187673710395013</v>
      </c>
    </row>
    <row r="46" spans="1:13" hidden="1" x14ac:dyDescent="0.2">
      <c r="A46" s="10">
        <v>0</v>
      </c>
      <c r="B46" s="26" t="s">
        <v>270</v>
      </c>
      <c r="C46" s="27" t="s">
        <v>121</v>
      </c>
      <c r="D46" s="27">
        <v>5</v>
      </c>
      <c r="E46" s="27" t="s">
        <v>121</v>
      </c>
      <c r="F46" s="72">
        <v>39.270000000000003</v>
      </c>
      <c r="G46" s="27">
        <v>196.35000000000002</v>
      </c>
      <c r="H46" s="27" t="s">
        <v>121</v>
      </c>
      <c r="I46" s="27">
        <v>0.76326383357622551</v>
      </c>
    </row>
    <row r="47" spans="1:13" hidden="1" x14ac:dyDescent="0.2">
      <c r="A47" s="10">
        <v>0</v>
      </c>
      <c r="B47" s="26" t="s">
        <v>233</v>
      </c>
      <c r="C47" s="27" t="s">
        <v>121</v>
      </c>
      <c r="D47" s="27">
        <v>1.2</v>
      </c>
      <c r="E47" s="27" t="s">
        <v>121</v>
      </c>
      <c r="F47" s="72" t="s">
        <v>121</v>
      </c>
      <c r="G47" s="27" t="s">
        <v>121</v>
      </c>
      <c r="H47" s="27" t="s">
        <v>121</v>
      </c>
      <c r="I47" s="27" t="s">
        <v>121</v>
      </c>
    </row>
    <row r="48" spans="1:13" hidden="1" x14ac:dyDescent="0.2">
      <c r="A48" s="10">
        <v>0</v>
      </c>
      <c r="B48" s="26" t="s">
        <v>256</v>
      </c>
      <c r="C48" s="27" t="s">
        <v>121</v>
      </c>
      <c r="D48" s="27">
        <v>2</v>
      </c>
      <c r="E48" s="27" t="s">
        <v>121</v>
      </c>
      <c r="F48" s="72">
        <v>116.55539999999999</v>
      </c>
      <c r="G48" s="27">
        <v>233.11079999999998</v>
      </c>
      <c r="H48" s="27" t="s">
        <v>121</v>
      </c>
      <c r="I48" s="27">
        <v>0.90616268324940541</v>
      </c>
    </row>
    <row r="49" spans="1:12" hidden="1" x14ac:dyDescent="0.2">
      <c r="A49" s="10">
        <v>0</v>
      </c>
      <c r="B49" s="26" t="s">
        <v>217</v>
      </c>
      <c r="C49" s="27" t="s">
        <v>121</v>
      </c>
      <c r="D49" s="27">
        <v>12</v>
      </c>
      <c r="E49" s="27" t="s">
        <v>121</v>
      </c>
      <c r="F49" s="72">
        <v>10.752073732718893</v>
      </c>
      <c r="G49" s="27">
        <v>129.02488479262672</v>
      </c>
      <c r="H49" s="27" t="s">
        <v>121</v>
      </c>
      <c r="I49" s="27">
        <v>0.50155349220041301</v>
      </c>
    </row>
    <row r="50" spans="1:12" x14ac:dyDescent="0.2">
      <c r="A50" s="10">
        <v>1</v>
      </c>
      <c r="B50" s="26" t="s">
        <v>271</v>
      </c>
      <c r="C50" s="27" t="s">
        <v>121</v>
      </c>
      <c r="D50" s="27">
        <v>8300</v>
      </c>
      <c r="E50" s="27" t="s">
        <v>121</v>
      </c>
      <c r="F50" s="72">
        <v>5.0849999999999992E-2</v>
      </c>
      <c r="G50" s="27">
        <v>422.05499999999995</v>
      </c>
      <c r="H50" s="27" t="s">
        <v>121</v>
      </c>
      <c r="I50" s="27">
        <v>1.6406382341737396</v>
      </c>
    </row>
    <row r="51" spans="1:12" x14ac:dyDescent="0.2">
      <c r="A51" s="10">
        <v>1</v>
      </c>
      <c r="B51" s="26" t="s">
        <v>226</v>
      </c>
      <c r="C51" s="27" t="s">
        <v>121</v>
      </c>
      <c r="D51" s="27">
        <v>9000</v>
      </c>
      <c r="E51" s="27" t="s">
        <v>121</v>
      </c>
      <c r="F51" s="72">
        <v>4.8581792713069338E-2</v>
      </c>
      <c r="G51" s="27">
        <v>437.23613441762404</v>
      </c>
      <c r="H51" s="27" t="s">
        <v>121</v>
      </c>
      <c r="I51" s="27">
        <v>1.69965127646369</v>
      </c>
    </row>
    <row r="52" spans="1:12" s="177" customFormat="1" x14ac:dyDescent="0.2">
      <c r="A52" s="177">
        <v>1</v>
      </c>
      <c r="B52" s="43" t="s">
        <v>161</v>
      </c>
      <c r="C52" s="92" t="s">
        <v>121</v>
      </c>
      <c r="D52" s="92" t="s">
        <v>121</v>
      </c>
      <c r="E52" s="92" t="s">
        <v>121</v>
      </c>
      <c r="F52" s="94" t="s">
        <v>121</v>
      </c>
      <c r="G52" s="92" t="s">
        <v>121</v>
      </c>
      <c r="H52" s="92">
        <v>8488.7460841379288</v>
      </c>
      <c r="I52" s="92" t="s">
        <v>121</v>
      </c>
      <c r="L52" s="64">
        <f>SUM(G53:G74)</f>
        <v>8488.7460841379288</v>
      </c>
    </row>
    <row r="53" spans="1:12" x14ac:dyDescent="0.2">
      <c r="A53" s="10">
        <v>1</v>
      </c>
      <c r="B53" s="26" t="s">
        <v>162</v>
      </c>
      <c r="C53" s="27" t="s">
        <v>121</v>
      </c>
      <c r="D53" s="27">
        <v>1.4</v>
      </c>
      <c r="E53" s="27" t="s">
        <v>121</v>
      </c>
      <c r="F53" s="72">
        <v>45</v>
      </c>
      <c r="G53" s="27">
        <v>62.999999999999993</v>
      </c>
      <c r="H53" s="27" t="s">
        <v>121</v>
      </c>
      <c r="I53" s="27">
        <v>0.24489748670894931</v>
      </c>
    </row>
    <row r="54" spans="1:12" x14ac:dyDescent="0.2">
      <c r="A54" s="10">
        <v>1</v>
      </c>
      <c r="B54" s="26" t="s">
        <v>227</v>
      </c>
      <c r="C54" s="27" t="s">
        <v>121</v>
      </c>
      <c r="D54" s="27">
        <v>900</v>
      </c>
      <c r="E54" s="27" t="s">
        <v>121</v>
      </c>
      <c r="F54" s="72">
        <v>0.1396</v>
      </c>
      <c r="G54" s="27">
        <v>125.64</v>
      </c>
      <c r="H54" s="27" t="s">
        <v>121</v>
      </c>
      <c r="I54" s="27">
        <v>0.48839555920813327</v>
      </c>
    </row>
    <row r="55" spans="1:12" x14ac:dyDescent="0.2">
      <c r="A55" s="10">
        <v>1</v>
      </c>
      <c r="B55" s="11" t="s">
        <v>163</v>
      </c>
      <c r="C55" s="76" t="s">
        <v>121</v>
      </c>
      <c r="D55" s="27">
        <v>363</v>
      </c>
      <c r="E55" s="9" t="s">
        <v>121</v>
      </c>
      <c r="F55" s="28">
        <v>0.2</v>
      </c>
      <c r="G55" s="27">
        <v>72.600000000000009</v>
      </c>
      <c r="H55" s="9" t="s">
        <v>121</v>
      </c>
      <c r="I55" s="24">
        <v>0.2822151989693607</v>
      </c>
    </row>
    <row r="56" spans="1:12" x14ac:dyDescent="0.2">
      <c r="A56" s="10">
        <v>1</v>
      </c>
      <c r="B56" s="11" t="s">
        <v>164</v>
      </c>
      <c r="C56" s="76" t="s">
        <v>121</v>
      </c>
      <c r="D56" s="27">
        <v>2250000</v>
      </c>
      <c r="E56" s="9" t="s">
        <v>121</v>
      </c>
      <c r="F56" s="155">
        <v>2.5000000000000001E-4</v>
      </c>
      <c r="G56" s="27">
        <v>562.5</v>
      </c>
      <c r="H56" s="9" t="s">
        <v>121</v>
      </c>
      <c r="I56" s="24">
        <v>2.1865847027584762</v>
      </c>
    </row>
    <row r="57" spans="1:12" x14ac:dyDescent="0.2">
      <c r="A57" s="10">
        <v>1</v>
      </c>
      <c r="B57" s="11" t="s">
        <v>165</v>
      </c>
      <c r="C57" s="76" t="s">
        <v>121</v>
      </c>
      <c r="D57" s="27">
        <v>25000</v>
      </c>
      <c r="E57" s="9" t="s">
        <v>121</v>
      </c>
      <c r="F57" s="28">
        <v>0.05</v>
      </c>
      <c r="G57" s="27">
        <v>1250</v>
      </c>
      <c r="H57" s="9" t="s">
        <v>121</v>
      </c>
      <c r="I57" s="24">
        <v>4.8590771172410587</v>
      </c>
    </row>
    <row r="58" spans="1:12" x14ac:dyDescent="0.2">
      <c r="A58" s="10">
        <v>1</v>
      </c>
      <c r="B58" s="11" t="s">
        <v>166</v>
      </c>
      <c r="C58" s="76" t="s">
        <v>121</v>
      </c>
      <c r="D58" s="27">
        <v>1092.5</v>
      </c>
      <c r="E58" s="9" t="s">
        <v>121</v>
      </c>
      <c r="F58" s="28">
        <v>4.5353448275862061</v>
      </c>
      <c r="G58" s="27">
        <v>4954.8642241379303</v>
      </c>
      <c r="H58" s="9" t="s">
        <v>121</v>
      </c>
      <c r="I58" s="24">
        <v>19.260853896435989</v>
      </c>
    </row>
    <row r="59" spans="1:12" hidden="1" x14ac:dyDescent="0.2">
      <c r="A59" s="10">
        <v>0</v>
      </c>
      <c r="B59" s="11">
        <v>0</v>
      </c>
      <c r="C59" s="76" t="s">
        <v>121</v>
      </c>
      <c r="D59" s="29" t="s">
        <v>121</v>
      </c>
      <c r="E59" s="9" t="s">
        <v>121</v>
      </c>
      <c r="F59" s="28" t="s">
        <v>121</v>
      </c>
      <c r="G59" s="7" t="s">
        <v>121</v>
      </c>
      <c r="H59" s="9" t="s">
        <v>121</v>
      </c>
      <c r="I59" s="24" t="s">
        <v>121</v>
      </c>
    </row>
    <row r="60" spans="1:12" hidden="1" x14ac:dyDescent="0.2">
      <c r="A60" s="10">
        <v>0</v>
      </c>
      <c r="B60" s="11">
        <v>0</v>
      </c>
      <c r="C60" s="76" t="s">
        <v>121</v>
      </c>
      <c r="D60" s="29" t="s">
        <v>121</v>
      </c>
      <c r="E60" s="9" t="s">
        <v>121</v>
      </c>
      <c r="F60" s="9" t="s">
        <v>121</v>
      </c>
      <c r="G60" s="7" t="s">
        <v>121</v>
      </c>
      <c r="H60" s="9" t="s">
        <v>121</v>
      </c>
      <c r="I60" s="24" t="s">
        <v>121</v>
      </c>
    </row>
    <row r="61" spans="1:12" hidden="1" x14ac:dyDescent="0.2">
      <c r="A61" s="10">
        <v>0</v>
      </c>
      <c r="B61" s="11">
        <v>0</v>
      </c>
      <c r="C61" s="76" t="s">
        <v>121</v>
      </c>
      <c r="D61" s="29" t="s">
        <v>121</v>
      </c>
      <c r="E61" s="9" t="s">
        <v>121</v>
      </c>
      <c r="F61" s="9" t="s">
        <v>121</v>
      </c>
      <c r="G61" s="7" t="s">
        <v>121</v>
      </c>
      <c r="H61" s="9" t="s">
        <v>121</v>
      </c>
      <c r="I61" s="24" t="s">
        <v>121</v>
      </c>
    </row>
    <row r="62" spans="1:12" hidden="1" x14ac:dyDescent="0.2">
      <c r="A62" s="10">
        <v>0</v>
      </c>
      <c r="B62" s="11">
        <v>0</v>
      </c>
      <c r="C62" s="76" t="s">
        <v>121</v>
      </c>
      <c r="D62" s="29" t="s">
        <v>121</v>
      </c>
      <c r="E62" s="9" t="s">
        <v>121</v>
      </c>
      <c r="F62" s="9" t="s">
        <v>121</v>
      </c>
      <c r="G62" s="7" t="s">
        <v>121</v>
      </c>
      <c r="H62" s="9" t="s">
        <v>121</v>
      </c>
      <c r="I62" s="24" t="s">
        <v>121</v>
      </c>
    </row>
    <row r="63" spans="1:12" hidden="1" x14ac:dyDescent="0.2">
      <c r="A63" s="10">
        <v>0</v>
      </c>
      <c r="B63" s="11">
        <v>0</v>
      </c>
      <c r="C63" s="76" t="s">
        <v>121</v>
      </c>
      <c r="D63" s="29" t="s">
        <v>121</v>
      </c>
      <c r="E63" s="9" t="s">
        <v>121</v>
      </c>
      <c r="F63" s="9" t="s">
        <v>121</v>
      </c>
      <c r="G63" s="7" t="s">
        <v>121</v>
      </c>
      <c r="H63" s="9" t="s">
        <v>121</v>
      </c>
      <c r="I63" s="24" t="s">
        <v>121</v>
      </c>
    </row>
    <row r="64" spans="1:12" hidden="1" x14ac:dyDescent="0.2">
      <c r="A64" s="10">
        <v>0</v>
      </c>
      <c r="B64" s="11">
        <v>0</v>
      </c>
      <c r="C64" s="76" t="s">
        <v>121</v>
      </c>
      <c r="D64" s="29" t="s">
        <v>121</v>
      </c>
      <c r="E64" s="9" t="s">
        <v>121</v>
      </c>
      <c r="F64" s="9" t="s">
        <v>121</v>
      </c>
      <c r="G64" s="7" t="s">
        <v>121</v>
      </c>
      <c r="H64" s="9" t="s">
        <v>121</v>
      </c>
      <c r="I64" s="24" t="s">
        <v>121</v>
      </c>
    </row>
    <row r="65" spans="1:12" hidden="1" x14ac:dyDescent="0.2">
      <c r="A65" s="10">
        <v>0</v>
      </c>
      <c r="B65" s="11">
        <v>0</v>
      </c>
      <c r="C65" s="76" t="s">
        <v>121</v>
      </c>
      <c r="D65" s="29" t="s">
        <v>121</v>
      </c>
      <c r="E65" s="9" t="s">
        <v>121</v>
      </c>
      <c r="F65" s="9" t="s">
        <v>121</v>
      </c>
      <c r="G65" s="7" t="s">
        <v>121</v>
      </c>
      <c r="H65" s="9" t="s">
        <v>121</v>
      </c>
      <c r="I65" s="24" t="s">
        <v>121</v>
      </c>
    </row>
    <row r="66" spans="1:12" hidden="1" x14ac:dyDescent="0.2">
      <c r="A66" s="10">
        <v>0</v>
      </c>
      <c r="B66" s="11">
        <v>0</v>
      </c>
      <c r="C66" s="76" t="s">
        <v>121</v>
      </c>
      <c r="D66" s="29" t="s">
        <v>121</v>
      </c>
      <c r="E66" s="9" t="s">
        <v>121</v>
      </c>
      <c r="F66" s="9" t="s">
        <v>121</v>
      </c>
      <c r="G66" s="7" t="s">
        <v>121</v>
      </c>
      <c r="H66" s="9" t="s">
        <v>121</v>
      </c>
      <c r="I66" s="24" t="s">
        <v>121</v>
      </c>
    </row>
    <row r="67" spans="1:12" hidden="1" x14ac:dyDescent="0.2">
      <c r="A67" s="10">
        <v>0</v>
      </c>
      <c r="B67" s="11">
        <v>0</v>
      </c>
      <c r="C67" s="76" t="s">
        <v>121</v>
      </c>
      <c r="D67" s="29" t="s">
        <v>121</v>
      </c>
      <c r="E67" s="9" t="s">
        <v>121</v>
      </c>
      <c r="F67" s="9" t="s">
        <v>121</v>
      </c>
      <c r="G67" s="7" t="s">
        <v>121</v>
      </c>
      <c r="H67" s="9" t="s">
        <v>121</v>
      </c>
      <c r="I67" s="24" t="s">
        <v>121</v>
      </c>
    </row>
    <row r="68" spans="1:12" hidden="1" x14ac:dyDescent="0.2">
      <c r="A68" s="10">
        <v>0</v>
      </c>
      <c r="B68" s="11">
        <v>0</v>
      </c>
      <c r="C68" s="76" t="s">
        <v>121</v>
      </c>
      <c r="D68" s="29" t="s">
        <v>121</v>
      </c>
      <c r="E68" s="9" t="s">
        <v>121</v>
      </c>
      <c r="F68" s="9" t="s">
        <v>121</v>
      </c>
      <c r="G68" s="7" t="s">
        <v>121</v>
      </c>
      <c r="H68" s="9" t="s">
        <v>121</v>
      </c>
      <c r="I68" s="24" t="s">
        <v>121</v>
      </c>
    </row>
    <row r="69" spans="1:12" hidden="1" x14ac:dyDescent="0.2">
      <c r="A69" s="10">
        <v>0</v>
      </c>
      <c r="B69" s="11">
        <v>0</v>
      </c>
      <c r="C69" s="76" t="s">
        <v>121</v>
      </c>
      <c r="D69" s="29" t="s">
        <v>121</v>
      </c>
      <c r="E69" s="9" t="s">
        <v>121</v>
      </c>
      <c r="F69" s="9" t="s">
        <v>121</v>
      </c>
      <c r="G69" s="7" t="s">
        <v>121</v>
      </c>
      <c r="H69" s="9" t="s">
        <v>121</v>
      </c>
      <c r="I69" s="24" t="s">
        <v>121</v>
      </c>
    </row>
    <row r="70" spans="1:12" hidden="1" x14ac:dyDescent="0.2">
      <c r="A70" s="10">
        <v>0</v>
      </c>
      <c r="B70" s="11">
        <v>0</v>
      </c>
      <c r="C70" s="76" t="s">
        <v>121</v>
      </c>
      <c r="D70" s="29" t="s">
        <v>121</v>
      </c>
      <c r="E70" s="9" t="s">
        <v>121</v>
      </c>
      <c r="F70" s="9" t="s">
        <v>121</v>
      </c>
      <c r="G70" s="7" t="s">
        <v>121</v>
      </c>
      <c r="H70" s="9" t="s">
        <v>121</v>
      </c>
      <c r="I70" s="24" t="s">
        <v>121</v>
      </c>
    </row>
    <row r="71" spans="1:12" hidden="1" x14ac:dyDescent="0.2">
      <c r="A71" s="10">
        <v>0</v>
      </c>
      <c r="B71" s="11">
        <v>0</v>
      </c>
      <c r="C71" s="76" t="s">
        <v>121</v>
      </c>
      <c r="D71" s="29" t="s">
        <v>121</v>
      </c>
      <c r="E71" s="9" t="s">
        <v>121</v>
      </c>
      <c r="F71" s="9" t="s">
        <v>121</v>
      </c>
      <c r="G71" s="7" t="s">
        <v>121</v>
      </c>
      <c r="H71" s="9" t="s">
        <v>121</v>
      </c>
      <c r="I71" s="24" t="s">
        <v>121</v>
      </c>
    </row>
    <row r="72" spans="1:12" hidden="1" x14ac:dyDescent="0.2">
      <c r="A72" s="10">
        <v>0</v>
      </c>
      <c r="B72" s="11">
        <v>0</v>
      </c>
      <c r="C72" s="76" t="s">
        <v>121</v>
      </c>
      <c r="D72" s="29" t="s">
        <v>121</v>
      </c>
      <c r="E72" s="9" t="s">
        <v>121</v>
      </c>
      <c r="F72" s="9" t="s">
        <v>121</v>
      </c>
      <c r="G72" s="7" t="s">
        <v>121</v>
      </c>
      <c r="H72" s="9" t="s">
        <v>121</v>
      </c>
      <c r="I72" s="24" t="s">
        <v>121</v>
      </c>
    </row>
    <row r="73" spans="1:12" x14ac:dyDescent="0.2">
      <c r="A73" s="10">
        <v>1</v>
      </c>
      <c r="B73" s="11" t="s">
        <v>167</v>
      </c>
      <c r="C73" s="9" t="s">
        <v>121</v>
      </c>
      <c r="D73" s="27" t="s">
        <v>121</v>
      </c>
      <c r="E73" s="78" t="s">
        <v>121</v>
      </c>
      <c r="F73" s="72" t="s">
        <v>121</v>
      </c>
      <c r="G73" s="30">
        <v>1442.9999999999998</v>
      </c>
      <c r="H73" s="24" t="s">
        <v>121</v>
      </c>
      <c r="I73" s="24">
        <v>5.6093186241430768</v>
      </c>
    </row>
    <row r="74" spans="1:12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 t="s">
        <v>121</v>
      </c>
      <c r="F74" s="72" t="s">
        <v>121</v>
      </c>
      <c r="G74" s="27">
        <v>17.141860000000001</v>
      </c>
      <c r="H74" s="27" t="s">
        <v>121</v>
      </c>
      <c r="I74" s="27">
        <v>6.6634895738359845E-2</v>
      </c>
    </row>
    <row r="75" spans="1:12" x14ac:dyDescent="0.2">
      <c r="A75" s="10">
        <v>1</v>
      </c>
      <c r="B75" s="95" t="s">
        <v>169</v>
      </c>
      <c r="C75" s="96" t="s">
        <v>121</v>
      </c>
      <c r="D75" s="27" t="s">
        <v>121</v>
      </c>
      <c r="E75" s="92" t="s">
        <v>121</v>
      </c>
      <c r="F75" s="94" t="s">
        <v>121</v>
      </c>
      <c r="G75" s="92" t="s">
        <v>121</v>
      </c>
      <c r="H75" s="92">
        <v>717.83333333333337</v>
      </c>
      <c r="I75" s="27" t="s">
        <v>121</v>
      </c>
      <c r="L75" s="64">
        <f>SUM(G76:G80)</f>
        <v>717.83333333333337</v>
      </c>
    </row>
    <row r="76" spans="1:12" x14ac:dyDescent="0.2">
      <c r="A76" s="10">
        <v>1</v>
      </c>
      <c r="B76" s="26" t="s">
        <v>228</v>
      </c>
      <c r="C76" s="24" t="s">
        <v>121</v>
      </c>
      <c r="D76" s="27">
        <v>0.7</v>
      </c>
      <c r="E76" s="27" t="s">
        <v>121</v>
      </c>
      <c r="F76" s="72" t="s">
        <v>121</v>
      </c>
      <c r="G76" s="27">
        <v>117.83333333333333</v>
      </c>
      <c r="H76" s="27" t="s">
        <v>121</v>
      </c>
      <c r="I76" s="27">
        <v>0.45804900291859041</v>
      </c>
    </row>
    <row r="77" spans="1:12" x14ac:dyDescent="0.2">
      <c r="A77" s="10">
        <v>1</v>
      </c>
      <c r="B77" s="26" t="s">
        <v>194</v>
      </c>
      <c r="C77" s="24" t="s">
        <v>121</v>
      </c>
      <c r="D77" s="27">
        <v>72</v>
      </c>
      <c r="E77" s="27" t="s">
        <v>121</v>
      </c>
      <c r="F77" s="72" t="s">
        <v>121</v>
      </c>
      <c r="G77" s="27">
        <v>600</v>
      </c>
      <c r="H77" s="27" t="s">
        <v>121</v>
      </c>
      <c r="I77" s="27">
        <v>2.3323570162757079</v>
      </c>
    </row>
    <row r="78" spans="1:12" hidden="1" x14ac:dyDescent="0.2">
      <c r="A78" s="10">
        <v>0</v>
      </c>
      <c r="B78" s="26">
        <v>0</v>
      </c>
      <c r="C78" s="24" t="s">
        <v>121</v>
      </c>
      <c r="D78" s="29" t="s">
        <v>121</v>
      </c>
      <c r="E78" s="27" t="s">
        <v>121</v>
      </c>
      <c r="F78" s="72" t="s">
        <v>121</v>
      </c>
      <c r="G78" s="27" t="s">
        <v>121</v>
      </c>
      <c r="H78" s="27" t="s">
        <v>121</v>
      </c>
      <c r="I78" s="27" t="s">
        <v>121</v>
      </c>
    </row>
    <row r="79" spans="1:12" hidden="1" x14ac:dyDescent="0.2">
      <c r="A79" s="10">
        <v>0</v>
      </c>
      <c r="B79" s="26">
        <v>0</v>
      </c>
      <c r="C79" s="24" t="s">
        <v>121</v>
      </c>
      <c r="D79" s="29" t="s">
        <v>121</v>
      </c>
      <c r="E79" s="27" t="s">
        <v>121</v>
      </c>
      <c r="F79" s="72" t="s">
        <v>121</v>
      </c>
      <c r="G79" s="27" t="s">
        <v>121</v>
      </c>
      <c r="H79" s="27" t="s">
        <v>121</v>
      </c>
      <c r="I79" s="27" t="s">
        <v>121</v>
      </c>
    </row>
    <row r="80" spans="1:12" hidden="1" x14ac:dyDescent="0.2">
      <c r="A80" s="10">
        <v>0</v>
      </c>
      <c r="B80" s="26">
        <v>0</v>
      </c>
      <c r="C80" s="24" t="s">
        <v>121</v>
      </c>
      <c r="D80" s="29" t="s">
        <v>121</v>
      </c>
      <c r="E80" s="27" t="s">
        <v>121</v>
      </c>
      <c r="F80" s="72" t="s">
        <v>121</v>
      </c>
      <c r="G80" s="27" t="s">
        <v>121</v>
      </c>
      <c r="H80" s="27" t="s">
        <v>121</v>
      </c>
      <c r="I80" s="27" t="s">
        <v>121</v>
      </c>
    </row>
    <row r="81" spans="1:12" hidden="1" x14ac:dyDescent="0.2">
      <c r="A81" s="10">
        <v>0</v>
      </c>
      <c r="B81" s="11">
        <v>0</v>
      </c>
      <c r="C81" s="9" t="s">
        <v>121</v>
      </c>
      <c r="D81" s="29" t="s">
        <v>121</v>
      </c>
      <c r="E81" s="78" t="s">
        <v>121</v>
      </c>
      <c r="F81" s="76" t="s">
        <v>121</v>
      </c>
      <c r="G81" s="84" t="s">
        <v>121</v>
      </c>
      <c r="H81" s="9" t="s">
        <v>121</v>
      </c>
      <c r="I81" s="24" t="s">
        <v>121</v>
      </c>
    </row>
    <row r="82" spans="1:12" x14ac:dyDescent="0.2">
      <c r="A82" s="10">
        <v>1</v>
      </c>
      <c r="B82" s="95" t="s">
        <v>171</v>
      </c>
      <c r="C82" s="96" t="s">
        <v>121</v>
      </c>
      <c r="D82" s="27" t="s">
        <v>121</v>
      </c>
      <c r="E82" s="92" t="s">
        <v>121</v>
      </c>
      <c r="F82" s="94" t="s">
        <v>121</v>
      </c>
      <c r="G82" s="92" t="s">
        <v>121</v>
      </c>
      <c r="H82" s="92">
        <v>5203.8927581719208</v>
      </c>
      <c r="I82" s="27" t="s">
        <v>121</v>
      </c>
      <c r="L82" s="64">
        <f>SUM(G83:G84)</f>
        <v>5203.8927581719208</v>
      </c>
    </row>
    <row r="83" spans="1:12" x14ac:dyDescent="0.2">
      <c r="A83" s="10">
        <v>1</v>
      </c>
      <c r="B83" s="31" t="s">
        <v>172</v>
      </c>
      <c r="C83" s="24" t="s">
        <v>121</v>
      </c>
      <c r="D83" s="27">
        <v>134.36439552411727</v>
      </c>
      <c r="E83" s="27" t="s">
        <v>121</v>
      </c>
      <c r="F83" s="72">
        <v>21.804072926757904</v>
      </c>
      <c r="G83" s="27">
        <v>2929.6910787675961</v>
      </c>
      <c r="H83" s="27" t="s">
        <v>121</v>
      </c>
      <c r="I83" s="27">
        <v>11.388475905139918</v>
      </c>
    </row>
    <row r="84" spans="1:12" x14ac:dyDescent="0.2">
      <c r="A84" s="10">
        <v>1</v>
      </c>
      <c r="B84" s="31" t="s">
        <v>173</v>
      </c>
      <c r="C84" s="24" t="s">
        <v>121</v>
      </c>
      <c r="D84" s="27">
        <v>396.47912892896341</v>
      </c>
      <c r="E84" s="27" t="s">
        <v>121</v>
      </c>
      <c r="F84" s="72">
        <v>5.7359934318555013</v>
      </c>
      <c r="G84" s="27">
        <v>2274.2016794043248</v>
      </c>
      <c r="H84" s="27" t="s">
        <v>121</v>
      </c>
      <c r="I84" s="27">
        <v>8.8404170723077922</v>
      </c>
    </row>
    <row r="85" spans="1:12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 t="s">
        <v>121</v>
      </c>
      <c r="F85" s="94" t="s">
        <v>121</v>
      </c>
      <c r="G85" s="92" t="s">
        <v>121</v>
      </c>
      <c r="H85" s="92">
        <v>1915.2411758865155</v>
      </c>
      <c r="I85" s="27" t="s">
        <v>121</v>
      </c>
      <c r="L85" s="64">
        <f>SUM(G87:G91)</f>
        <v>1915.2411758865155</v>
      </c>
    </row>
    <row r="86" spans="1:12" hidden="1" x14ac:dyDescent="0.2">
      <c r="A86" s="10">
        <v>0</v>
      </c>
      <c r="B86" s="12" t="s">
        <v>175</v>
      </c>
      <c r="C86" s="9" t="s">
        <v>121</v>
      </c>
      <c r="D86" s="77" t="s">
        <v>121</v>
      </c>
      <c r="E86" s="78" t="s">
        <v>121</v>
      </c>
      <c r="F86" s="85" t="s">
        <v>121</v>
      </c>
      <c r="G86" s="8" t="s">
        <v>121</v>
      </c>
      <c r="H86" s="9" t="s">
        <v>121</v>
      </c>
      <c r="I86" s="24" t="s">
        <v>121</v>
      </c>
    </row>
    <row r="87" spans="1:12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 t="s">
        <v>121</v>
      </c>
      <c r="F87" s="72" t="s">
        <v>121</v>
      </c>
      <c r="G87" s="27">
        <v>739.82938348843493</v>
      </c>
      <c r="H87" s="27" t="s">
        <v>121</v>
      </c>
      <c r="I87" s="27">
        <v>2.8759104223769714</v>
      </c>
    </row>
    <row r="88" spans="1:12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 t="s">
        <v>121</v>
      </c>
      <c r="F88" s="72" t="s">
        <v>121</v>
      </c>
      <c r="G88" s="27">
        <v>814.66051663967403</v>
      </c>
      <c r="H88" s="27" t="s">
        <v>121</v>
      </c>
      <c r="I88" s="27">
        <v>3.1667986197788949</v>
      </c>
    </row>
    <row r="89" spans="1:12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 t="s">
        <v>121</v>
      </c>
      <c r="F89" s="72" t="s">
        <v>121</v>
      </c>
      <c r="G89" s="27">
        <v>360.75127575840656</v>
      </c>
      <c r="H89" s="27" t="s">
        <v>121</v>
      </c>
      <c r="I89" s="27">
        <v>1.4023346152425538</v>
      </c>
    </row>
    <row r="90" spans="1:12" hidden="1" x14ac:dyDescent="0.2">
      <c r="A90" s="10">
        <v>0</v>
      </c>
      <c r="B90" s="11">
        <v>0</v>
      </c>
      <c r="C90" s="9" t="s">
        <v>121</v>
      </c>
      <c r="D90" s="9" t="s">
        <v>121</v>
      </c>
      <c r="E90" s="78" t="s">
        <v>121</v>
      </c>
      <c r="F90" s="76" t="s">
        <v>121</v>
      </c>
      <c r="G90" s="27" t="s">
        <v>121</v>
      </c>
      <c r="H90" s="26" t="s">
        <v>121</v>
      </c>
      <c r="I90" s="24" t="s">
        <v>121</v>
      </c>
    </row>
    <row r="91" spans="1:12" hidden="1" x14ac:dyDescent="0.2">
      <c r="A91" s="10">
        <v>0</v>
      </c>
      <c r="B91" s="12" t="s">
        <v>179</v>
      </c>
      <c r="C91" s="9" t="s">
        <v>121</v>
      </c>
      <c r="D91" s="86" t="s">
        <v>121</v>
      </c>
      <c r="E91" s="78" t="s">
        <v>121</v>
      </c>
      <c r="F91" s="76" t="s">
        <v>121</v>
      </c>
      <c r="G91" s="87" t="s">
        <v>121</v>
      </c>
      <c r="H91" s="9" t="s">
        <v>121</v>
      </c>
      <c r="I91" s="24" t="s">
        <v>121</v>
      </c>
    </row>
    <row r="92" spans="1:12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 t="s">
        <v>121</v>
      </c>
      <c r="F92" s="72" t="s">
        <v>121</v>
      </c>
      <c r="G92" s="27">
        <v>573.27863320455151</v>
      </c>
      <c r="H92" s="27" t="s">
        <v>121</v>
      </c>
      <c r="I92" s="27">
        <v>2.228484070725973</v>
      </c>
      <c r="L92" s="64">
        <f>+G92</f>
        <v>573.27863320455151</v>
      </c>
    </row>
    <row r="93" spans="1:12" hidden="1" x14ac:dyDescent="0.2">
      <c r="A93" s="10">
        <v>0</v>
      </c>
      <c r="B93" s="9">
        <v>0</v>
      </c>
      <c r="C93" s="9" t="s">
        <v>121</v>
      </c>
      <c r="D93" s="9" t="s">
        <v>121</v>
      </c>
      <c r="E93" s="78" t="s">
        <v>121</v>
      </c>
      <c r="F93" s="76" t="s">
        <v>121</v>
      </c>
      <c r="G93" s="27" t="s">
        <v>121</v>
      </c>
      <c r="H93" s="24" t="s">
        <v>121</v>
      </c>
      <c r="I93" s="24" t="s">
        <v>121</v>
      </c>
    </row>
    <row r="94" spans="1:12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 t="s">
        <v>121</v>
      </c>
      <c r="F94" s="156" t="s">
        <v>121</v>
      </c>
      <c r="G94" s="39">
        <v>25725.049630612553</v>
      </c>
      <c r="H94" s="38" t="s">
        <v>121</v>
      </c>
      <c r="I94" s="38">
        <v>100</v>
      </c>
      <c r="L94" s="64">
        <f>SUM(L31:L92)</f>
        <v>25725.049630612557</v>
      </c>
    </row>
    <row r="95" spans="1:12" hidden="1" x14ac:dyDescent="0.2">
      <c r="A95" s="10">
        <v>0</v>
      </c>
      <c r="B95" s="12" t="s">
        <v>49</v>
      </c>
      <c r="C95" s="9" t="s">
        <v>121</v>
      </c>
      <c r="D95" s="9" t="s">
        <v>121</v>
      </c>
      <c r="E95" s="78" t="s">
        <v>121</v>
      </c>
      <c r="F95" s="76" t="s">
        <v>121</v>
      </c>
      <c r="G95" s="27" t="s">
        <v>121</v>
      </c>
      <c r="H95" s="24" t="s">
        <v>121</v>
      </c>
      <c r="I95" s="9" t="s">
        <v>121</v>
      </c>
    </row>
    <row r="96" spans="1:12" hidden="1" x14ac:dyDescent="0.2">
      <c r="A96" s="10">
        <v>0</v>
      </c>
      <c r="B96" s="77">
        <v>0</v>
      </c>
      <c r="C96" s="9" t="s">
        <v>121</v>
      </c>
      <c r="D96" s="77" t="s">
        <v>121</v>
      </c>
      <c r="E96" s="78" t="s">
        <v>121</v>
      </c>
      <c r="F96" s="78" t="s">
        <v>121</v>
      </c>
      <c r="G96" s="79" t="s">
        <v>121</v>
      </c>
      <c r="H96" s="24" t="s">
        <v>121</v>
      </c>
      <c r="I96" s="9" t="s">
        <v>121</v>
      </c>
    </row>
    <row r="97" spans="1:12" hidden="1" x14ac:dyDescent="0.2">
      <c r="A97" s="10">
        <v>0</v>
      </c>
      <c r="B97" s="77">
        <v>0</v>
      </c>
      <c r="C97" s="9" t="s">
        <v>121</v>
      </c>
      <c r="D97" s="77" t="s">
        <v>121</v>
      </c>
      <c r="E97" s="78" t="s">
        <v>121</v>
      </c>
      <c r="F97" s="78" t="s">
        <v>121</v>
      </c>
      <c r="G97" s="79" t="s">
        <v>121</v>
      </c>
      <c r="H97" s="9" t="s">
        <v>121</v>
      </c>
      <c r="I97" s="9" t="s">
        <v>121</v>
      </c>
    </row>
    <row r="98" spans="1:12" hidden="1" x14ac:dyDescent="0.2">
      <c r="A98" s="10">
        <v>0</v>
      </c>
      <c r="B98" s="77">
        <v>0</v>
      </c>
      <c r="C98" s="9" t="s">
        <v>121</v>
      </c>
      <c r="D98" s="77" t="s">
        <v>121</v>
      </c>
      <c r="E98" s="78" t="s">
        <v>121</v>
      </c>
      <c r="F98" s="78" t="s">
        <v>121</v>
      </c>
      <c r="G98" s="79" t="s">
        <v>121</v>
      </c>
      <c r="H98" s="9" t="s">
        <v>121</v>
      </c>
      <c r="I98" s="9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 t="s">
        <v>121</v>
      </c>
      <c r="F99" s="157" t="s">
        <v>121</v>
      </c>
      <c r="G99" s="41">
        <v>25725.049630612553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 t="s">
        <v>121</v>
      </c>
      <c r="F100" s="171">
        <v>1.029001985224502</v>
      </c>
      <c r="G100" s="35" t="s">
        <v>121</v>
      </c>
      <c r="H100" s="59" t="s">
        <v>121</v>
      </c>
      <c r="I100" s="59" t="s">
        <v>121</v>
      </c>
    </row>
    <row r="101" spans="1:12" hidden="1" x14ac:dyDescent="0.2">
      <c r="A101" s="10">
        <v>0</v>
      </c>
      <c r="B101" s="12">
        <v>0</v>
      </c>
      <c r="C101" s="9" t="s">
        <v>121</v>
      </c>
      <c r="D101" s="26" t="s">
        <v>121</v>
      </c>
      <c r="E101" s="26" t="s">
        <v>121</v>
      </c>
      <c r="F101" s="27" t="s">
        <v>121</v>
      </c>
      <c r="G101" s="30" t="s">
        <v>121</v>
      </c>
      <c r="H101" s="9" t="s">
        <v>121</v>
      </c>
      <c r="I101" s="9" t="s">
        <v>121</v>
      </c>
    </row>
    <row r="102" spans="1:12" hidden="1" x14ac:dyDescent="0.2">
      <c r="A102" s="10">
        <v>0</v>
      </c>
      <c r="B102" s="12">
        <v>0</v>
      </c>
      <c r="C102" s="88" t="s">
        <v>121</v>
      </c>
      <c r="D102" s="25" t="s">
        <v>121</v>
      </c>
      <c r="E102" s="25" t="s">
        <v>121</v>
      </c>
      <c r="F102" s="25" t="s">
        <v>121</v>
      </c>
      <c r="G102" s="40" t="s">
        <v>121</v>
      </c>
      <c r="H102" s="9" t="s">
        <v>121</v>
      </c>
      <c r="I102" s="9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 t="s">
        <v>121</v>
      </c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 t="s">
        <v>121</v>
      </c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806.18637314470357</v>
      </c>
      <c r="E105" s="26" t="s">
        <v>121</v>
      </c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 t="s">
        <v>121</v>
      </c>
      <c r="F106" s="26">
        <v>332</v>
      </c>
      <c r="G106" s="26">
        <v>332</v>
      </c>
      <c r="H106" s="24" t="s">
        <v>121</v>
      </c>
      <c r="I106" s="24" t="s">
        <v>121</v>
      </c>
    </row>
    <row r="107" spans="1:12" hidden="1" x14ac:dyDescent="0.2">
      <c r="A107" s="10">
        <v>0</v>
      </c>
      <c r="B107" s="11">
        <v>0</v>
      </c>
      <c r="C107" s="9" t="s">
        <v>121</v>
      </c>
      <c r="D107" s="77" t="s">
        <v>121</v>
      </c>
      <c r="E107" s="78" t="s">
        <v>121</v>
      </c>
      <c r="F107" s="78" t="s">
        <v>121</v>
      </c>
      <c r="G107" s="79" t="s">
        <v>121</v>
      </c>
      <c r="H107" s="9" t="s">
        <v>121</v>
      </c>
      <c r="I107" s="9" t="s">
        <v>121</v>
      </c>
    </row>
    <row r="108" spans="1:12" hidden="1" x14ac:dyDescent="0.2">
      <c r="A108" s="10">
        <v>0</v>
      </c>
      <c r="B108" s="11">
        <v>0</v>
      </c>
      <c r="C108" s="9" t="s">
        <v>121</v>
      </c>
      <c r="D108" s="77" t="s">
        <v>121</v>
      </c>
      <c r="E108" s="78" t="s">
        <v>121</v>
      </c>
      <c r="F108" s="78" t="s">
        <v>121</v>
      </c>
      <c r="G108" s="79" t="s">
        <v>121</v>
      </c>
      <c r="H108" s="24" t="s">
        <v>121</v>
      </c>
      <c r="I108" s="9" t="s">
        <v>121</v>
      </c>
    </row>
    <row r="109" spans="1:12" hidden="1" x14ac:dyDescent="0.2">
      <c r="A109" s="10">
        <v>0</v>
      </c>
      <c r="B109" s="11">
        <v>0</v>
      </c>
      <c r="C109" s="9" t="s">
        <v>121</v>
      </c>
      <c r="D109" s="77" t="s">
        <v>121</v>
      </c>
      <c r="E109" s="78" t="s">
        <v>121</v>
      </c>
      <c r="F109" s="78" t="s">
        <v>121</v>
      </c>
      <c r="G109" s="79" t="s">
        <v>121</v>
      </c>
      <c r="H109" s="24" t="s">
        <v>121</v>
      </c>
      <c r="I109" s="9" t="s">
        <v>121</v>
      </c>
    </row>
    <row r="110" spans="1:12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2" hidden="1" x14ac:dyDescent="0.2">
      <c r="A111" s="10">
        <v>0</v>
      </c>
      <c r="B111" s="89" t="s">
        <v>186</v>
      </c>
      <c r="C111" s="9" t="s">
        <v>121</v>
      </c>
      <c r="D111" s="77" t="s">
        <v>121</v>
      </c>
      <c r="E111" s="78" t="s">
        <v>121</v>
      </c>
      <c r="F111" s="86" t="s">
        <v>121</v>
      </c>
      <c r="G111" s="90" t="s">
        <v>121</v>
      </c>
      <c r="H111" s="24" t="s">
        <v>121</v>
      </c>
      <c r="I111" s="9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 t="s">
        <v>121</v>
      </c>
      <c r="F112" s="158" t="s">
        <v>121</v>
      </c>
      <c r="G112" s="36">
        <v>25335.371962041125</v>
      </c>
      <c r="H112" s="35" t="s">
        <v>121</v>
      </c>
      <c r="I112" s="34" t="s">
        <v>121</v>
      </c>
      <c r="L112" s="64">
        <f>+L94-G105-G106</f>
        <v>25335.371962041128</v>
      </c>
    </row>
    <row r="113" spans="1:12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 t="s">
        <v>121</v>
      </c>
      <c r="F113" s="159">
        <v>1.013414878481645</v>
      </c>
      <c r="G113" s="61" t="s">
        <v>121</v>
      </c>
      <c r="H113" s="42" t="s">
        <v>121</v>
      </c>
      <c r="I113" s="42" t="s">
        <v>121</v>
      </c>
      <c r="L113" s="10">
        <f>L112/G9-F113</f>
        <v>0</v>
      </c>
    </row>
    <row r="115" spans="1:12" x14ac:dyDescent="0.2">
      <c r="B115" s="177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E74:I80 I55:I73 I81 C3:I3 I86 D87:I89 I90:I91 I93 D92:I92 D31:I54 E82:I85 E55:H72 D55:D85">
    <cfRule type="cellIs" dxfId="5" priority="1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  <colBreaks count="1" manualBreakCount="1">
    <brk id="9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zoomScaleNormal="100" workbookViewId="0">
      <selection activeCell="S57" sqref="S57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4"/>
    <col min="8" max="8" width="9.140625" style="10"/>
    <col min="9" max="9" width="6.5703125" style="23" customWidth="1"/>
    <col min="10" max="10" width="9.140625" style="10"/>
    <col min="11" max="11" width="0" style="10" hidden="1" customWidth="1"/>
    <col min="12" max="12" width="9.140625" style="10" hidden="1" customWidth="1"/>
    <col min="13" max="13" width="0" style="10" hidden="1" customWidth="1"/>
    <col min="14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4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 t="s">
        <v>121</v>
      </c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 t="s">
        <v>121</v>
      </c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 t="s">
        <v>121</v>
      </c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 t="s">
        <v>121</v>
      </c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265</v>
      </c>
      <c r="C7" s="24" t="s">
        <v>121</v>
      </c>
      <c r="D7" s="62" t="s">
        <v>121</v>
      </c>
      <c r="E7" s="63" t="s">
        <v>121</v>
      </c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 t="s">
        <v>121</v>
      </c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 t="s">
        <v>121</v>
      </c>
      <c r="F9" s="103" t="s">
        <v>121</v>
      </c>
      <c r="G9" s="145">
        <v>25000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 t="s">
        <v>121</v>
      </c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 t="s">
        <v>121</v>
      </c>
      <c r="F11" s="63" t="s">
        <v>121</v>
      </c>
      <c r="G11" s="180">
        <v>27777.777777777777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 t="s">
        <v>121</v>
      </c>
      <c r="F12" s="63" t="s">
        <v>121</v>
      </c>
      <c r="G12" s="180">
        <v>10</v>
      </c>
      <c r="H12" s="74" t="s">
        <v>2</v>
      </c>
      <c r="I12" s="62" t="s">
        <v>121</v>
      </c>
    </row>
    <row r="13" spans="1:9" x14ac:dyDescent="0.2">
      <c r="A13" s="10">
        <v>1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180" t="s">
        <v>121</v>
      </c>
      <c r="H13" s="63" t="s">
        <v>121</v>
      </c>
      <c r="I13" s="62" t="s">
        <v>121</v>
      </c>
    </row>
    <row r="14" spans="1:9" hidden="1" x14ac:dyDescent="0.2">
      <c r="A14" s="10">
        <v>0</v>
      </c>
      <c r="B14" s="24" t="s">
        <v>121</v>
      </c>
      <c r="C14" s="24" t="s">
        <v>121</v>
      </c>
      <c r="D14" s="62" t="s">
        <v>121</v>
      </c>
      <c r="E14" s="63" t="s">
        <v>121</v>
      </c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 t="s">
        <v>121</v>
      </c>
      <c r="F15" s="63" t="s">
        <v>121</v>
      </c>
      <c r="G15" s="250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 t="s">
        <v>121</v>
      </c>
      <c r="F16" s="63" t="s">
        <v>121</v>
      </c>
      <c r="G16" s="180">
        <v>1</v>
      </c>
      <c r="H16" s="74" t="s">
        <v>129</v>
      </c>
      <c r="I16" s="62" t="s">
        <v>121</v>
      </c>
    </row>
    <row r="17" spans="1:12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 t="s">
        <v>121</v>
      </c>
      <c r="F17" s="63" t="s">
        <v>121</v>
      </c>
      <c r="G17" s="180" t="s">
        <v>121</v>
      </c>
      <c r="H17" s="74" t="s">
        <v>121</v>
      </c>
      <c r="I17" s="62" t="s">
        <v>121</v>
      </c>
    </row>
    <row r="18" spans="1:12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180">
        <v>11.543999999999999</v>
      </c>
      <c r="H18" s="74" t="s">
        <v>2</v>
      </c>
      <c r="I18" s="25" t="s">
        <v>121</v>
      </c>
    </row>
    <row r="19" spans="1:12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</row>
    <row r="20" spans="1:12" hidden="1" x14ac:dyDescent="0.2">
      <c r="A20" s="10">
        <v>0</v>
      </c>
      <c r="B20" s="24" t="s">
        <v>121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2" x14ac:dyDescent="0.2">
      <c r="A21" s="10">
        <v>1</v>
      </c>
      <c r="B21" s="24" t="s">
        <v>132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02">
        <v>40000</v>
      </c>
      <c r="H21" s="24" t="s">
        <v>133</v>
      </c>
      <c r="I21" s="24" t="s">
        <v>121</v>
      </c>
    </row>
    <row r="22" spans="1:12" hidden="1" x14ac:dyDescent="0.2">
      <c r="A22" s="10">
        <v>0</v>
      </c>
      <c r="B22" s="24" t="s">
        <v>121</v>
      </c>
      <c r="C22" s="27" t="s">
        <v>121</v>
      </c>
      <c r="D22" s="29" t="s">
        <v>121</v>
      </c>
      <c r="E22" s="24" t="s">
        <v>121</v>
      </c>
      <c r="F22" s="28" t="s">
        <v>121</v>
      </c>
      <c r="G22" s="27" t="s">
        <v>121</v>
      </c>
      <c r="H22" s="24" t="s">
        <v>121</v>
      </c>
      <c r="I22" s="24" t="s">
        <v>121</v>
      </c>
    </row>
    <row r="23" spans="1:12" x14ac:dyDescent="0.2">
      <c r="A23" s="10">
        <v>1</v>
      </c>
      <c r="B23" s="24" t="s">
        <v>266</v>
      </c>
      <c r="C23" s="27" t="s">
        <v>121</v>
      </c>
      <c r="D23" s="29" t="s">
        <v>121</v>
      </c>
      <c r="E23" s="24" t="s">
        <v>121</v>
      </c>
      <c r="F23" s="28" t="s">
        <v>121</v>
      </c>
      <c r="G23" s="32" t="s">
        <v>106</v>
      </c>
      <c r="H23" s="24" t="s">
        <v>121</v>
      </c>
      <c r="I23" s="24" t="s">
        <v>121</v>
      </c>
    </row>
    <row r="24" spans="1:12" ht="13.5" x14ac:dyDescent="0.2">
      <c r="A24" s="10">
        <v>1</v>
      </c>
      <c r="B24" s="24" t="s">
        <v>267</v>
      </c>
      <c r="C24" s="27" t="s">
        <v>121</v>
      </c>
      <c r="D24" s="29" t="s">
        <v>121</v>
      </c>
      <c r="E24" s="58" t="s">
        <v>121</v>
      </c>
      <c r="F24" s="28" t="s">
        <v>121</v>
      </c>
      <c r="G24" s="32" t="s">
        <v>106</v>
      </c>
      <c r="H24" s="24"/>
      <c r="I24" s="24"/>
    </row>
    <row r="25" spans="1:12" hidden="1" x14ac:dyDescent="0.2">
      <c r="A25" s="10">
        <v>0</v>
      </c>
      <c r="B25" s="24" t="s">
        <v>121</v>
      </c>
      <c r="C25" s="27" t="s">
        <v>121</v>
      </c>
      <c r="D25" s="27" t="s">
        <v>121</v>
      </c>
      <c r="E25" s="24" t="s">
        <v>121</v>
      </c>
      <c r="F25" s="28" t="s">
        <v>121</v>
      </c>
      <c r="G25" s="27" t="s">
        <v>121</v>
      </c>
      <c r="H25" s="24" t="s">
        <v>121</v>
      </c>
      <c r="I25" s="24" t="s">
        <v>121</v>
      </c>
    </row>
    <row r="26" spans="1:12" hidden="1" x14ac:dyDescent="0.2">
      <c r="A26" s="10">
        <v>0</v>
      </c>
      <c r="B26" s="24" t="s">
        <v>121</v>
      </c>
      <c r="C26" s="27" t="s">
        <v>121</v>
      </c>
      <c r="D26" s="29" t="s">
        <v>121</v>
      </c>
      <c r="E26" s="24" t="s">
        <v>121</v>
      </c>
      <c r="F26" s="28" t="s">
        <v>121</v>
      </c>
      <c r="G26" s="27" t="s">
        <v>121</v>
      </c>
      <c r="H26" s="24" t="s">
        <v>121</v>
      </c>
      <c r="I26" s="24" t="s">
        <v>121</v>
      </c>
    </row>
    <row r="27" spans="1:12" hidden="1" x14ac:dyDescent="0.2">
      <c r="A27" s="10">
        <v>0</v>
      </c>
      <c r="B27" s="24" t="s">
        <v>121</v>
      </c>
      <c r="C27" s="27" t="s">
        <v>121</v>
      </c>
      <c r="D27" s="27" t="s">
        <v>121</v>
      </c>
      <c r="E27" s="24" t="s">
        <v>121</v>
      </c>
      <c r="F27" s="28" t="s">
        <v>121</v>
      </c>
      <c r="G27" s="27" t="s">
        <v>121</v>
      </c>
      <c r="H27" s="24" t="s">
        <v>121</v>
      </c>
      <c r="I27" s="24" t="s">
        <v>121</v>
      </c>
    </row>
    <row r="28" spans="1:12" x14ac:dyDescent="0.2">
      <c r="A28" s="10">
        <v>1</v>
      </c>
      <c r="B28" s="24"/>
      <c r="C28" s="27" t="s">
        <v>121</v>
      </c>
      <c r="D28" s="62" t="s">
        <v>121</v>
      </c>
      <c r="E28" s="63" t="s">
        <v>121</v>
      </c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121</v>
      </c>
      <c r="D29" s="162" t="s">
        <v>134</v>
      </c>
      <c r="E29" s="163" t="s">
        <v>121</v>
      </c>
      <c r="F29" s="163" t="s">
        <v>135</v>
      </c>
      <c r="G29" s="163" t="s">
        <v>136</v>
      </c>
      <c r="H29" s="163" t="s">
        <v>121</v>
      </c>
      <c r="I29" s="162" t="s">
        <v>137</v>
      </c>
    </row>
    <row r="30" spans="1:12" x14ac:dyDescent="0.2">
      <c r="A30" s="10">
        <v>1</v>
      </c>
      <c r="B30" s="164" t="s">
        <v>138</v>
      </c>
      <c r="C30" s="165" t="s">
        <v>121</v>
      </c>
      <c r="D30" s="166" t="s">
        <v>3</v>
      </c>
      <c r="E30" s="166" t="s">
        <v>121</v>
      </c>
      <c r="F30" s="166" t="s">
        <v>139</v>
      </c>
      <c r="G30" s="166" t="s">
        <v>108</v>
      </c>
      <c r="H30" s="166" t="s">
        <v>121</v>
      </c>
      <c r="I30" s="167" t="s">
        <v>140</v>
      </c>
    </row>
    <row r="31" spans="1:12" x14ac:dyDescent="0.2">
      <c r="A31" s="10">
        <v>1</v>
      </c>
      <c r="B31" s="91" t="s">
        <v>141</v>
      </c>
      <c r="C31" s="92" t="s">
        <v>121</v>
      </c>
      <c r="D31" s="92" t="s">
        <v>121</v>
      </c>
      <c r="E31" s="92" t="s">
        <v>121</v>
      </c>
      <c r="F31" s="92" t="s">
        <v>121</v>
      </c>
      <c r="G31" s="92" t="s">
        <v>121</v>
      </c>
      <c r="H31" s="92">
        <v>159.63220700123921</v>
      </c>
      <c r="I31" s="27" t="s">
        <v>121</v>
      </c>
      <c r="L31" s="64">
        <f>+H31</f>
        <v>159.63220700123921</v>
      </c>
    </row>
    <row r="32" spans="1:12" hidden="1" x14ac:dyDescent="0.2">
      <c r="A32" s="10">
        <v>0</v>
      </c>
      <c r="B32" s="11" t="s">
        <v>268</v>
      </c>
      <c r="C32" s="76" t="s">
        <v>121</v>
      </c>
      <c r="D32" s="7" t="s">
        <v>121</v>
      </c>
      <c r="E32" s="9" t="s">
        <v>121</v>
      </c>
      <c r="F32" s="82" t="s">
        <v>121</v>
      </c>
      <c r="G32" s="24" t="s">
        <v>121</v>
      </c>
      <c r="H32" s="24" t="s">
        <v>121</v>
      </c>
      <c r="I32" s="24" t="s">
        <v>121</v>
      </c>
    </row>
    <row r="33" spans="1:13" x14ac:dyDescent="0.2">
      <c r="A33" s="10">
        <v>1</v>
      </c>
      <c r="B33" s="26" t="s">
        <v>143</v>
      </c>
      <c r="C33" s="27" t="s">
        <v>121</v>
      </c>
      <c r="D33" s="27">
        <v>15000</v>
      </c>
      <c r="E33" s="27" t="s">
        <v>121</v>
      </c>
      <c r="F33" s="72">
        <v>1.0642147133415948E-2</v>
      </c>
      <c r="G33" s="27">
        <v>159.63220700123921</v>
      </c>
      <c r="H33" s="27" t="s">
        <v>121</v>
      </c>
      <c r="I33" s="27">
        <v>0.59606468622955988</v>
      </c>
    </row>
    <row r="34" spans="1:13" x14ac:dyDescent="0.2">
      <c r="A34" s="10">
        <v>1</v>
      </c>
      <c r="B34" s="43" t="s">
        <v>144</v>
      </c>
      <c r="C34" s="92" t="s">
        <v>121</v>
      </c>
      <c r="D34" s="92" t="s">
        <v>121</v>
      </c>
      <c r="E34" s="92" t="s">
        <v>121</v>
      </c>
      <c r="F34" s="94" t="s">
        <v>121</v>
      </c>
      <c r="G34" s="92" t="s">
        <v>121</v>
      </c>
      <c r="H34" s="92">
        <v>10416.425438877066</v>
      </c>
      <c r="I34" s="27" t="s">
        <v>121</v>
      </c>
      <c r="L34" s="10">
        <f>SUBTOTAL(9,G35:G52)</f>
        <v>10416.425438877068</v>
      </c>
    </row>
    <row r="35" spans="1:13" x14ac:dyDescent="0.2">
      <c r="A35" s="10">
        <v>1</v>
      </c>
      <c r="B35" s="26" t="s">
        <v>146</v>
      </c>
      <c r="C35" s="27" t="s">
        <v>121</v>
      </c>
      <c r="D35" s="27">
        <v>40000</v>
      </c>
      <c r="E35" s="27" t="s">
        <v>121</v>
      </c>
      <c r="F35" s="72">
        <v>0.10547095238095237</v>
      </c>
      <c r="G35" s="27">
        <v>4218.8380952380949</v>
      </c>
      <c r="H35" s="27" t="s">
        <v>121</v>
      </c>
      <c r="I35" s="27">
        <v>15.753089258935621</v>
      </c>
      <c r="M35" s="64"/>
    </row>
    <row r="36" spans="1:13" x14ac:dyDescent="0.2">
      <c r="A36" s="10">
        <v>1</v>
      </c>
      <c r="B36" s="26" t="s">
        <v>145</v>
      </c>
      <c r="C36" s="27" t="s">
        <v>121</v>
      </c>
      <c r="D36" s="27">
        <v>40000</v>
      </c>
      <c r="E36" s="27" t="s">
        <v>121</v>
      </c>
      <c r="F36" s="72">
        <v>6.3054200000000019E-2</v>
      </c>
      <c r="G36" s="27">
        <v>2522.1680000000006</v>
      </c>
      <c r="H36" s="27" t="s">
        <v>121</v>
      </c>
      <c r="I36" s="27">
        <v>9.4177441117917144</v>
      </c>
    </row>
    <row r="37" spans="1:13" x14ac:dyDescent="0.2">
      <c r="A37" s="10">
        <v>1</v>
      </c>
      <c r="B37" s="26" t="s">
        <v>147</v>
      </c>
      <c r="C37" s="27" t="s">
        <v>121</v>
      </c>
      <c r="D37" s="27">
        <v>10</v>
      </c>
      <c r="E37" s="27" t="s">
        <v>121</v>
      </c>
      <c r="F37" s="72">
        <v>0.94000000000000006</v>
      </c>
      <c r="G37" s="27">
        <v>9.4</v>
      </c>
      <c r="H37" s="27" t="s">
        <v>121</v>
      </c>
      <c r="I37" s="27">
        <v>3.509948371830985E-2</v>
      </c>
    </row>
    <row r="38" spans="1:13" x14ac:dyDescent="0.2">
      <c r="A38" s="10">
        <v>1</v>
      </c>
      <c r="B38" s="11" t="s">
        <v>269</v>
      </c>
      <c r="C38" s="76" t="s">
        <v>121</v>
      </c>
      <c r="D38" s="27">
        <v>10</v>
      </c>
      <c r="E38" s="9" t="s">
        <v>121</v>
      </c>
      <c r="F38" s="28">
        <v>7.3600000000000012</v>
      </c>
      <c r="G38" s="27">
        <v>73.600000000000009</v>
      </c>
      <c r="H38" s="24" t="s">
        <v>121</v>
      </c>
      <c r="I38" s="24">
        <v>0.2748214895391069</v>
      </c>
    </row>
    <row r="39" spans="1:13" x14ac:dyDescent="0.2">
      <c r="A39" s="10">
        <v>1</v>
      </c>
      <c r="B39" s="11" t="s">
        <v>150</v>
      </c>
      <c r="C39" s="76" t="s">
        <v>121</v>
      </c>
      <c r="D39" s="83">
        <v>631.71064040629255</v>
      </c>
      <c r="E39" s="9" t="s">
        <v>121</v>
      </c>
      <c r="F39" s="13">
        <v>0.37764423957666199</v>
      </c>
      <c r="G39" s="27">
        <v>238.56188442872053</v>
      </c>
      <c r="H39" s="24" t="s">
        <v>121</v>
      </c>
      <c r="I39" s="24">
        <v>0.89078712535268001</v>
      </c>
    </row>
    <row r="40" spans="1:13" hidden="1" x14ac:dyDescent="0.2">
      <c r="A40" s="10">
        <v>0</v>
      </c>
      <c r="B40" s="11" t="s">
        <v>53</v>
      </c>
      <c r="C40" s="76" t="s">
        <v>121</v>
      </c>
      <c r="D40" s="83">
        <v>124.66666666666666</v>
      </c>
      <c r="E40" s="9" t="s">
        <v>121</v>
      </c>
      <c r="F40" s="13" t="s">
        <v>121</v>
      </c>
      <c r="G40" s="27" t="s">
        <v>121</v>
      </c>
      <c r="H40" s="24" t="s">
        <v>121</v>
      </c>
      <c r="I40" s="24" t="s">
        <v>121</v>
      </c>
    </row>
    <row r="41" spans="1:13" hidden="1" x14ac:dyDescent="0.2">
      <c r="A41" s="10">
        <v>0</v>
      </c>
      <c r="B41" s="26" t="s">
        <v>12</v>
      </c>
      <c r="C41" s="27" t="s">
        <v>121</v>
      </c>
      <c r="D41" s="27">
        <v>20</v>
      </c>
      <c r="E41" s="27" t="s">
        <v>121</v>
      </c>
      <c r="F41" s="71" t="s">
        <v>121</v>
      </c>
      <c r="G41" s="27" t="s">
        <v>121</v>
      </c>
      <c r="H41" s="27" t="s">
        <v>121</v>
      </c>
      <c r="I41" s="27" t="s">
        <v>121</v>
      </c>
    </row>
    <row r="42" spans="1:13" hidden="1" x14ac:dyDescent="0.2">
      <c r="A42" s="10">
        <v>0</v>
      </c>
      <c r="B42" s="26" t="s">
        <v>54</v>
      </c>
      <c r="C42" s="27" t="s">
        <v>121</v>
      </c>
      <c r="D42" s="27">
        <v>110</v>
      </c>
      <c r="E42" s="27" t="s">
        <v>121</v>
      </c>
      <c r="F42" s="72" t="s">
        <v>121</v>
      </c>
      <c r="G42" s="27" t="s">
        <v>121</v>
      </c>
      <c r="H42" s="27" t="s">
        <v>121</v>
      </c>
      <c r="I42" s="27" t="s">
        <v>121</v>
      </c>
    </row>
    <row r="43" spans="1:13" x14ac:dyDescent="0.2">
      <c r="A43" s="10">
        <v>1</v>
      </c>
      <c r="B43" s="26" t="s">
        <v>151</v>
      </c>
      <c r="C43" s="27" t="s">
        <v>121</v>
      </c>
      <c r="D43" s="27" t="s">
        <v>121</v>
      </c>
      <c r="E43" s="27" t="s">
        <v>121</v>
      </c>
      <c r="F43" s="72" t="s">
        <v>121</v>
      </c>
      <c r="G43" s="27">
        <v>744.56632479262771</v>
      </c>
      <c r="H43" s="27" t="s">
        <v>121</v>
      </c>
      <c r="I43" s="27">
        <v>2.7802014461979399</v>
      </c>
    </row>
    <row r="44" spans="1:13" hidden="1" x14ac:dyDescent="0.2">
      <c r="A44" s="10">
        <v>0</v>
      </c>
      <c r="B44" s="26" t="s">
        <v>223</v>
      </c>
      <c r="C44" s="27" t="s">
        <v>121</v>
      </c>
      <c r="D44" s="27">
        <v>0.4</v>
      </c>
      <c r="E44" s="27" t="s">
        <v>121</v>
      </c>
      <c r="F44" s="72">
        <v>193.88160000000002</v>
      </c>
      <c r="G44" s="27">
        <v>77.552640000000011</v>
      </c>
      <c r="H44" s="27" t="s">
        <v>121</v>
      </c>
      <c r="I44" s="27">
        <v>0.28958059840339839</v>
      </c>
    </row>
    <row r="45" spans="1:13" hidden="1" x14ac:dyDescent="0.2">
      <c r="A45" s="10">
        <v>0</v>
      </c>
      <c r="B45" s="26" t="s">
        <v>155</v>
      </c>
      <c r="C45" s="27" t="s">
        <v>121</v>
      </c>
      <c r="D45" s="27">
        <v>4</v>
      </c>
      <c r="E45" s="27" t="s">
        <v>121</v>
      </c>
      <c r="F45" s="72">
        <v>27.132000000000001</v>
      </c>
      <c r="G45" s="27">
        <v>108.52800000000001</v>
      </c>
      <c r="H45" s="27" t="s">
        <v>121</v>
      </c>
      <c r="I45" s="27">
        <v>0.40524220946603523</v>
      </c>
    </row>
    <row r="46" spans="1:13" hidden="1" x14ac:dyDescent="0.2">
      <c r="A46" s="10">
        <v>0</v>
      </c>
      <c r="B46" s="26" t="s">
        <v>270</v>
      </c>
      <c r="C46" s="27" t="s">
        <v>121</v>
      </c>
      <c r="D46" s="27">
        <v>5</v>
      </c>
      <c r="E46" s="27" t="s">
        <v>121</v>
      </c>
      <c r="F46" s="72">
        <v>39.270000000000003</v>
      </c>
      <c r="G46" s="27">
        <v>196.35000000000002</v>
      </c>
      <c r="H46" s="27" t="s">
        <v>121</v>
      </c>
      <c r="I46" s="27">
        <v>0.73316847107341898</v>
      </c>
    </row>
    <row r="47" spans="1:13" hidden="1" x14ac:dyDescent="0.2">
      <c r="A47" s="10">
        <v>0</v>
      </c>
      <c r="B47" s="26" t="s">
        <v>233</v>
      </c>
      <c r="C47" s="27" t="s">
        <v>121</v>
      </c>
      <c r="D47" s="27">
        <v>1.2</v>
      </c>
      <c r="E47" s="27" t="s">
        <v>121</v>
      </c>
      <c r="F47" s="72" t="s">
        <v>121</v>
      </c>
      <c r="G47" s="27" t="s">
        <v>121</v>
      </c>
      <c r="H47" s="27" t="s">
        <v>121</v>
      </c>
      <c r="I47" s="27" t="s">
        <v>121</v>
      </c>
    </row>
    <row r="48" spans="1:13" hidden="1" x14ac:dyDescent="0.2">
      <c r="A48" s="10">
        <v>0</v>
      </c>
      <c r="B48" s="26" t="s">
        <v>256</v>
      </c>
      <c r="C48" s="27" t="s">
        <v>121</v>
      </c>
      <c r="D48" s="27">
        <v>2</v>
      </c>
      <c r="E48" s="27" t="s">
        <v>121</v>
      </c>
      <c r="F48" s="72">
        <v>116.55539999999999</v>
      </c>
      <c r="G48" s="27">
        <v>233.11079999999998</v>
      </c>
      <c r="H48" s="27" t="s">
        <v>121</v>
      </c>
      <c r="I48" s="27">
        <v>0.87043284352789174</v>
      </c>
    </row>
    <row r="49" spans="1:12" hidden="1" x14ac:dyDescent="0.2">
      <c r="A49" s="10">
        <v>0</v>
      </c>
      <c r="B49" s="26" t="s">
        <v>217</v>
      </c>
      <c r="C49" s="27" t="s">
        <v>121</v>
      </c>
      <c r="D49" s="27">
        <v>12</v>
      </c>
      <c r="E49" s="27" t="s">
        <v>121</v>
      </c>
      <c r="F49" s="72">
        <v>10.752073732718893</v>
      </c>
      <c r="G49" s="27">
        <v>129.02488479262672</v>
      </c>
      <c r="H49" s="27" t="s">
        <v>121</v>
      </c>
      <c r="I49" s="27">
        <v>0.48177732372719201</v>
      </c>
    </row>
    <row r="50" spans="1:12" x14ac:dyDescent="0.2">
      <c r="A50" s="10">
        <v>1</v>
      </c>
      <c r="B50" s="26" t="s">
        <v>271</v>
      </c>
      <c r="C50" s="27" t="s">
        <v>121</v>
      </c>
      <c r="D50" s="27">
        <v>8300</v>
      </c>
      <c r="E50" s="27" t="s">
        <v>121</v>
      </c>
      <c r="F50" s="72">
        <v>5.0849999999999992E-2</v>
      </c>
      <c r="G50" s="27">
        <v>422.05499999999995</v>
      </c>
      <c r="H50" s="27" t="s">
        <v>121</v>
      </c>
      <c r="I50" s="27">
        <v>1.575948149013964</v>
      </c>
    </row>
    <row r="51" spans="1:12" x14ac:dyDescent="0.2">
      <c r="A51" s="10">
        <v>1</v>
      </c>
      <c r="B51" s="26" t="s">
        <v>160</v>
      </c>
      <c r="C51" s="27" t="s">
        <v>121</v>
      </c>
      <c r="D51" s="27">
        <v>3125</v>
      </c>
      <c r="E51" s="27" t="s">
        <v>121</v>
      </c>
      <c r="F51" s="72">
        <v>0.56000000000000005</v>
      </c>
      <c r="G51" s="27">
        <v>1750.0000000000002</v>
      </c>
      <c r="H51" s="27" t="s">
        <v>121</v>
      </c>
      <c r="I51" s="27">
        <v>6.5344783518130045</v>
      </c>
    </row>
    <row r="52" spans="1:12" s="177" customFormat="1" x14ac:dyDescent="0.2">
      <c r="A52" s="177">
        <v>1</v>
      </c>
      <c r="B52" s="43" t="s">
        <v>226</v>
      </c>
      <c r="C52" s="92" t="s">
        <v>121</v>
      </c>
      <c r="D52" s="92">
        <v>9000</v>
      </c>
      <c r="E52" s="92" t="s">
        <v>121</v>
      </c>
      <c r="F52" s="94">
        <v>4.8581792713069338E-2</v>
      </c>
      <c r="G52" s="92">
        <v>437.23613441762404</v>
      </c>
      <c r="H52" s="92" t="s">
        <v>121</v>
      </c>
      <c r="I52" s="92">
        <v>1.63263431713278</v>
      </c>
      <c r="L52" s="64">
        <f>SUM(G53:G74)</f>
        <v>8474.4180841379293</v>
      </c>
    </row>
    <row r="53" spans="1:12" x14ac:dyDescent="0.2">
      <c r="A53" s="10">
        <v>1</v>
      </c>
      <c r="B53" s="26" t="s">
        <v>161</v>
      </c>
      <c r="C53" s="27" t="s">
        <v>121</v>
      </c>
      <c r="D53" s="27" t="s">
        <v>121</v>
      </c>
      <c r="E53" s="27" t="s">
        <v>121</v>
      </c>
      <c r="F53" s="72" t="s">
        <v>121</v>
      </c>
      <c r="G53" s="27" t="s">
        <v>121</v>
      </c>
      <c r="H53" s="27">
        <v>8474.4180841379293</v>
      </c>
      <c r="I53" s="27" t="s">
        <v>121</v>
      </c>
    </row>
    <row r="54" spans="1:12" x14ac:dyDescent="0.2">
      <c r="A54" s="10">
        <v>1</v>
      </c>
      <c r="B54" s="26" t="s">
        <v>162</v>
      </c>
      <c r="C54" s="27" t="s">
        <v>121</v>
      </c>
      <c r="D54" s="27">
        <v>1.4</v>
      </c>
      <c r="E54" s="27" t="s">
        <v>121</v>
      </c>
      <c r="F54" s="72">
        <v>45</v>
      </c>
      <c r="G54" s="27">
        <v>62.999999999999993</v>
      </c>
      <c r="H54" s="27" t="s">
        <v>121</v>
      </c>
      <c r="I54" s="27">
        <v>0.23524122066526809</v>
      </c>
    </row>
    <row r="55" spans="1:12" x14ac:dyDescent="0.2">
      <c r="A55" s="10">
        <v>1</v>
      </c>
      <c r="B55" s="11" t="s">
        <v>227</v>
      </c>
      <c r="C55" s="76" t="s">
        <v>121</v>
      </c>
      <c r="D55" s="27">
        <v>900</v>
      </c>
      <c r="E55" s="9" t="s">
        <v>121</v>
      </c>
      <c r="F55" s="28">
        <v>0.1396</v>
      </c>
      <c r="G55" s="27">
        <v>125.64</v>
      </c>
      <c r="H55" s="9" t="s">
        <v>121</v>
      </c>
      <c r="I55" s="24">
        <v>0.46913820578387755</v>
      </c>
    </row>
    <row r="56" spans="1:12" x14ac:dyDescent="0.2">
      <c r="A56" s="10">
        <v>1</v>
      </c>
      <c r="B56" s="11" t="s">
        <v>163</v>
      </c>
      <c r="C56" s="76" t="s">
        <v>121</v>
      </c>
      <c r="D56" s="27">
        <v>363</v>
      </c>
      <c r="E56" s="9" t="s">
        <v>121</v>
      </c>
      <c r="F56" s="155">
        <v>0.2</v>
      </c>
      <c r="G56" s="27">
        <v>72.600000000000009</v>
      </c>
      <c r="H56" s="9" t="s">
        <v>121</v>
      </c>
      <c r="I56" s="24">
        <v>0.27108750190949948</v>
      </c>
    </row>
    <row r="57" spans="1:12" x14ac:dyDescent="0.2">
      <c r="A57" s="10">
        <v>1</v>
      </c>
      <c r="B57" s="11" t="s">
        <v>164</v>
      </c>
      <c r="C57" s="76" t="s">
        <v>121</v>
      </c>
      <c r="D57" s="27">
        <v>2250000</v>
      </c>
      <c r="E57" s="9" t="s">
        <v>121</v>
      </c>
      <c r="F57" s="28">
        <v>2.5000000000000001E-4</v>
      </c>
      <c r="G57" s="27">
        <v>562.5</v>
      </c>
      <c r="H57" s="9" t="s">
        <v>121</v>
      </c>
      <c r="I57" s="24">
        <v>2.1003680416541792</v>
      </c>
    </row>
    <row r="58" spans="1:12" x14ac:dyDescent="0.2">
      <c r="A58" s="10">
        <v>1</v>
      </c>
      <c r="B58" s="11" t="s">
        <v>165</v>
      </c>
      <c r="C58" s="76" t="s">
        <v>121</v>
      </c>
      <c r="D58" s="27">
        <v>25000</v>
      </c>
      <c r="E58" s="9" t="s">
        <v>121</v>
      </c>
      <c r="F58" s="28">
        <v>0.05</v>
      </c>
      <c r="G58" s="27">
        <v>1250</v>
      </c>
      <c r="H58" s="9" t="s">
        <v>121</v>
      </c>
      <c r="I58" s="24">
        <v>4.6674845370092877</v>
      </c>
    </row>
    <row r="59" spans="1:12" x14ac:dyDescent="0.2">
      <c r="A59" s="10">
        <v>1</v>
      </c>
      <c r="B59" s="11" t="s">
        <v>166</v>
      </c>
      <c r="C59" s="76" t="s">
        <v>121</v>
      </c>
      <c r="D59" s="29">
        <v>1092.5</v>
      </c>
      <c r="E59" s="9" t="s">
        <v>121</v>
      </c>
      <c r="F59" s="28">
        <v>4.5353448275862061</v>
      </c>
      <c r="G59" s="7">
        <v>4954.8642241379303</v>
      </c>
      <c r="H59" s="9" t="s">
        <v>121</v>
      </c>
      <c r="I59" s="24">
        <v>18.501401719315449</v>
      </c>
    </row>
    <row r="60" spans="1:12" hidden="1" x14ac:dyDescent="0.2">
      <c r="A60" s="10">
        <v>0</v>
      </c>
      <c r="B60" s="11">
        <v>0</v>
      </c>
      <c r="C60" s="76" t="s">
        <v>121</v>
      </c>
      <c r="D60" s="29" t="s">
        <v>121</v>
      </c>
      <c r="E60" s="9" t="s">
        <v>121</v>
      </c>
      <c r="F60" s="9" t="s">
        <v>121</v>
      </c>
      <c r="G60" s="7" t="s">
        <v>121</v>
      </c>
      <c r="H60" s="9" t="s">
        <v>121</v>
      </c>
      <c r="I60" s="24" t="s">
        <v>121</v>
      </c>
    </row>
    <row r="61" spans="1:12" hidden="1" x14ac:dyDescent="0.2">
      <c r="A61" s="10">
        <v>0</v>
      </c>
      <c r="B61" s="11">
        <v>0</v>
      </c>
      <c r="C61" s="76" t="s">
        <v>121</v>
      </c>
      <c r="D61" s="29" t="s">
        <v>121</v>
      </c>
      <c r="E61" s="9" t="s">
        <v>121</v>
      </c>
      <c r="F61" s="9" t="s">
        <v>121</v>
      </c>
      <c r="G61" s="7" t="s">
        <v>121</v>
      </c>
      <c r="H61" s="9" t="s">
        <v>121</v>
      </c>
      <c r="I61" s="24" t="s">
        <v>121</v>
      </c>
    </row>
    <row r="62" spans="1:12" hidden="1" x14ac:dyDescent="0.2">
      <c r="A62" s="10">
        <v>0</v>
      </c>
      <c r="B62" s="11">
        <v>0</v>
      </c>
      <c r="C62" s="76" t="s">
        <v>121</v>
      </c>
      <c r="D62" s="29" t="s">
        <v>121</v>
      </c>
      <c r="E62" s="9" t="s">
        <v>121</v>
      </c>
      <c r="F62" s="9" t="s">
        <v>121</v>
      </c>
      <c r="G62" s="7" t="s">
        <v>121</v>
      </c>
      <c r="H62" s="9" t="s">
        <v>121</v>
      </c>
      <c r="I62" s="24" t="s">
        <v>121</v>
      </c>
    </row>
    <row r="63" spans="1:12" hidden="1" x14ac:dyDescent="0.2">
      <c r="A63" s="10">
        <v>0</v>
      </c>
      <c r="B63" s="11">
        <v>0</v>
      </c>
      <c r="C63" s="76" t="s">
        <v>121</v>
      </c>
      <c r="D63" s="29" t="s">
        <v>121</v>
      </c>
      <c r="E63" s="9" t="s">
        <v>121</v>
      </c>
      <c r="F63" s="9" t="s">
        <v>121</v>
      </c>
      <c r="G63" s="7" t="s">
        <v>121</v>
      </c>
      <c r="H63" s="9" t="s">
        <v>121</v>
      </c>
      <c r="I63" s="24" t="s">
        <v>121</v>
      </c>
    </row>
    <row r="64" spans="1:12" hidden="1" x14ac:dyDescent="0.2">
      <c r="A64" s="10">
        <v>0</v>
      </c>
      <c r="B64" s="11">
        <v>0</v>
      </c>
      <c r="C64" s="76" t="s">
        <v>121</v>
      </c>
      <c r="D64" s="29" t="s">
        <v>121</v>
      </c>
      <c r="E64" s="9" t="s">
        <v>121</v>
      </c>
      <c r="F64" s="9" t="s">
        <v>121</v>
      </c>
      <c r="G64" s="7" t="s">
        <v>121</v>
      </c>
      <c r="H64" s="9" t="s">
        <v>121</v>
      </c>
      <c r="I64" s="24" t="s">
        <v>121</v>
      </c>
    </row>
    <row r="65" spans="1:12" hidden="1" x14ac:dyDescent="0.2">
      <c r="A65" s="10">
        <v>0</v>
      </c>
      <c r="B65" s="11">
        <v>0</v>
      </c>
      <c r="C65" s="76" t="s">
        <v>121</v>
      </c>
      <c r="D65" s="29" t="s">
        <v>121</v>
      </c>
      <c r="E65" s="9" t="s">
        <v>121</v>
      </c>
      <c r="F65" s="9" t="s">
        <v>121</v>
      </c>
      <c r="G65" s="7" t="s">
        <v>121</v>
      </c>
      <c r="H65" s="9" t="s">
        <v>121</v>
      </c>
      <c r="I65" s="24" t="s">
        <v>121</v>
      </c>
    </row>
    <row r="66" spans="1:12" hidden="1" x14ac:dyDescent="0.2">
      <c r="A66" s="10">
        <v>0</v>
      </c>
      <c r="B66" s="11">
        <v>0</v>
      </c>
      <c r="C66" s="76" t="s">
        <v>121</v>
      </c>
      <c r="D66" s="29" t="s">
        <v>121</v>
      </c>
      <c r="E66" s="9" t="s">
        <v>121</v>
      </c>
      <c r="F66" s="9" t="s">
        <v>121</v>
      </c>
      <c r="G66" s="7" t="s">
        <v>121</v>
      </c>
      <c r="H66" s="9" t="s">
        <v>121</v>
      </c>
      <c r="I66" s="24" t="s">
        <v>121</v>
      </c>
    </row>
    <row r="67" spans="1:12" hidden="1" x14ac:dyDescent="0.2">
      <c r="A67" s="10">
        <v>0</v>
      </c>
      <c r="B67" s="11">
        <v>0</v>
      </c>
      <c r="C67" s="76" t="s">
        <v>121</v>
      </c>
      <c r="D67" s="29" t="s">
        <v>121</v>
      </c>
      <c r="E67" s="9" t="s">
        <v>121</v>
      </c>
      <c r="F67" s="9" t="s">
        <v>121</v>
      </c>
      <c r="G67" s="7" t="s">
        <v>121</v>
      </c>
      <c r="H67" s="9" t="s">
        <v>121</v>
      </c>
      <c r="I67" s="24" t="s">
        <v>121</v>
      </c>
    </row>
    <row r="68" spans="1:12" hidden="1" x14ac:dyDescent="0.2">
      <c r="A68" s="10">
        <v>0</v>
      </c>
      <c r="B68" s="11">
        <v>0</v>
      </c>
      <c r="C68" s="76" t="s">
        <v>121</v>
      </c>
      <c r="D68" s="29" t="s">
        <v>121</v>
      </c>
      <c r="E68" s="9" t="s">
        <v>121</v>
      </c>
      <c r="F68" s="9" t="s">
        <v>121</v>
      </c>
      <c r="G68" s="7" t="s">
        <v>121</v>
      </c>
      <c r="H68" s="9" t="s">
        <v>121</v>
      </c>
      <c r="I68" s="24" t="s">
        <v>121</v>
      </c>
    </row>
    <row r="69" spans="1:12" hidden="1" x14ac:dyDescent="0.2">
      <c r="A69" s="10">
        <v>0</v>
      </c>
      <c r="B69" s="11">
        <v>0</v>
      </c>
      <c r="C69" s="76" t="s">
        <v>121</v>
      </c>
      <c r="D69" s="29" t="s">
        <v>121</v>
      </c>
      <c r="E69" s="9" t="s">
        <v>121</v>
      </c>
      <c r="F69" s="9" t="s">
        <v>121</v>
      </c>
      <c r="G69" s="7" t="s">
        <v>121</v>
      </c>
      <c r="H69" s="9" t="s">
        <v>121</v>
      </c>
      <c r="I69" s="24" t="s">
        <v>121</v>
      </c>
    </row>
    <row r="70" spans="1:12" hidden="1" x14ac:dyDescent="0.2">
      <c r="A70" s="10">
        <v>0</v>
      </c>
      <c r="B70" s="11">
        <v>0</v>
      </c>
      <c r="C70" s="76" t="s">
        <v>121</v>
      </c>
      <c r="D70" s="29" t="s">
        <v>121</v>
      </c>
      <c r="E70" s="9" t="s">
        <v>121</v>
      </c>
      <c r="F70" s="9" t="s">
        <v>121</v>
      </c>
      <c r="G70" s="7" t="s">
        <v>121</v>
      </c>
      <c r="H70" s="9" t="s">
        <v>121</v>
      </c>
      <c r="I70" s="24" t="s">
        <v>121</v>
      </c>
    </row>
    <row r="71" spans="1:12" hidden="1" x14ac:dyDescent="0.2">
      <c r="A71" s="10">
        <v>0</v>
      </c>
      <c r="B71" s="11">
        <v>0</v>
      </c>
      <c r="C71" s="76" t="s">
        <v>121</v>
      </c>
      <c r="D71" s="29" t="s">
        <v>121</v>
      </c>
      <c r="E71" s="9" t="s">
        <v>121</v>
      </c>
      <c r="F71" s="9" t="s">
        <v>121</v>
      </c>
      <c r="G71" s="7" t="s">
        <v>121</v>
      </c>
      <c r="H71" s="9" t="s">
        <v>121</v>
      </c>
      <c r="I71" s="24" t="s">
        <v>121</v>
      </c>
    </row>
    <row r="72" spans="1:12" hidden="1" x14ac:dyDescent="0.2">
      <c r="A72" s="10">
        <v>0</v>
      </c>
      <c r="B72" s="11">
        <v>0</v>
      </c>
      <c r="C72" s="76" t="s">
        <v>121</v>
      </c>
      <c r="D72" s="29" t="s">
        <v>121</v>
      </c>
      <c r="E72" s="9" t="s">
        <v>121</v>
      </c>
      <c r="F72" s="9" t="s">
        <v>121</v>
      </c>
      <c r="G72" s="7" t="s">
        <v>121</v>
      </c>
      <c r="H72" s="9" t="s">
        <v>121</v>
      </c>
      <c r="I72" s="24" t="s">
        <v>121</v>
      </c>
    </row>
    <row r="73" spans="1:12" x14ac:dyDescent="0.2">
      <c r="A73" s="10">
        <v>1</v>
      </c>
      <c r="B73" s="11" t="s">
        <v>167</v>
      </c>
      <c r="C73" s="9" t="s">
        <v>121</v>
      </c>
      <c r="D73" s="27" t="s">
        <v>121</v>
      </c>
      <c r="E73" s="78" t="s">
        <v>121</v>
      </c>
      <c r="F73" s="72" t="s">
        <v>121</v>
      </c>
      <c r="G73" s="30">
        <v>1442.9999999999998</v>
      </c>
      <c r="H73" s="24" t="s">
        <v>121</v>
      </c>
      <c r="I73" s="24">
        <v>5.3881441495235212</v>
      </c>
    </row>
    <row r="74" spans="1:12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 t="s">
        <v>121</v>
      </c>
      <c r="F74" s="72" t="s">
        <v>121</v>
      </c>
      <c r="G74" s="27">
        <v>2.81386</v>
      </c>
      <c r="H74" s="27" t="s">
        <v>121</v>
      </c>
      <c r="I74" s="27">
        <v>1.0506918431447163E-2</v>
      </c>
    </row>
    <row r="75" spans="1:12" x14ac:dyDescent="0.2">
      <c r="A75" s="10">
        <v>1</v>
      </c>
      <c r="B75" s="95" t="s">
        <v>169</v>
      </c>
      <c r="C75" s="96" t="s">
        <v>121</v>
      </c>
      <c r="D75" s="27" t="s">
        <v>121</v>
      </c>
      <c r="E75" s="92" t="s">
        <v>121</v>
      </c>
      <c r="F75" s="94" t="s">
        <v>121</v>
      </c>
      <c r="G75" s="92" t="s">
        <v>121</v>
      </c>
      <c r="H75" s="92">
        <v>117.83333333333333</v>
      </c>
      <c r="I75" s="27" t="s">
        <v>121</v>
      </c>
      <c r="L75" s="64">
        <f>SUM(G76:G80)</f>
        <v>117.83333333333333</v>
      </c>
    </row>
    <row r="76" spans="1:12" x14ac:dyDescent="0.2">
      <c r="A76" s="10">
        <v>1</v>
      </c>
      <c r="B76" s="26" t="s">
        <v>228</v>
      </c>
      <c r="C76" s="24" t="s">
        <v>121</v>
      </c>
      <c r="D76" s="27">
        <v>0.7</v>
      </c>
      <c r="E76" s="27" t="s">
        <v>121</v>
      </c>
      <c r="F76" s="72" t="s">
        <v>121</v>
      </c>
      <c r="G76" s="27">
        <v>117.83333333333333</v>
      </c>
      <c r="H76" s="27" t="s">
        <v>121</v>
      </c>
      <c r="I76" s="27">
        <v>0.43998820902207553</v>
      </c>
    </row>
    <row r="77" spans="1:12" hidden="1" x14ac:dyDescent="0.2">
      <c r="A77" s="10">
        <v>0</v>
      </c>
      <c r="B77" s="26" t="s">
        <v>194</v>
      </c>
      <c r="C77" s="24" t="s">
        <v>121</v>
      </c>
      <c r="D77" s="27" t="s">
        <v>121</v>
      </c>
      <c r="E77" s="27" t="s">
        <v>121</v>
      </c>
      <c r="F77" s="72" t="s">
        <v>121</v>
      </c>
      <c r="G77" s="27" t="s">
        <v>121</v>
      </c>
      <c r="H77" s="27" t="s">
        <v>121</v>
      </c>
      <c r="I77" s="27" t="s">
        <v>121</v>
      </c>
    </row>
    <row r="78" spans="1:12" hidden="1" x14ac:dyDescent="0.2">
      <c r="A78" s="10">
        <v>0</v>
      </c>
      <c r="B78" s="26">
        <v>0</v>
      </c>
      <c r="C78" s="24" t="s">
        <v>121</v>
      </c>
      <c r="D78" s="29" t="s">
        <v>121</v>
      </c>
      <c r="E78" s="27" t="s">
        <v>121</v>
      </c>
      <c r="F78" s="72" t="s">
        <v>121</v>
      </c>
      <c r="G78" s="27" t="s">
        <v>121</v>
      </c>
      <c r="H78" s="27" t="s">
        <v>121</v>
      </c>
      <c r="I78" s="27" t="s">
        <v>121</v>
      </c>
    </row>
    <row r="79" spans="1:12" hidden="1" x14ac:dyDescent="0.2">
      <c r="A79" s="10">
        <v>0</v>
      </c>
      <c r="B79" s="26">
        <v>0</v>
      </c>
      <c r="C79" s="24" t="s">
        <v>121</v>
      </c>
      <c r="D79" s="29" t="s">
        <v>121</v>
      </c>
      <c r="E79" s="27" t="s">
        <v>121</v>
      </c>
      <c r="F79" s="72" t="s">
        <v>121</v>
      </c>
      <c r="G79" s="27" t="s">
        <v>121</v>
      </c>
      <c r="H79" s="27" t="s">
        <v>121</v>
      </c>
      <c r="I79" s="27" t="s">
        <v>121</v>
      </c>
    </row>
    <row r="80" spans="1:12" hidden="1" x14ac:dyDescent="0.2">
      <c r="A80" s="10">
        <v>0</v>
      </c>
      <c r="B80" s="26">
        <v>0</v>
      </c>
      <c r="C80" s="24" t="s">
        <v>121</v>
      </c>
      <c r="D80" s="29" t="s">
        <v>121</v>
      </c>
      <c r="E80" s="27" t="s">
        <v>121</v>
      </c>
      <c r="F80" s="72" t="s">
        <v>121</v>
      </c>
      <c r="G80" s="27" t="s">
        <v>121</v>
      </c>
      <c r="H80" s="27" t="s">
        <v>121</v>
      </c>
      <c r="I80" s="27" t="s">
        <v>121</v>
      </c>
    </row>
    <row r="81" spans="1:12" hidden="1" x14ac:dyDescent="0.2">
      <c r="A81" s="10">
        <v>0</v>
      </c>
      <c r="B81" s="11">
        <v>0</v>
      </c>
      <c r="C81" s="9" t="s">
        <v>121</v>
      </c>
      <c r="D81" s="29" t="s">
        <v>121</v>
      </c>
      <c r="E81" s="78" t="s">
        <v>121</v>
      </c>
      <c r="F81" s="76" t="s">
        <v>121</v>
      </c>
      <c r="G81" s="84" t="s">
        <v>121</v>
      </c>
      <c r="H81" s="9" t="s">
        <v>121</v>
      </c>
      <c r="I81" s="24" t="s">
        <v>121</v>
      </c>
    </row>
    <row r="82" spans="1:12" x14ac:dyDescent="0.2">
      <c r="A82" s="10">
        <v>1</v>
      </c>
      <c r="B82" s="95" t="s">
        <v>171</v>
      </c>
      <c r="C82" s="96" t="s">
        <v>121</v>
      </c>
      <c r="D82" s="27" t="s">
        <v>121</v>
      </c>
      <c r="E82" s="92" t="s">
        <v>121</v>
      </c>
      <c r="F82" s="94" t="s">
        <v>121</v>
      </c>
      <c r="G82" s="92" t="s">
        <v>121</v>
      </c>
      <c r="H82" s="92">
        <v>5203.8927581719208</v>
      </c>
      <c r="I82" s="27" t="s">
        <v>121</v>
      </c>
      <c r="L82" s="64">
        <f>SUM(G83:G84)</f>
        <v>5203.8927581719208</v>
      </c>
    </row>
    <row r="83" spans="1:12" x14ac:dyDescent="0.2">
      <c r="A83" s="10">
        <v>1</v>
      </c>
      <c r="B83" s="31" t="s">
        <v>172</v>
      </c>
      <c r="C83" s="24" t="s">
        <v>121</v>
      </c>
      <c r="D83" s="27">
        <v>134.36439552411727</v>
      </c>
      <c r="E83" s="27" t="s">
        <v>121</v>
      </c>
      <c r="F83" s="72">
        <v>21.804072926757904</v>
      </c>
      <c r="G83" s="27">
        <v>2929.6910787675961</v>
      </c>
      <c r="H83" s="27" t="s">
        <v>121</v>
      </c>
      <c r="I83" s="27">
        <v>10.939430246689453</v>
      </c>
    </row>
    <row r="84" spans="1:12" x14ac:dyDescent="0.2">
      <c r="A84" s="10">
        <v>1</v>
      </c>
      <c r="B84" s="31" t="s">
        <v>173</v>
      </c>
      <c r="C84" s="24" t="s">
        <v>121</v>
      </c>
      <c r="D84" s="27">
        <v>396.47912892896341</v>
      </c>
      <c r="E84" s="27" t="s">
        <v>121</v>
      </c>
      <c r="F84" s="72">
        <v>5.7359934318555013</v>
      </c>
      <c r="G84" s="27">
        <v>2274.2016794043248</v>
      </c>
      <c r="H84" s="27" t="s">
        <v>121</v>
      </c>
      <c r="I84" s="27">
        <v>8.4918409381281919</v>
      </c>
    </row>
    <row r="85" spans="1:12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 t="s">
        <v>121</v>
      </c>
      <c r="F85" s="94" t="s">
        <v>121</v>
      </c>
      <c r="G85" s="92" t="s">
        <v>121</v>
      </c>
      <c r="H85" s="92">
        <v>1932.7411758865155</v>
      </c>
      <c r="I85" s="27" t="s">
        <v>121</v>
      </c>
      <c r="L85" s="64">
        <f>SUM(G87:G91)</f>
        <v>1932.7411758865155</v>
      </c>
    </row>
    <row r="86" spans="1:12" hidden="1" x14ac:dyDescent="0.2">
      <c r="A86" s="10">
        <v>0</v>
      </c>
      <c r="B86" s="12" t="s">
        <v>175</v>
      </c>
      <c r="C86" s="9" t="s">
        <v>121</v>
      </c>
      <c r="D86" s="77" t="s">
        <v>121</v>
      </c>
      <c r="E86" s="78" t="s">
        <v>121</v>
      </c>
      <c r="F86" s="85" t="s">
        <v>121</v>
      </c>
      <c r="G86" s="8" t="s">
        <v>121</v>
      </c>
      <c r="H86" s="9" t="s">
        <v>121</v>
      </c>
      <c r="I86" s="24" t="s">
        <v>121</v>
      </c>
    </row>
    <row r="87" spans="1:12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 t="s">
        <v>121</v>
      </c>
      <c r="F87" s="72" t="s">
        <v>121</v>
      </c>
      <c r="G87" s="27">
        <v>739.82938348843493</v>
      </c>
      <c r="H87" s="27" t="s">
        <v>121</v>
      </c>
      <c r="I87" s="27">
        <v>2.7625137659659078</v>
      </c>
    </row>
    <row r="88" spans="1:12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 t="s">
        <v>121</v>
      </c>
      <c r="F88" s="72" t="s">
        <v>121</v>
      </c>
      <c r="G88" s="27">
        <v>814.66051663967403</v>
      </c>
      <c r="H88" s="27" t="s">
        <v>121</v>
      </c>
      <c r="I88" s="27">
        <v>3.0419322914621407</v>
      </c>
    </row>
    <row r="89" spans="1:12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 t="s">
        <v>121</v>
      </c>
      <c r="F89" s="72" t="s">
        <v>121</v>
      </c>
      <c r="G89" s="27">
        <v>378.25127575840656</v>
      </c>
      <c r="H89" s="27" t="s">
        <v>121</v>
      </c>
      <c r="I89" s="27">
        <v>1.412385584565119</v>
      </c>
    </row>
    <row r="90" spans="1:12" hidden="1" x14ac:dyDescent="0.2">
      <c r="A90" s="10">
        <v>0</v>
      </c>
      <c r="B90" s="11">
        <v>0</v>
      </c>
      <c r="C90" s="9" t="s">
        <v>121</v>
      </c>
      <c r="D90" s="9" t="s">
        <v>121</v>
      </c>
      <c r="E90" s="78" t="s">
        <v>121</v>
      </c>
      <c r="F90" s="76" t="s">
        <v>121</v>
      </c>
      <c r="G90" s="27" t="s">
        <v>121</v>
      </c>
      <c r="H90" s="26" t="s">
        <v>121</v>
      </c>
      <c r="I90" s="24" t="s">
        <v>121</v>
      </c>
    </row>
    <row r="91" spans="1:12" hidden="1" x14ac:dyDescent="0.2">
      <c r="A91" s="10">
        <v>0</v>
      </c>
      <c r="B91" s="12" t="s">
        <v>179</v>
      </c>
      <c r="C91" s="9" t="s">
        <v>121</v>
      </c>
      <c r="D91" s="86" t="s">
        <v>121</v>
      </c>
      <c r="E91" s="78" t="s">
        <v>121</v>
      </c>
      <c r="F91" s="76" t="s">
        <v>121</v>
      </c>
      <c r="G91" s="87" t="s">
        <v>121</v>
      </c>
      <c r="H91" s="9" t="s">
        <v>121</v>
      </c>
      <c r="I91" s="24" t="s">
        <v>121</v>
      </c>
    </row>
    <row r="92" spans="1:12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 t="s">
        <v>121</v>
      </c>
      <c r="F92" s="72" t="s">
        <v>121</v>
      </c>
      <c r="G92" s="27">
        <v>476.07770204016799</v>
      </c>
      <c r="H92" s="27" t="s">
        <v>121</v>
      </c>
      <c r="I92" s="27">
        <v>1.7776682501499195</v>
      </c>
      <c r="L92" s="64">
        <f>+G92</f>
        <v>476.07770204016799</v>
      </c>
    </row>
    <row r="93" spans="1:12" hidden="1" x14ac:dyDescent="0.2">
      <c r="A93" s="10">
        <v>0</v>
      </c>
      <c r="B93" s="9">
        <v>0</v>
      </c>
      <c r="C93" s="9" t="s">
        <v>121</v>
      </c>
      <c r="D93" s="9" t="s">
        <v>121</v>
      </c>
      <c r="E93" s="78" t="s">
        <v>121</v>
      </c>
      <c r="F93" s="76" t="s">
        <v>121</v>
      </c>
      <c r="G93" s="27" t="s">
        <v>121</v>
      </c>
      <c r="H93" s="24" t="s">
        <v>121</v>
      </c>
      <c r="I93" s="24" t="s">
        <v>121</v>
      </c>
    </row>
    <row r="94" spans="1:12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 t="s">
        <v>121</v>
      </c>
      <c r="F94" s="156" t="s">
        <v>121</v>
      </c>
      <c r="G94" s="39">
        <v>26781.02069944817</v>
      </c>
      <c r="H94" s="38" t="s">
        <v>121</v>
      </c>
      <c r="I94" s="38">
        <v>100.00000000000001</v>
      </c>
      <c r="L94" s="64">
        <f>SUM(L31:L92)</f>
        <v>26781.020699448178</v>
      </c>
    </row>
    <row r="95" spans="1:12" hidden="1" x14ac:dyDescent="0.2">
      <c r="A95" s="10">
        <v>0</v>
      </c>
      <c r="B95" s="12" t="s">
        <v>49</v>
      </c>
      <c r="C95" s="9" t="s">
        <v>121</v>
      </c>
      <c r="D95" s="9" t="s">
        <v>121</v>
      </c>
      <c r="E95" s="78" t="s">
        <v>121</v>
      </c>
      <c r="F95" s="76" t="s">
        <v>121</v>
      </c>
      <c r="G95" s="27" t="s">
        <v>121</v>
      </c>
      <c r="H95" s="24" t="s">
        <v>121</v>
      </c>
      <c r="I95" s="9" t="s">
        <v>121</v>
      </c>
    </row>
    <row r="96" spans="1:12" hidden="1" x14ac:dyDescent="0.2">
      <c r="A96" s="10">
        <v>0</v>
      </c>
      <c r="B96" s="77">
        <v>0</v>
      </c>
      <c r="C96" s="9" t="s">
        <v>121</v>
      </c>
      <c r="D96" s="77" t="s">
        <v>121</v>
      </c>
      <c r="E96" s="78" t="s">
        <v>121</v>
      </c>
      <c r="F96" s="78" t="s">
        <v>121</v>
      </c>
      <c r="G96" s="79" t="s">
        <v>121</v>
      </c>
      <c r="H96" s="24" t="s">
        <v>121</v>
      </c>
      <c r="I96" s="9" t="s">
        <v>121</v>
      </c>
    </row>
    <row r="97" spans="1:12" hidden="1" x14ac:dyDescent="0.2">
      <c r="A97" s="10">
        <v>0</v>
      </c>
      <c r="B97" s="77">
        <v>0</v>
      </c>
      <c r="C97" s="9" t="s">
        <v>121</v>
      </c>
      <c r="D97" s="77" t="s">
        <v>121</v>
      </c>
      <c r="E97" s="78" t="s">
        <v>121</v>
      </c>
      <c r="F97" s="78" t="s">
        <v>121</v>
      </c>
      <c r="G97" s="79" t="s">
        <v>121</v>
      </c>
      <c r="H97" s="9" t="s">
        <v>121</v>
      </c>
      <c r="I97" s="9" t="s">
        <v>121</v>
      </c>
    </row>
    <row r="98" spans="1:12" hidden="1" x14ac:dyDescent="0.2">
      <c r="A98" s="10">
        <v>0</v>
      </c>
      <c r="B98" s="77">
        <v>0</v>
      </c>
      <c r="C98" s="9" t="s">
        <v>121</v>
      </c>
      <c r="D98" s="77" t="s">
        <v>121</v>
      </c>
      <c r="E98" s="78" t="s">
        <v>121</v>
      </c>
      <c r="F98" s="78" t="s">
        <v>121</v>
      </c>
      <c r="G98" s="79" t="s">
        <v>121</v>
      </c>
      <c r="H98" s="9" t="s">
        <v>121</v>
      </c>
      <c r="I98" s="9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 t="s">
        <v>121</v>
      </c>
      <c r="F99" s="157" t="s">
        <v>121</v>
      </c>
      <c r="G99" s="41">
        <v>26781.02069944817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 t="s">
        <v>121</v>
      </c>
      <c r="F100" s="171">
        <v>1.0712408279779269</v>
      </c>
      <c r="G100" s="35" t="s">
        <v>121</v>
      </c>
      <c r="H100" s="59" t="s">
        <v>121</v>
      </c>
      <c r="I100" s="59" t="s">
        <v>121</v>
      </c>
    </row>
    <row r="101" spans="1:12" hidden="1" x14ac:dyDescent="0.2">
      <c r="A101" s="10">
        <v>0</v>
      </c>
      <c r="B101" s="12">
        <v>0</v>
      </c>
      <c r="C101" s="9" t="s">
        <v>121</v>
      </c>
      <c r="D101" s="26" t="s">
        <v>121</v>
      </c>
      <c r="E101" s="26" t="s">
        <v>121</v>
      </c>
      <c r="F101" s="27" t="s">
        <v>121</v>
      </c>
      <c r="G101" s="30" t="s">
        <v>121</v>
      </c>
      <c r="H101" s="9" t="s">
        <v>121</v>
      </c>
      <c r="I101" s="9" t="s">
        <v>121</v>
      </c>
    </row>
    <row r="102" spans="1:12" hidden="1" x14ac:dyDescent="0.2">
      <c r="A102" s="10">
        <v>0</v>
      </c>
      <c r="B102" s="12">
        <v>0</v>
      </c>
      <c r="C102" s="88" t="s">
        <v>121</v>
      </c>
      <c r="D102" s="25" t="s">
        <v>121</v>
      </c>
      <c r="E102" s="25" t="s">
        <v>121</v>
      </c>
      <c r="F102" s="25" t="s">
        <v>121</v>
      </c>
      <c r="G102" s="40" t="s">
        <v>121</v>
      </c>
      <c r="H102" s="9" t="s">
        <v>121</v>
      </c>
      <c r="I102" s="9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 t="s">
        <v>121</v>
      </c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 t="s">
        <v>121</v>
      </c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806.18637314470357</v>
      </c>
      <c r="E105" s="26" t="s">
        <v>121</v>
      </c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 t="s">
        <v>121</v>
      </c>
      <c r="F106" s="26">
        <v>332</v>
      </c>
      <c r="G106" s="26">
        <v>332</v>
      </c>
      <c r="H106" s="24" t="s">
        <v>121</v>
      </c>
      <c r="I106" s="24" t="s">
        <v>121</v>
      </c>
    </row>
    <row r="107" spans="1:12" hidden="1" x14ac:dyDescent="0.2">
      <c r="A107" s="10">
        <v>0</v>
      </c>
      <c r="B107" s="11">
        <v>0</v>
      </c>
      <c r="C107" s="9" t="s">
        <v>121</v>
      </c>
      <c r="D107" s="77" t="s">
        <v>121</v>
      </c>
      <c r="E107" s="78" t="s">
        <v>121</v>
      </c>
      <c r="F107" s="78" t="s">
        <v>121</v>
      </c>
      <c r="G107" s="79" t="s">
        <v>121</v>
      </c>
      <c r="H107" s="9" t="s">
        <v>121</v>
      </c>
      <c r="I107" s="9" t="s">
        <v>121</v>
      </c>
    </row>
    <row r="108" spans="1:12" hidden="1" x14ac:dyDescent="0.2">
      <c r="A108" s="10">
        <v>0</v>
      </c>
      <c r="B108" s="11">
        <v>0</v>
      </c>
      <c r="C108" s="9" t="s">
        <v>121</v>
      </c>
      <c r="D108" s="77" t="s">
        <v>121</v>
      </c>
      <c r="E108" s="78" t="s">
        <v>121</v>
      </c>
      <c r="F108" s="78" t="s">
        <v>121</v>
      </c>
      <c r="G108" s="79" t="s">
        <v>121</v>
      </c>
      <c r="H108" s="24" t="s">
        <v>121</v>
      </c>
      <c r="I108" s="9" t="s">
        <v>121</v>
      </c>
    </row>
    <row r="109" spans="1:12" hidden="1" x14ac:dyDescent="0.2">
      <c r="A109" s="10">
        <v>0</v>
      </c>
      <c r="B109" s="11">
        <v>0</v>
      </c>
      <c r="C109" s="9" t="s">
        <v>121</v>
      </c>
      <c r="D109" s="77" t="s">
        <v>121</v>
      </c>
      <c r="E109" s="78" t="s">
        <v>121</v>
      </c>
      <c r="F109" s="78" t="s">
        <v>121</v>
      </c>
      <c r="G109" s="79" t="s">
        <v>121</v>
      </c>
      <c r="H109" s="24" t="s">
        <v>121</v>
      </c>
      <c r="I109" s="9" t="s">
        <v>121</v>
      </c>
    </row>
    <row r="110" spans="1:12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2" hidden="1" x14ac:dyDescent="0.2">
      <c r="A111" s="10">
        <v>0</v>
      </c>
      <c r="B111" s="89" t="s">
        <v>186</v>
      </c>
      <c r="C111" s="9" t="s">
        <v>121</v>
      </c>
      <c r="D111" s="77" t="s">
        <v>121</v>
      </c>
      <c r="E111" s="78" t="s">
        <v>121</v>
      </c>
      <c r="F111" s="86" t="s">
        <v>121</v>
      </c>
      <c r="G111" s="90" t="s">
        <v>121</v>
      </c>
      <c r="H111" s="24" t="s">
        <v>121</v>
      </c>
      <c r="I111" s="9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 t="s">
        <v>121</v>
      </c>
      <c r="F112" s="158" t="s">
        <v>121</v>
      </c>
      <c r="G112" s="36">
        <v>26391.343030876742</v>
      </c>
      <c r="H112" s="35" t="s">
        <v>121</v>
      </c>
      <c r="I112" s="34" t="s">
        <v>121</v>
      </c>
      <c r="L112" s="64">
        <f>+L94-G105-G106</f>
        <v>26391.343030876749</v>
      </c>
    </row>
    <row r="113" spans="1:12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 t="s">
        <v>121</v>
      </c>
      <c r="F113" s="159">
        <v>1.0556537212350696</v>
      </c>
      <c r="G113" s="61" t="s">
        <v>121</v>
      </c>
      <c r="H113" s="42" t="s">
        <v>121</v>
      </c>
      <c r="I113" s="42" t="s">
        <v>121</v>
      </c>
      <c r="L113" s="10">
        <f>L112/G9-F113</f>
        <v>0</v>
      </c>
    </row>
    <row r="115" spans="1:12" x14ac:dyDescent="0.2">
      <c r="B115" s="177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E74:I80 I55:I73 I81 C3:I3 I86 D87:I89 I90:I91 I93 D92:I92 D31:I54 E82:I85 E55:H72 D55:D85">
    <cfRule type="cellIs" dxfId="4" priority="1" stopIfTrue="1" operator="equal">
      <formula>0</formula>
    </cfRule>
  </conditionalFormatting>
  <pageMargins left="0.75" right="0.75" top="1" bottom="1" header="0" footer="0"/>
  <pageSetup paperSize="9" scale="88" orientation="portrait" r:id="rId1"/>
  <headerFooter alignWithMargins="0"/>
  <colBreaks count="1" manualBreakCount="1">
    <brk id="9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AA73" sqref="AA73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1.28515625" style="10" customWidth="1"/>
    <col min="5" max="5" width="4.85546875" style="10" customWidth="1"/>
    <col min="6" max="6" width="9.7109375" style="10" customWidth="1"/>
    <col min="7" max="7" width="9.140625" style="64"/>
    <col min="8" max="8" width="9.140625" style="10"/>
    <col min="9" max="9" width="6.5703125" style="23" customWidth="1"/>
    <col min="10" max="10" width="9.140625" style="10"/>
    <col min="11" max="11" width="10.140625" style="10" customWidth="1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4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 t="s">
        <v>121</v>
      </c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 t="s">
        <v>121</v>
      </c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 t="s">
        <v>121</v>
      </c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 t="s">
        <v>121</v>
      </c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272</v>
      </c>
      <c r="C7" s="24" t="s">
        <v>121</v>
      </c>
      <c r="D7" s="62" t="s">
        <v>121</v>
      </c>
      <c r="E7" s="63" t="s">
        <v>121</v>
      </c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 t="s">
        <v>121</v>
      </c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 t="s">
        <v>121</v>
      </c>
      <c r="F9" s="103" t="s">
        <v>121</v>
      </c>
      <c r="G9" s="145">
        <v>50000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 t="s">
        <v>121</v>
      </c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 t="s">
        <v>121</v>
      </c>
      <c r="F11" s="63" t="s">
        <v>121</v>
      </c>
      <c r="G11" s="180">
        <v>55555.555555555555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 t="s">
        <v>121</v>
      </c>
      <c r="F12" s="63" t="s">
        <v>121</v>
      </c>
      <c r="G12" s="180">
        <v>10</v>
      </c>
      <c r="H12" s="74" t="s">
        <v>2</v>
      </c>
      <c r="I12" s="62" t="s">
        <v>121</v>
      </c>
    </row>
    <row r="13" spans="1:9" x14ac:dyDescent="0.2">
      <c r="A13" s="10">
        <v>1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180" t="s">
        <v>121</v>
      </c>
      <c r="H13" s="63" t="s">
        <v>121</v>
      </c>
      <c r="I13" s="62" t="s">
        <v>121</v>
      </c>
    </row>
    <row r="14" spans="1:9" hidden="1" x14ac:dyDescent="0.2">
      <c r="A14" s="10">
        <v>0</v>
      </c>
      <c r="B14" s="24" t="s">
        <v>121</v>
      </c>
      <c r="C14" s="24" t="s">
        <v>121</v>
      </c>
      <c r="D14" s="62" t="s">
        <v>121</v>
      </c>
      <c r="E14" s="63" t="s">
        <v>121</v>
      </c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 t="s">
        <v>121</v>
      </c>
      <c r="F15" s="63" t="s">
        <v>121</v>
      </c>
      <c r="G15" s="250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 t="s">
        <v>121</v>
      </c>
      <c r="F16" s="63" t="s">
        <v>121</v>
      </c>
      <c r="G16" s="180">
        <v>1</v>
      </c>
      <c r="H16" s="74" t="s">
        <v>129</v>
      </c>
      <c r="I16" s="62" t="s">
        <v>121</v>
      </c>
    </row>
    <row r="17" spans="1:14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 t="s">
        <v>121</v>
      </c>
      <c r="F17" s="63" t="s">
        <v>121</v>
      </c>
      <c r="G17" s="180" t="s">
        <v>121</v>
      </c>
      <c r="H17" s="74" t="s">
        <v>121</v>
      </c>
      <c r="I17" s="62" t="s">
        <v>121</v>
      </c>
    </row>
    <row r="18" spans="1:14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180">
        <v>5.7719999999999994</v>
      </c>
      <c r="H18" s="74" t="s">
        <v>2</v>
      </c>
      <c r="I18" s="25" t="s">
        <v>121</v>
      </c>
    </row>
    <row r="19" spans="1:14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</row>
    <row r="20" spans="1:14" hidden="1" x14ac:dyDescent="0.2">
      <c r="A20" s="10">
        <v>0</v>
      </c>
      <c r="B20" s="24" t="s">
        <v>121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4" x14ac:dyDescent="0.2">
      <c r="A21" s="10">
        <v>1</v>
      </c>
      <c r="B21" s="24" t="s">
        <v>132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02">
        <v>27000</v>
      </c>
      <c r="H21" s="24" t="s">
        <v>133</v>
      </c>
      <c r="I21" s="24" t="s">
        <v>121</v>
      </c>
    </row>
    <row r="22" spans="1:14" hidden="1" x14ac:dyDescent="0.2">
      <c r="A22" s="10">
        <v>0</v>
      </c>
      <c r="B22" s="24" t="s">
        <v>121</v>
      </c>
      <c r="C22" s="27" t="s">
        <v>121</v>
      </c>
      <c r="D22" s="29" t="s">
        <v>121</v>
      </c>
      <c r="E22" s="24" t="s">
        <v>121</v>
      </c>
      <c r="F22" s="28" t="s">
        <v>121</v>
      </c>
      <c r="G22" s="27" t="s">
        <v>121</v>
      </c>
      <c r="H22" s="24" t="s">
        <v>121</v>
      </c>
      <c r="I22" s="24" t="s">
        <v>121</v>
      </c>
    </row>
    <row r="23" spans="1:14" hidden="1" x14ac:dyDescent="0.2">
      <c r="A23" s="10">
        <v>0</v>
      </c>
      <c r="B23" s="24" t="s">
        <v>266</v>
      </c>
      <c r="C23" s="27" t="s">
        <v>121</v>
      </c>
      <c r="D23" s="29" t="s">
        <v>121</v>
      </c>
      <c r="E23" s="24" t="s">
        <v>121</v>
      </c>
      <c r="F23" s="28" t="s">
        <v>121</v>
      </c>
      <c r="G23" s="27" t="s">
        <v>107</v>
      </c>
      <c r="H23" s="24" t="s">
        <v>121</v>
      </c>
      <c r="I23" s="24" t="s">
        <v>121</v>
      </c>
    </row>
    <row r="24" spans="1:14" ht="13.5" x14ac:dyDescent="0.2">
      <c r="A24" s="10">
        <v>1</v>
      </c>
      <c r="B24" s="24" t="s">
        <v>267</v>
      </c>
      <c r="C24" s="27" t="s">
        <v>121</v>
      </c>
      <c r="D24" s="29" t="s">
        <v>121</v>
      </c>
      <c r="E24" s="58" t="s">
        <v>121</v>
      </c>
      <c r="F24" s="28" t="s">
        <v>121</v>
      </c>
      <c r="G24" s="32" t="s">
        <v>107</v>
      </c>
      <c r="H24" s="24"/>
      <c r="I24" s="24"/>
    </row>
    <row r="25" spans="1:14" hidden="1" x14ac:dyDescent="0.2">
      <c r="A25" s="10">
        <v>0</v>
      </c>
      <c r="B25" s="24" t="s">
        <v>121</v>
      </c>
      <c r="C25" s="27" t="s">
        <v>121</v>
      </c>
      <c r="D25" s="27" t="s">
        <v>121</v>
      </c>
      <c r="E25" s="24" t="s">
        <v>121</v>
      </c>
      <c r="F25" s="28" t="s">
        <v>121</v>
      </c>
      <c r="G25" s="27" t="s">
        <v>121</v>
      </c>
      <c r="H25" s="24" t="s">
        <v>121</v>
      </c>
      <c r="I25" s="24" t="s">
        <v>121</v>
      </c>
    </row>
    <row r="26" spans="1:14" hidden="1" x14ac:dyDescent="0.2">
      <c r="A26" s="10">
        <v>0</v>
      </c>
      <c r="B26" s="24" t="s">
        <v>121</v>
      </c>
      <c r="C26" s="27" t="s">
        <v>121</v>
      </c>
      <c r="D26" s="29" t="s">
        <v>121</v>
      </c>
      <c r="E26" s="24" t="s">
        <v>121</v>
      </c>
      <c r="F26" s="28" t="s">
        <v>121</v>
      </c>
      <c r="G26" s="27" t="s">
        <v>121</v>
      </c>
      <c r="H26" s="24" t="s">
        <v>121</v>
      </c>
      <c r="I26" s="24" t="s">
        <v>121</v>
      </c>
    </row>
    <row r="27" spans="1:14" hidden="1" x14ac:dyDescent="0.2">
      <c r="A27" s="10">
        <v>0</v>
      </c>
      <c r="B27" s="24" t="s">
        <v>121</v>
      </c>
      <c r="C27" s="27" t="s">
        <v>121</v>
      </c>
      <c r="D27" s="27" t="s">
        <v>121</v>
      </c>
      <c r="E27" s="24" t="s">
        <v>121</v>
      </c>
      <c r="F27" s="28" t="s">
        <v>121</v>
      </c>
      <c r="G27" s="27" t="s">
        <v>121</v>
      </c>
      <c r="H27" s="24" t="s">
        <v>121</v>
      </c>
      <c r="I27" s="24" t="s">
        <v>121</v>
      </c>
    </row>
    <row r="28" spans="1:14" x14ac:dyDescent="0.2">
      <c r="A28" s="10">
        <v>1</v>
      </c>
      <c r="B28" s="24"/>
      <c r="C28" s="27" t="s">
        <v>121</v>
      </c>
      <c r="D28" s="62" t="s">
        <v>121</v>
      </c>
      <c r="E28" s="63" t="s">
        <v>121</v>
      </c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4" x14ac:dyDescent="0.2">
      <c r="A29" s="10">
        <v>1</v>
      </c>
      <c r="B29" s="160">
        <v>0</v>
      </c>
      <c r="C29" s="161" t="s">
        <v>121</v>
      </c>
      <c r="D29" s="162" t="s">
        <v>134</v>
      </c>
      <c r="E29" s="163" t="s">
        <v>121</v>
      </c>
      <c r="F29" s="163" t="s">
        <v>135</v>
      </c>
      <c r="G29" s="163" t="s">
        <v>136</v>
      </c>
      <c r="H29" s="163" t="s">
        <v>121</v>
      </c>
      <c r="I29" s="162" t="s">
        <v>137</v>
      </c>
    </row>
    <row r="30" spans="1:14" x14ac:dyDescent="0.2">
      <c r="A30" s="10">
        <v>1</v>
      </c>
      <c r="B30" s="164" t="s">
        <v>138</v>
      </c>
      <c r="C30" s="165" t="s">
        <v>121</v>
      </c>
      <c r="D30" s="166" t="s">
        <v>3</v>
      </c>
      <c r="E30" s="166" t="s">
        <v>121</v>
      </c>
      <c r="F30" s="166" t="s">
        <v>139</v>
      </c>
      <c r="G30" s="166" t="s">
        <v>108</v>
      </c>
      <c r="H30" s="166" t="s">
        <v>121</v>
      </c>
      <c r="I30" s="167" t="s">
        <v>140</v>
      </c>
    </row>
    <row r="31" spans="1:14" x14ac:dyDescent="0.2">
      <c r="A31" s="10">
        <v>1</v>
      </c>
      <c r="B31" s="91" t="s">
        <v>141</v>
      </c>
      <c r="C31" s="92" t="s">
        <v>121</v>
      </c>
      <c r="D31" s="92" t="s">
        <v>121</v>
      </c>
      <c r="E31" s="92" t="s">
        <v>121</v>
      </c>
      <c r="F31" s="92" t="s">
        <v>121</v>
      </c>
      <c r="G31" s="92" t="s">
        <v>121</v>
      </c>
      <c r="H31" s="92">
        <v>212.84294266831895</v>
      </c>
      <c r="I31" s="27" t="s">
        <v>121</v>
      </c>
      <c r="L31" s="64">
        <f>+H31</f>
        <v>212.84294266831895</v>
      </c>
      <c r="N31" s="220">
        <v>88.148772091055605</v>
      </c>
    </row>
    <row r="32" spans="1:14" hidden="1" x14ac:dyDescent="0.2">
      <c r="A32" s="10">
        <v>0</v>
      </c>
      <c r="B32" s="11" t="s">
        <v>268</v>
      </c>
      <c r="C32" s="76" t="s">
        <v>121</v>
      </c>
      <c r="D32" s="7" t="s">
        <v>121</v>
      </c>
      <c r="E32" s="9" t="s">
        <v>121</v>
      </c>
      <c r="F32" s="82" t="s">
        <v>121</v>
      </c>
      <c r="G32" s="24" t="s">
        <v>121</v>
      </c>
      <c r="H32" s="24" t="s">
        <v>121</v>
      </c>
      <c r="I32" s="24" t="s">
        <v>121</v>
      </c>
    </row>
    <row r="33" spans="1:14" x14ac:dyDescent="0.2">
      <c r="A33" s="10">
        <v>1</v>
      </c>
      <c r="B33" s="26" t="s">
        <v>143</v>
      </c>
      <c r="C33" s="27" t="s">
        <v>121</v>
      </c>
      <c r="D33" s="27">
        <v>20000</v>
      </c>
      <c r="E33" s="27" t="s">
        <v>121</v>
      </c>
      <c r="F33" s="72">
        <v>1.0642147133415948E-2</v>
      </c>
      <c r="G33" s="27">
        <v>212.84294266831895</v>
      </c>
      <c r="H33" s="27" t="s">
        <v>121</v>
      </c>
      <c r="I33" s="27">
        <v>0.38502218959894768</v>
      </c>
    </row>
    <row r="34" spans="1:14" x14ac:dyDescent="0.2">
      <c r="A34" s="10">
        <v>1</v>
      </c>
      <c r="B34" s="43" t="s">
        <v>144</v>
      </c>
      <c r="C34" s="92" t="s">
        <v>121</v>
      </c>
      <c r="D34" s="92" t="s">
        <v>121</v>
      </c>
      <c r="E34" s="92" t="s">
        <v>121</v>
      </c>
      <c r="F34" s="94" t="s">
        <v>121</v>
      </c>
      <c r="G34" s="92" t="s">
        <v>121</v>
      </c>
      <c r="H34" s="92">
        <v>9175.6208331555663</v>
      </c>
      <c r="I34" s="27" t="s">
        <v>121</v>
      </c>
      <c r="L34" s="10">
        <f>SUBTOTAL(9,G35:G57)</f>
        <v>9175.6208331555663</v>
      </c>
      <c r="M34" s="220"/>
      <c r="N34" s="220">
        <v>98.568272973125644</v>
      </c>
    </row>
    <row r="35" spans="1:14" x14ac:dyDescent="0.2">
      <c r="A35" s="10">
        <v>1</v>
      </c>
      <c r="B35" s="26" t="s">
        <v>146</v>
      </c>
      <c r="C35" s="27" t="s">
        <v>121</v>
      </c>
      <c r="D35" s="27">
        <v>27000</v>
      </c>
      <c r="E35" s="27" t="s">
        <v>121</v>
      </c>
      <c r="F35" s="72">
        <v>0.14860499999999999</v>
      </c>
      <c r="G35" s="27">
        <v>4012.3349999999996</v>
      </c>
      <c r="H35" s="27" t="s">
        <v>121</v>
      </c>
      <c r="I35" s="27">
        <v>7.2581124266444279</v>
      </c>
      <c r="M35" s="220">
        <v>96.196140308289841</v>
      </c>
    </row>
    <row r="36" spans="1:14" x14ac:dyDescent="0.2">
      <c r="A36" s="10">
        <v>1</v>
      </c>
      <c r="B36" s="26" t="s">
        <v>145</v>
      </c>
      <c r="C36" s="27" t="s">
        <v>121</v>
      </c>
      <c r="D36" s="27">
        <v>27000</v>
      </c>
      <c r="E36" s="27" t="s">
        <v>121</v>
      </c>
      <c r="F36" s="72">
        <v>6.3054200000000019E-2</v>
      </c>
      <c r="G36" s="27">
        <v>1702.4634000000005</v>
      </c>
      <c r="H36" s="27" t="s">
        <v>121</v>
      </c>
      <c r="I36" s="27">
        <v>3.0796707551705751</v>
      </c>
      <c r="M36" s="220">
        <v>96.407548185273654</v>
      </c>
    </row>
    <row r="37" spans="1:14" x14ac:dyDescent="0.2">
      <c r="A37" s="10">
        <v>1</v>
      </c>
      <c r="B37" s="26" t="s">
        <v>147</v>
      </c>
      <c r="C37" s="27" t="s">
        <v>121</v>
      </c>
      <c r="D37" s="27">
        <v>12</v>
      </c>
      <c r="E37" s="27" t="s">
        <v>121</v>
      </c>
      <c r="F37" s="72">
        <v>0.94000000000000006</v>
      </c>
      <c r="G37" s="27">
        <v>11.280000000000001</v>
      </c>
      <c r="H37" s="27" t="s">
        <v>121</v>
      </c>
      <c r="I37" s="27">
        <v>2.040495326849557E-2</v>
      </c>
    </row>
    <row r="38" spans="1:14" x14ac:dyDescent="0.2">
      <c r="A38" s="10">
        <v>1</v>
      </c>
      <c r="B38" s="11" t="s">
        <v>269</v>
      </c>
      <c r="C38" s="76" t="s">
        <v>121</v>
      </c>
      <c r="D38" s="27">
        <v>6</v>
      </c>
      <c r="E38" s="9" t="s">
        <v>121</v>
      </c>
      <c r="F38" s="28">
        <v>7.36</v>
      </c>
      <c r="G38" s="27">
        <v>44.160000000000004</v>
      </c>
      <c r="H38" s="24" t="s">
        <v>121</v>
      </c>
      <c r="I38" s="24">
        <v>7.9883221306450744E-2</v>
      </c>
    </row>
    <row r="39" spans="1:14" x14ac:dyDescent="0.2">
      <c r="A39" s="10">
        <v>1</v>
      </c>
      <c r="B39" s="11" t="s">
        <v>150</v>
      </c>
      <c r="C39" s="76" t="s">
        <v>121</v>
      </c>
      <c r="D39" s="27">
        <v>806.31735414344098</v>
      </c>
      <c r="E39" s="9" t="s">
        <v>121</v>
      </c>
      <c r="F39" s="28">
        <v>0.39073676688930475</v>
      </c>
      <c r="G39" s="27">
        <v>315.05783604474669</v>
      </c>
      <c r="H39" s="24" t="s">
        <v>121</v>
      </c>
      <c r="I39" s="24">
        <v>0.56992379622042511</v>
      </c>
    </row>
    <row r="40" spans="1:14" hidden="1" x14ac:dyDescent="0.2">
      <c r="A40" s="10">
        <v>0</v>
      </c>
      <c r="B40" s="11" t="s">
        <v>53</v>
      </c>
      <c r="C40" s="76" t="s">
        <v>121</v>
      </c>
      <c r="D40" s="83">
        <v>193.99999999999997</v>
      </c>
      <c r="E40" s="9" t="s">
        <v>121</v>
      </c>
      <c r="F40" s="13" t="s">
        <v>121</v>
      </c>
      <c r="G40" s="27" t="s">
        <v>121</v>
      </c>
      <c r="H40" s="24" t="s">
        <v>121</v>
      </c>
      <c r="I40" s="24" t="s">
        <v>121</v>
      </c>
    </row>
    <row r="41" spans="1:14" hidden="1" x14ac:dyDescent="0.2">
      <c r="A41" s="10">
        <v>0</v>
      </c>
      <c r="B41" s="26" t="s">
        <v>12</v>
      </c>
      <c r="C41" s="27" t="s">
        <v>121</v>
      </c>
      <c r="D41" s="27">
        <v>21.111111111111114</v>
      </c>
      <c r="E41" s="27" t="s">
        <v>121</v>
      </c>
      <c r="F41" s="71" t="s">
        <v>121</v>
      </c>
      <c r="G41" s="27" t="s">
        <v>121</v>
      </c>
      <c r="H41" s="27" t="s">
        <v>121</v>
      </c>
      <c r="I41" s="27" t="s">
        <v>121</v>
      </c>
    </row>
    <row r="42" spans="1:14" hidden="1" x14ac:dyDescent="0.2">
      <c r="A42" s="10">
        <v>0</v>
      </c>
      <c r="B42" s="26" t="s">
        <v>54</v>
      </c>
      <c r="C42" s="27" t="s">
        <v>121</v>
      </c>
      <c r="D42" s="27">
        <v>129.99999999999997</v>
      </c>
      <c r="E42" s="27" t="s">
        <v>121</v>
      </c>
      <c r="F42" s="72" t="s">
        <v>121</v>
      </c>
      <c r="G42" s="27" t="s">
        <v>121</v>
      </c>
      <c r="H42" s="27" t="s">
        <v>121</v>
      </c>
      <c r="I42" s="27" t="s">
        <v>121</v>
      </c>
    </row>
    <row r="43" spans="1:14" x14ac:dyDescent="0.2">
      <c r="A43" s="10">
        <v>1</v>
      </c>
      <c r="B43" s="26" t="s">
        <v>151</v>
      </c>
      <c r="C43" s="27" t="s">
        <v>121</v>
      </c>
      <c r="D43" s="27" t="s">
        <v>121</v>
      </c>
      <c r="E43" s="27" t="s">
        <v>121</v>
      </c>
      <c r="F43" s="72" t="s">
        <v>121</v>
      </c>
      <c r="G43" s="27">
        <v>1072.73448718894</v>
      </c>
      <c r="H43" s="27" t="s">
        <v>121</v>
      </c>
      <c r="I43" s="27">
        <v>1.9405227908327902</v>
      </c>
    </row>
    <row r="44" spans="1:14" hidden="1" x14ac:dyDescent="0.2">
      <c r="A44" s="10">
        <v>0</v>
      </c>
      <c r="B44" s="26" t="s">
        <v>223</v>
      </c>
      <c r="C44" s="27" t="s">
        <v>121</v>
      </c>
      <c r="D44" s="27">
        <v>0.4</v>
      </c>
      <c r="E44" s="27" t="s">
        <v>121</v>
      </c>
      <c r="F44" s="72">
        <v>193.88160000000002</v>
      </c>
      <c r="G44" s="27">
        <v>77.552640000000011</v>
      </c>
      <c r="H44" s="27" t="s">
        <v>121</v>
      </c>
      <c r="I44" s="27">
        <v>0.14028882934826775</v>
      </c>
    </row>
    <row r="45" spans="1:14" hidden="1" x14ac:dyDescent="0.2">
      <c r="A45" s="10">
        <v>0</v>
      </c>
      <c r="B45" s="26" t="s">
        <v>155</v>
      </c>
      <c r="C45" s="27" t="s">
        <v>121</v>
      </c>
      <c r="D45" s="27">
        <v>4</v>
      </c>
      <c r="E45" s="27" t="s">
        <v>121</v>
      </c>
      <c r="F45" s="72">
        <v>27.132000000000001</v>
      </c>
      <c r="G45" s="27">
        <v>108.52800000000001</v>
      </c>
      <c r="H45" s="27" t="s">
        <v>121</v>
      </c>
      <c r="I45" s="27">
        <v>0.19632169931944032</v>
      </c>
    </row>
    <row r="46" spans="1:14" hidden="1" x14ac:dyDescent="0.2">
      <c r="A46" s="10">
        <v>0</v>
      </c>
      <c r="B46" s="26" t="s">
        <v>270</v>
      </c>
      <c r="C46" s="27" t="s">
        <v>121</v>
      </c>
      <c r="D46" s="27">
        <v>5</v>
      </c>
      <c r="E46" s="27" t="s">
        <v>121</v>
      </c>
      <c r="F46" s="72">
        <v>39.270000000000003</v>
      </c>
      <c r="G46" s="27">
        <v>196.35000000000002</v>
      </c>
      <c r="H46" s="27" t="s">
        <v>121</v>
      </c>
      <c r="I46" s="27">
        <v>0.35518728495293483</v>
      </c>
    </row>
    <row r="47" spans="1:14" hidden="1" x14ac:dyDescent="0.2">
      <c r="A47" s="10">
        <v>0</v>
      </c>
      <c r="B47" s="26" t="s">
        <v>233</v>
      </c>
      <c r="C47" s="27" t="s">
        <v>121</v>
      </c>
      <c r="D47" s="27">
        <v>1.7999999999999998</v>
      </c>
      <c r="E47" s="27" t="s">
        <v>121</v>
      </c>
      <c r="F47" s="72" t="s">
        <v>121</v>
      </c>
      <c r="G47" s="27" t="s">
        <v>121</v>
      </c>
      <c r="H47" s="27" t="s">
        <v>121</v>
      </c>
      <c r="I47" s="27" t="s">
        <v>121</v>
      </c>
    </row>
    <row r="48" spans="1:14" hidden="1" x14ac:dyDescent="0.2">
      <c r="A48" s="10">
        <v>0</v>
      </c>
      <c r="B48" s="26" t="s">
        <v>256</v>
      </c>
      <c r="C48" s="27" t="s">
        <v>121</v>
      </c>
      <c r="D48" s="27">
        <v>3</v>
      </c>
      <c r="E48" s="27" t="s">
        <v>121</v>
      </c>
      <c r="F48" s="72">
        <v>116.55540000000001</v>
      </c>
      <c r="G48" s="27">
        <v>349.6662</v>
      </c>
      <c r="H48" s="27" t="s">
        <v>121</v>
      </c>
      <c r="I48" s="27">
        <v>0.63252858781670429</v>
      </c>
    </row>
    <row r="49" spans="1:14" hidden="1" x14ac:dyDescent="0.2">
      <c r="A49" s="10">
        <v>0</v>
      </c>
      <c r="B49" s="26" t="s">
        <v>192</v>
      </c>
      <c r="C49" s="27" t="s">
        <v>121</v>
      </c>
      <c r="D49" s="27">
        <v>0.4</v>
      </c>
      <c r="E49" s="27" t="s">
        <v>121</v>
      </c>
      <c r="F49" s="72">
        <v>233.57999999999996</v>
      </c>
      <c r="G49" s="27">
        <v>93.431999999999988</v>
      </c>
      <c r="H49" s="27" t="s">
        <v>121</v>
      </c>
      <c r="I49" s="27">
        <v>0.16901379377500689</v>
      </c>
    </row>
    <row r="50" spans="1:14" hidden="1" x14ac:dyDescent="0.2">
      <c r="A50" s="10">
        <v>0</v>
      </c>
      <c r="B50" s="26" t="s">
        <v>273</v>
      </c>
      <c r="C50" s="27" t="s">
        <v>121</v>
      </c>
      <c r="D50" s="27">
        <v>0.4</v>
      </c>
      <c r="E50" s="27" t="s">
        <v>121</v>
      </c>
      <c r="F50" s="72">
        <v>134.17079999999999</v>
      </c>
      <c r="G50" s="27">
        <v>53.668319999999994</v>
      </c>
      <c r="H50" s="27" t="s">
        <v>121</v>
      </c>
      <c r="I50" s="27">
        <v>9.7083294467966832E-2</v>
      </c>
    </row>
    <row r="51" spans="1:14" hidden="1" x14ac:dyDescent="0.2">
      <c r="A51" s="10">
        <v>0</v>
      </c>
      <c r="B51" s="26" t="s">
        <v>217</v>
      </c>
      <c r="C51" s="27" t="s">
        <v>121</v>
      </c>
      <c r="D51" s="27">
        <v>18</v>
      </c>
      <c r="E51" s="27" t="s">
        <v>121</v>
      </c>
      <c r="F51" s="72">
        <v>10.752073732718895</v>
      </c>
      <c r="G51" s="27">
        <v>193.53732718894011</v>
      </c>
      <c r="H51" s="27" t="s">
        <v>121</v>
      </c>
      <c r="I51" s="27">
        <v>0.35009930115246984</v>
      </c>
    </row>
    <row r="52" spans="1:14" x14ac:dyDescent="0.2">
      <c r="A52" s="10">
        <v>1</v>
      </c>
      <c r="B52" s="26" t="s">
        <v>271</v>
      </c>
      <c r="C52" s="27" t="s">
        <v>121</v>
      </c>
      <c r="D52" s="27">
        <v>5000</v>
      </c>
      <c r="E52" s="27" t="s">
        <v>121</v>
      </c>
      <c r="F52" s="72">
        <v>5.0849999999999992E-2</v>
      </c>
      <c r="G52" s="27">
        <v>254.24999999999997</v>
      </c>
      <c r="H52" s="27" t="s">
        <v>121</v>
      </c>
      <c r="I52" s="27">
        <v>0.45992547593218064</v>
      </c>
    </row>
    <row r="53" spans="1:14" x14ac:dyDescent="0.2">
      <c r="A53" s="10">
        <v>1</v>
      </c>
      <c r="B53" s="26" t="s">
        <v>274</v>
      </c>
      <c r="C53" s="27" t="s">
        <v>121</v>
      </c>
      <c r="D53" s="27">
        <v>150</v>
      </c>
      <c r="E53" s="27" t="s">
        <v>121</v>
      </c>
      <c r="F53" s="72">
        <v>1.623855</v>
      </c>
      <c r="G53" s="27">
        <v>243.57825</v>
      </c>
      <c r="H53" s="27" t="s">
        <v>121</v>
      </c>
      <c r="I53" s="27">
        <v>0.44062081635389455</v>
      </c>
    </row>
    <row r="54" spans="1:14" x14ac:dyDescent="0.2">
      <c r="A54" s="10">
        <v>1</v>
      </c>
      <c r="B54" s="26" t="s">
        <v>258</v>
      </c>
      <c r="C54" s="27" t="s">
        <v>121</v>
      </c>
      <c r="D54" s="27">
        <v>320</v>
      </c>
      <c r="E54" s="27" t="s">
        <v>121</v>
      </c>
      <c r="F54" s="72">
        <v>0.38744999999999996</v>
      </c>
      <c r="G54" s="27">
        <v>123.98399999999998</v>
      </c>
      <c r="H54" s="27" t="s">
        <v>121</v>
      </c>
      <c r="I54" s="27">
        <v>0.22428082677669806</v>
      </c>
    </row>
    <row r="55" spans="1:14" x14ac:dyDescent="0.2">
      <c r="A55" s="10">
        <v>1</v>
      </c>
      <c r="B55" s="11" t="s">
        <v>259</v>
      </c>
      <c r="C55" s="76" t="s">
        <v>121</v>
      </c>
      <c r="D55" s="27">
        <v>5000</v>
      </c>
      <c r="E55" s="9" t="s">
        <v>121</v>
      </c>
      <c r="F55" s="28">
        <v>0.16</v>
      </c>
      <c r="G55" s="27">
        <v>800</v>
      </c>
      <c r="H55" s="9" t="s">
        <v>121</v>
      </c>
      <c r="I55" s="24">
        <v>1.4471598062762814</v>
      </c>
      <c r="M55" s="220">
        <v>100</v>
      </c>
    </row>
    <row r="56" spans="1:14" x14ac:dyDescent="0.2">
      <c r="A56" s="10">
        <v>1</v>
      </c>
      <c r="B56" s="11" t="s">
        <v>210</v>
      </c>
      <c r="C56" s="76" t="s">
        <v>121</v>
      </c>
      <c r="D56" s="27">
        <v>7143</v>
      </c>
      <c r="E56" s="9" t="s">
        <v>121</v>
      </c>
      <c r="F56" s="28">
        <v>4.5999999999999999E-2</v>
      </c>
      <c r="G56" s="27">
        <v>328.57799999999997</v>
      </c>
      <c r="H56" s="9" t="s">
        <v>121</v>
      </c>
      <c r="I56" s="24">
        <v>0.59438109353330992</v>
      </c>
      <c r="M56" s="220">
        <v>100</v>
      </c>
    </row>
    <row r="57" spans="1:14" s="177" customFormat="1" x14ac:dyDescent="0.2">
      <c r="A57" s="10">
        <v>1</v>
      </c>
      <c r="B57" s="11" t="s">
        <v>226</v>
      </c>
      <c r="C57" s="76" t="s">
        <v>121</v>
      </c>
      <c r="D57" s="27">
        <v>5500</v>
      </c>
      <c r="E57" s="9" t="s">
        <v>121</v>
      </c>
      <c r="F57" s="28">
        <v>4.8581792713069331E-2</v>
      </c>
      <c r="G57" s="27">
        <v>267.19985992188134</v>
      </c>
      <c r="H57" s="27" t="s">
        <v>121</v>
      </c>
      <c r="I57" s="24">
        <v>0.48335112190199919</v>
      </c>
      <c r="L57" s="64">
        <f>SUM(G58:G74)</f>
        <v>15849.862652808</v>
      </c>
      <c r="N57" s="220" t="e">
        <v>#VALUE!</v>
      </c>
    </row>
    <row r="58" spans="1:14" x14ac:dyDescent="0.2">
      <c r="A58" s="177">
        <v>1</v>
      </c>
      <c r="B58" s="89" t="s">
        <v>161</v>
      </c>
      <c r="C58" s="168" t="s">
        <v>121</v>
      </c>
      <c r="D58" s="92" t="s">
        <v>121</v>
      </c>
      <c r="E58" s="169" t="s">
        <v>121</v>
      </c>
      <c r="F58" s="170" t="s">
        <v>121</v>
      </c>
      <c r="G58" s="92" t="s">
        <v>121</v>
      </c>
      <c r="H58" s="92">
        <v>15849.862652808</v>
      </c>
      <c r="I58" s="96" t="s">
        <v>121</v>
      </c>
    </row>
    <row r="59" spans="1:14" x14ac:dyDescent="0.2">
      <c r="A59" s="10">
        <v>1</v>
      </c>
      <c r="B59" s="11" t="s">
        <v>162</v>
      </c>
      <c r="C59" s="76" t="s">
        <v>121</v>
      </c>
      <c r="D59" s="27">
        <v>1.6</v>
      </c>
      <c r="E59" s="9" t="s">
        <v>121</v>
      </c>
      <c r="F59" s="28">
        <v>45</v>
      </c>
      <c r="G59" s="7">
        <v>72</v>
      </c>
      <c r="H59" s="9" t="s">
        <v>121</v>
      </c>
      <c r="I59" s="24">
        <v>0.13024438256486534</v>
      </c>
    </row>
    <row r="60" spans="1:14" x14ac:dyDescent="0.2">
      <c r="A60" s="10">
        <v>1</v>
      </c>
      <c r="B60" s="11" t="s">
        <v>227</v>
      </c>
      <c r="C60" s="76" t="s">
        <v>121</v>
      </c>
      <c r="D60" s="27">
        <v>900</v>
      </c>
      <c r="E60" s="9" t="s">
        <v>121</v>
      </c>
      <c r="F60" s="28">
        <v>0.1396</v>
      </c>
      <c r="G60" s="7">
        <v>125.64</v>
      </c>
      <c r="H60" s="9" t="s">
        <v>121</v>
      </c>
      <c r="I60" s="24">
        <v>0.22727644757569002</v>
      </c>
    </row>
    <row r="61" spans="1:14" x14ac:dyDescent="0.2">
      <c r="A61" s="10">
        <v>1</v>
      </c>
      <c r="B61" s="11" t="s">
        <v>163</v>
      </c>
      <c r="C61" s="76" t="s">
        <v>121</v>
      </c>
      <c r="D61" s="27">
        <v>820</v>
      </c>
      <c r="E61" s="9" t="s">
        <v>121</v>
      </c>
      <c r="F61" s="155">
        <v>0.2</v>
      </c>
      <c r="G61" s="7">
        <v>164</v>
      </c>
      <c r="H61" s="9" t="s">
        <v>121</v>
      </c>
      <c r="I61" s="24">
        <v>0.29666776028663766</v>
      </c>
    </row>
    <row r="62" spans="1:14" x14ac:dyDescent="0.2">
      <c r="A62" s="10">
        <v>1</v>
      </c>
      <c r="B62" s="11" t="s">
        <v>164</v>
      </c>
      <c r="C62" s="76" t="s">
        <v>121</v>
      </c>
      <c r="D62" s="27">
        <v>5400000</v>
      </c>
      <c r="E62" s="9" t="s">
        <v>121</v>
      </c>
      <c r="F62" s="28">
        <v>2.5000000000000001E-4</v>
      </c>
      <c r="G62" s="7">
        <v>1350</v>
      </c>
      <c r="H62" s="9" t="s">
        <v>121</v>
      </c>
      <c r="I62" s="24">
        <v>2.4420821730912246</v>
      </c>
    </row>
    <row r="63" spans="1:14" x14ac:dyDescent="0.2">
      <c r="A63" s="10">
        <v>1</v>
      </c>
      <c r="B63" s="11" t="s">
        <v>165</v>
      </c>
      <c r="C63" s="76" t="s">
        <v>121</v>
      </c>
      <c r="D63" s="27">
        <v>50000</v>
      </c>
      <c r="E63" s="9" t="s">
        <v>121</v>
      </c>
      <c r="F63" s="28">
        <v>0.05</v>
      </c>
      <c r="G63" s="7">
        <v>2500</v>
      </c>
      <c r="H63" s="9" t="s">
        <v>121</v>
      </c>
      <c r="I63" s="24">
        <v>4.5223743946133794</v>
      </c>
    </row>
    <row r="64" spans="1:14" x14ac:dyDescent="0.2">
      <c r="A64" s="10">
        <v>1</v>
      </c>
      <c r="B64" s="11" t="s">
        <v>166</v>
      </c>
      <c r="C64" s="76" t="s">
        <v>121</v>
      </c>
      <c r="D64" s="29">
        <v>2151.75</v>
      </c>
      <c r="E64" s="9" t="s">
        <v>121</v>
      </c>
      <c r="F64" s="197">
        <v>4.5353448275862061</v>
      </c>
      <c r="G64" s="7">
        <v>9758.9282327586188</v>
      </c>
      <c r="H64" s="9" t="s">
        <v>121</v>
      </c>
      <c r="I64" s="24">
        <v>17.653410863478868</v>
      </c>
    </row>
    <row r="65" spans="1:14" hidden="1" x14ac:dyDescent="0.2">
      <c r="A65" s="10">
        <v>0</v>
      </c>
      <c r="B65" s="11">
        <v>0</v>
      </c>
      <c r="C65" s="76" t="s">
        <v>121</v>
      </c>
      <c r="D65" s="29" t="s">
        <v>121</v>
      </c>
      <c r="E65" s="9" t="s">
        <v>121</v>
      </c>
      <c r="F65" s="9" t="s">
        <v>121</v>
      </c>
      <c r="G65" s="7" t="s">
        <v>121</v>
      </c>
      <c r="H65" s="9" t="s">
        <v>121</v>
      </c>
      <c r="I65" s="24" t="s">
        <v>121</v>
      </c>
    </row>
    <row r="66" spans="1:14" hidden="1" x14ac:dyDescent="0.2">
      <c r="A66" s="10">
        <v>0</v>
      </c>
      <c r="B66" s="11">
        <v>0</v>
      </c>
      <c r="C66" s="76" t="s">
        <v>121</v>
      </c>
      <c r="D66" s="29" t="s">
        <v>121</v>
      </c>
      <c r="E66" s="9" t="s">
        <v>121</v>
      </c>
      <c r="F66" s="9" t="s">
        <v>121</v>
      </c>
      <c r="G66" s="7" t="s">
        <v>121</v>
      </c>
      <c r="H66" s="9" t="s">
        <v>121</v>
      </c>
      <c r="I66" s="24" t="s">
        <v>121</v>
      </c>
    </row>
    <row r="67" spans="1:14" hidden="1" x14ac:dyDescent="0.2">
      <c r="A67" s="10">
        <v>0</v>
      </c>
      <c r="B67" s="11">
        <v>0</v>
      </c>
      <c r="C67" s="76" t="s">
        <v>121</v>
      </c>
      <c r="D67" s="29" t="s">
        <v>121</v>
      </c>
      <c r="E67" s="9" t="s">
        <v>121</v>
      </c>
      <c r="F67" s="9" t="s">
        <v>121</v>
      </c>
      <c r="G67" s="7" t="s">
        <v>121</v>
      </c>
      <c r="H67" s="9" t="s">
        <v>121</v>
      </c>
      <c r="I67" s="24" t="s">
        <v>121</v>
      </c>
    </row>
    <row r="68" spans="1:14" hidden="1" x14ac:dyDescent="0.2">
      <c r="A68" s="10">
        <v>0</v>
      </c>
      <c r="B68" s="11">
        <v>0</v>
      </c>
      <c r="C68" s="76" t="s">
        <v>121</v>
      </c>
      <c r="D68" s="29" t="s">
        <v>121</v>
      </c>
      <c r="E68" s="9" t="s">
        <v>121</v>
      </c>
      <c r="F68" s="9" t="s">
        <v>121</v>
      </c>
      <c r="G68" s="7" t="s">
        <v>121</v>
      </c>
      <c r="H68" s="9" t="s">
        <v>121</v>
      </c>
      <c r="I68" s="24" t="s">
        <v>121</v>
      </c>
    </row>
    <row r="69" spans="1:14" hidden="1" x14ac:dyDescent="0.2">
      <c r="A69" s="10">
        <v>0</v>
      </c>
      <c r="B69" s="11">
        <v>0</v>
      </c>
      <c r="C69" s="76" t="s">
        <v>121</v>
      </c>
      <c r="D69" s="29" t="s">
        <v>121</v>
      </c>
      <c r="E69" s="9" t="s">
        <v>121</v>
      </c>
      <c r="F69" s="9" t="s">
        <v>121</v>
      </c>
      <c r="G69" s="7" t="s">
        <v>121</v>
      </c>
      <c r="H69" s="9" t="s">
        <v>121</v>
      </c>
      <c r="I69" s="24" t="s">
        <v>121</v>
      </c>
    </row>
    <row r="70" spans="1:14" hidden="1" x14ac:dyDescent="0.2">
      <c r="A70" s="10">
        <v>0</v>
      </c>
      <c r="B70" s="11">
        <v>0</v>
      </c>
      <c r="C70" s="76" t="s">
        <v>121</v>
      </c>
      <c r="D70" s="29" t="s">
        <v>121</v>
      </c>
      <c r="E70" s="9" t="s">
        <v>121</v>
      </c>
      <c r="F70" s="9" t="s">
        <v>121</v>
      </c>
      <c r="G70" s="7" t="s">
        <v>121</v>
      </c>
      <c r="H70" s="9" t="s">
        <v>121</v>
      </c>
      <c r="I70" s="24" t="s">
        <v>121</v>
      </c>
    </row>
    <row r="71" spans="1:14" hidden="1" x14ac:dyDescent="0.2">
      <c r="A71" s="10">
        <v>0</v>
      </c>
      <c r="B71" s="11">
        <v>0</v>
      </c>
      <c r="C71" s="76" t="s">
        <v>121</v>
      </c>
      <c r="D71" s="29" t="s">
        <v>121</v>
      </c>
      <c r="E71" s="9" t="s">
        <v>121</v>
      </c>
      <c r="F71" s="9" t="s">
        <v>121</v>
      </c>
      <c r="G71" s="7" t="s">
        <v>121</v>
      </c>
      <c r="H71" s="9" t="s">
        <v>121</v>
      </c>
      <c r="I71" s="24" t="s">
        <v>121</v>
      </c>
    </row>
    <row r="72" spans="1:14" hidden="1" x14ac:dyDescent="0.2">
      <c r="A72" s="10">
        <v>0</v>
      </c>
      <c r="B72" s="11">
        <v>0</v>
      </c>
      <c r="C72" s="76" t="s">
        <v>121</v>
      </c>
      <c r="D72" s="29" t="s">
        <v>121</v>
      </c>
      <c r="E72" s="9" t="s">
        <v>121</v>
      </c>
      <c r="F72" s="9" t="s">
        <v>121</v>
      </c>
      <c r="G72" s="7" t="s">
        <v>121</v>
      </c>
      <c r="H72" s="9" t="s">
        <v>121</v>
      </c>
      <c r="I72" s="24" t="s">
        <v>121</v>
      </c>
    </row>
    <row r="73" spans="1:14" x14ac:dyDescent="0.2">
      <c r="A73" s="10">
        <v>1</v>
      </c>
      <c r="B73" s="11" t="s">
        <v>167</v>
      </c>
      <c r="C73" s="9" t="s">
        <v>121</v>
      </c>
      <c r="D73" s="27" t="s">
        <v>121</v>
      </c>
      <c r="E73" s="78" t="s">
        <v>121</v>
      </c>
      <c r="F73" s="72" t="s">
        <v>121</v>
      </c>
      <c r="G73" s="30">
        <v>1442.9999999999998</v>
      </c>
      <c r="H73" s="24" t="s">
        <v>121</v>
      </c>
      <c r="I73" s="24">
        <v>2.6103145005708419</v>
      </c>
      <c r="M73" s="220">
        <v>119.99999999999997</v>
      </c>
    </row>
    <row r="74" spans="1:14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 t="s">
        <v>121</v>
      </c>
      <c r="F74" s="72" t="s">
        <v>121</v>
      </c>
      <c r="G74" s="27">
        <v>436.29442004938284</v>
      </c>
      <c r="H74" s="27" t="s">
        <v>121</v>
      </c>
      <c r="I74" s="27">
        <v>0.78923468549760933</v>
      </c>
      <c r="M74" s="220">
        <v>100</v>
      </c>
      <c r="N74" s="220"/>
    </row>
    <row r="75" spans="1:14" x14ac:dyDescent="0.2">
      <c r="A75" s="10">
        <v>1</v>
      </c>
      <c r="B75" s="95" t="s">
        <v>169</v>
      </c>
      <c r="C75" s="96" t="s">
        <v>121</v>
      </c>
      <c r="D75" s="27" t="s">
        <v>121</v>
      </c>
      <c r="E75" s="92" t="s">
        <v>121</v>
      </c>
      <c r="F75" s="94" t="s">
        <v>121</v>
      </c>
      <c r="G75" s="92" t="s">
        <v>121</v>
      </c>
      <c r="H75" s="92">
        <v>16334.483127572017</v>
      </c>
      <c r="I75" s="27" t="s">
        <v>121</v>
      </c>
      <c r="L75" s="64">
        <f>SUM(G76:G80)</f>
        <v>16334.483127572017</v>
      </c>
      <c r="N75" s="220">
        <v>100</v>
      </c>
    </row>
    <row r="76" spans="1:14" x14ac:dyDescent="0.2">
      <c r="A76" s="10">
        <v>1</v>
      </c>
      <c r="B76" s="26" t="s">
        <v>260</v>
      </c>
      <c r="C76" s="24" t="s">
        <v>121</v>
      </c>
      <c r="D76" s="27" t="s">
        <v>121</v>
      </c>
      <c r="E76" s="27" t="s">
        <v>121</v>
      </c>
      <c r="F76" s="72" t="s">
        <v>121</v>
      </c>
      <c r="G76" s="27">
        <v>229.13333333333335</v>
      </c>
      <c r="H76" s="27" t="s">
        <v>121</v>
      </c>
      <c r="I76" s="27">
        <v>0.41449068784763166</v>
      </c>
      <c r="M76" s="220">
        <v>100</v>
      </c>
    </row>
    <row r="77" spans="1:14" x14ac:dyDescent="0.2">
      <c r="A77" s="10">
        <v>1</v>
      </c>
      <c r="B77" s="26" t="s">
        <v>261</v>
      </c>
      <c r="C77" s="24" t="s">
        <v>121</v>
      </c>
      <c r="D77" s="27" t="s">
        <v>121</v>
      </c>
      <c r="E77" s="27" t="s">
        <v>121</v>
      </c>
      <c r="F77" s="72" t="s">
        <v>121</v>
      </c>
      <c r="G77" s="27">
        <v>8954.7325102880659</v>
      </c>
      <c r="H77" s="27" t="s">
        <v>121</v>
      </c>
      <c r="I77" s="27">
        <v>16.198661206055494</v>
      </c>
      <c r="M77" s="220">
        <v>100</v>
      </c>
    </row>
    <row r="78" spans="1:14" x14ac:dyDescent="0.2">
      <c r="A78" s="10">
        <v>1</v>
      </c>
      <c r="B78" s="26" t="s">
        <v>262</v>
      </c>
      <c r="C78" s="24" t="s">
        <v>121</v>
      </c>
      <c r="D78" s="27" t="s">
        <v>121</v>
      </c>
      <c r="E78" s="27" t="s">
        <v>121</v>
      </c>
      <c r="F78" s="72" t="s">
        <v>121</v>
      </c>
      <c r="G78" s="27">
        <v>2080.658436213992</v>
      </c>
      <c r="H78" s="27" t="s">
        <v>121</v>
      </c>
      <c r="I78" s="27">
        <v>3.7638065743481892</v>
      </c>
      <c r="M78" s="220">
        <v>100</v>
      </c>
    </row>
    <row r="79" spans="1:14" x14ac:dyDescent="0.2">
      <c r="A79" s="10">
        <v>1</v>
      </c>
      <c r="B79" s="26" t="s">
        <v>263</v>
      </c>
      <c r="C79" s="24" t="s">
        <v>121</v>
      </c>
      <c r="D79" s="27" t="s">
        <v>121</v>
      </c>
      <c r="E79" s="27" t="s">
        <v>121</v>
      </c>
      <c r="F79" s="72" t="s">
        <v>121</v>
      </c>
      <c r="G79" s="27">
        <v>4938.2716049382725</v>
      </c>
      <c r="H79" s="27" t="s">
        <v>121</v>
      </c>
      <c r="I79" s="27">
        <v>8.9330852239276641</v>
      </c>
      <c r="M79" s="220">
        <v>100</v>
      </c>
    </row>
    <row r="80" spans="1:14" x14ac:dyDescent="0.2">
      <c r="A80" s="10">
        <v>1</v>
      </c>
      <c r="B80" s="26" t="s">
        <v>264</v>
      </c>
      <c r="C80" s="24" t="s">
        <v>121</v>
      </c>
      <c r="D80" s="27" t="s">
        <v>121</v>
      </c>
      <c r="E80" s="27" t="s">
        <v>121</v>
      </c>
      <c r="F80" s="72" t="s">
        <v>121</v>
      </c>
      <c r="G80" s="27">
        <v>131.68724279835391</v>
      </c>
      <c r="H80" s="27" t="s">
        <v>121</v>
      </c>
      <c r="I80" s="27">
        <v>0.23821560597140434</v>
      </c>
      <c r="M80" s="220">
        <v>100</v>
      </c>
    </row>
    <row r="81" spans="1:14" hidden="1" x14ac:dyDescent="0.2">
      <c r="A81" s="10">
        <v>0</v>
      </c>
      <c r="B81" s="11">
        <v>0</v>
      </c>
      <c r="C81" s="9" t="s">
        <v>121</v>
      </c>
      <c r="D81" s="29" t="s">
        <v>121</v>
      </c>
      <c r="E81" s="78" t="s">
        <v>121</v>
      </c>
      <c r="F81" s="76" t="s">
        <v>121</v>
      </c>
      <c r="G81" s="84" t="s">
        <v>121</v>
      </c>
      <c r="H81" s="9" t="s">
        <v>121</v>
      </c>
      <c r="I81" s="24" t="s">
        <v>121</v>
      </c>
    </row>
    <row r="82" spans="1:14" x14ac:dyDescent="0.2">
      <c r="A82" s="10">
        <v>1</v>
      </c>
      <c r="B82" s="95" t="s">
        <v>171</v>
      </c>
      <c r="C82" s="96" t="s">
        <v>121</v>
      </c>
      <c r="D82" s="27" t="s">
        <v>121</v>
      </c>
      <c r="E82" s="92" t="s">
        <v>121</v>
      </c>
      <c r="F82" s="94" t="s">
        <v>121</v>
      </c>
      <c r="G82" s="92" t="s">
        <v>121</v>
      </c>
      <c r="H82" s="92">
        <v>7193.8378992605676</v>
      </c>
      <c r="I82" s="27" t="s">
        <v>121</v>
      </c>
      <c r="L82" s="64">
        <f>SUM(G83:G84)</f>
        <v>7193.8378992605676</v>
      </c>
      <c r="N82" s="220">
        <v>107.38905578946947</v>
      </c>
    </row>
    <row r="83" spans="1:14" x14ac:dyDescent="0.2">
      <c r="A83" s="10">
        <v>1</v>
      </c>
      <c r="B83" s="31" t="s">
        <v>172</v>
      </c>
      <c r="C83" s="24" t="s">
        <v>121</v>
      </c>
      <c r="D83" s="27">
        <v>194.34630993548592</v>
      </c>
      <c r="E83" s="27" t="s">
        <v>121</v>
      </c>
      <c r="F83" s="72">
        <v>21.255925361026769</v>
      </c>
      <c r="G83" s="27">
        <v>4131.0106581796636</v>
      </c>
      <c r="H83" s="27" t="s">
        <v>121</v>
      </c>
      <c r="I83" s="27">
        <v>7.4727907297706686</v>
      </c>
      <c r="M83" s="220">
        <v>112.85089637704273</v>
      </c>
    </row>
    <row r="84" spans="1:14" x14ac:dyDescent="0.2">
      <c r="A84" s="10">
        <v>1</v>
      </c>
      <c r="B84" s="31" t="s">
        <v>173</v>
      </c>
      <c r="C84" s="24" t="s">
        <v>121</v>
      </c>
      <c r="D84" s="27">
        <v>533.96630896945237</v>
      </c>
      <c r="E84" s="27" t="s">
        <v>121</v>
      </c>
      <c r="F84" s="72">
        <v>5.7359934318555013</v>
      </c>
      <c r="G84" s="27">
        <v>3062.8272410809041</v>
      </c>
      <c r="H84" s="27" t="s">
        <v>121</v>
      </c>
      <c r="I84" s="27">
        <v>5.5405005960754483</v>
      </c>
      <c r="M84" s="220">
        <v>100.80846587719918</v>
      </c>
    </row>
    <row r="85" spans="1:14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 t="s">
        <v>121</v>
      </c>
      <c r="F85" s="94" t="s">
        <v>121</v>
      </c>
      <c r="G85" s="92" t="s">
        <v>121</v>
      </c>
      <c r="H85" s="92">
        <v>2633.9054096110085</v>
      </c>
      <c r="I85" s="27" t="s">
        <v>121</v>
      </c>
      <c r="L85" s="64">
        <f>SUM(G87:G91)</f>
        <v>2633.9054096110085</v>
      </c>
    </row>
    <row r="86" spans="1:14" hidden="1" x14ac:dyDescent="0.2">
      <c r="A86" s="10">
        <v>0</v>
      </c>
      <c r="B86" s="12" t="s">
        <v>175</v>
      </c>
      <c r="C86" s="9" t="s">
        <v>121</v>
      </c>
      <c r="D86" s="77" t="s">
        <v>121</v>
      </c>
      <c r="E86" s="78" t="s">
        <v>121</v>
      </c>
      <c r="F86" s="85" t="s">
        <v>121</v>
      </c>
      <c r="G86" s="8" t="s">
        <v>121</v>
      </c>
      <c r="H86" s="9" t="s">
        <v>121</v>
      </c>
      <c r="I86" s="24" t="s">
        <v>121</v>
      </c>
    </row>
    <row r="87" spans="1:14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 t="s">
        <v>121</v>
      </c>
      <c r="F87" s="72" t="s">
        <v>121</v>
      </c>
      <c r="G87" s="27">
        <v>986.11522655378963</v>
      </c>
      <c r="H87" s="27" t="s">
        <v>121</v>
      </c>
      <c r="I87" s="27">
        <v>1.7838329002820916</v>
      </c>
    </row>
    <row r="88" spans="1:14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 t="s">
        <v>121</v>
      </c>
      <c r="F88" s="72" t="s">
        <v>121</v>
      </c>
      <c r="G88" s="27">
        <v>1097.1605751564605</v>
      </c>
      <c r="H88" s="27" t="s">
        <v>121</v>
      </c>
      <c r="I88" s="27">
        <v>1.9847083567467461</v>
      </c>
    </row>
    <row r="89" spans="1:14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 t="s">
        <v>121</v>
      </c>
      <c r="F89" s="72" t="s">
        <v>121</v>
      </c>
      <c r="G89" s="27">
        <v>550.62960790075863</v>
      </c>
      <c r="H89" s="27" t="s">
        <v>121</v>
      </c>
      <c r="I89" s="27">
        <v>0.99606129587455816</v>
      </c>
    </row>
    <row r="90" spans="1:14" hidden="1" x14ac:dyDescent="0.2">
      <c r="A90" s="10">
        <v>0</v>
      </c>
      <c r="B90" s="11">
        <v>0</v>
      </c>
      <c r="C90" s="9" t="s">
        <v>121</v>
      </c>
      <c r="D90" s="9" t="s">
        <v>121</v>
      </c>
      <c r="E90" s="78" t="s">
        <v>121</v>
      </c>
      <c r="F90" s="76" t="s">
        <v>121</v>
      </c>
      <c r="G90" s="27" t="s">
        <v>121</v>
      </c>
      <c r="H90" s="26" t="s">
        <v>121</v>
      </c>
      <c r="I90" s="24" t="s">
        <v>121</v>
      </c>
    </row>
    <row r="91" spans="1:14" hidden="1" x14ac:dyDescent="0.2">
      <c r="A91" s="10">
        <v>0</v>
      </c>
      <c r="B91" s="12" t="s">
        <v>179</v>
      </c>
      <c r="C91" s="9" t="s">
        <v>121</v>
      </c>
      <c r="D91" s="86" t="s">
        <v>121</v>
      </c>
      <c r="E91" s="78" t="s">
        <v>121</v>
      </c>
      <c r="F91" s="76" t="s">
        <v>121</v>
      </c>
      <c r="G91" s="87" t="s">
        <v>121</v>
      </c>
      <c r="H91" s="9" t="s">
        <v>121</v>
      </c>
      <c r="I91" s="24" t="s">
        <v>121</v>
      </c>
    </row>
    <row r="92" spans="1:14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 t="s">
        <v>121</v>
      </c>
      <c r="F92" s="72" t="s">
        <v>121</v>
      </c>
      <c r="G92" s="27">
        <v>3880.1422268160959</v>
      </c>
      <c r="H92" s="27" t="s">
        <v>121</v>
      </c>
      <c r="I92" s="27">
        <v>7.0189823416045005</v>
      </c>
      <c r="L92" s="64">
        <f>+G92</f>
        <v>3880.1422268160959</v>
      </c>
    </row>
    <row r="93" spans="1:14" hidden="1" x14ac:dyDescent="0.2">
      <c r="A93" s="10">
        <v>0</v>
      </c>
      <c r="B93" s="9">
        <v>0</v>
      </c>
      <c r="C93" s="9" t="s">
        <v>121</v>
      </c>
      <c r="D93" s="9" t="s">
        <v>121</v>
      </c>
      <c r="E93" s="78" t="s">
        <v>121</v>
      </c>
      <c r="F93" s="76" t="s">
        <v>121</v>
      </c>
      <c r="G93" s="27" t="s">
        <v>121</v>
      </c>
      <c r="H93" s="24" t="s">
        <v>121</v>
      </c>
      <c r="I93" s="24" t="s">
        <v>121</v>
      </c>
    </row>
    <row r="94" spans="1:14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 t="s">
        <v>121</v>
      </c>
      <c r="F94" s="156" t="s">
        <v>121</v>
      </c>
      <c r="G94" s="39">
        <v>55280.695091891583</v>
      </c>
      <c r="H94" s="38" t="s">
        <v>121</v>
      </c>
      <c r="I94" s="38">
        <v>100</v>
      </c>
      <c r="L94" s="64">
        <f>SUM(L31:L92)</f>
        <v>55280.695091891583</v>
      </c>
    </row>
    <row r="95" spans="1:14" hidden="1" x14ac:dyDescent="0.2">
      <c r="A95" s="10">
        <v>0</v>
      </c>
      <c r="B95" s="12" t="s">
        <v>49</v>
      </c>
      <c r="C95" s="9" t="s">
        <v>121</v>
      </c>
      <c r="D95" s="9" t="s">
        <v>121</v>
      </c>
      <c r="E95" s="78" t="s">
        <v>121</v>
      </c>
      <c r="F95" s="76" t="s">
        <v>121</v>
      </c>
      <c r="G95" s="27" t="s">
        <v>121</v>
      </c>
      <c r="H95" s="24" t="s">
        <v>121</v>
      </c>
      <c r="I95" s="9" t="s">
        <v>121</v>
      </c>
    </row>
    <row r="96" spans="1:14" hidden="1" x14ac:dyDescent="0.2">
      <c r="A96" s="10">
        <v>0</v>
      </c>
      <c r="B96" s="77">
        <v>0</v>
      </c>
      <c r="C96" s="9" t="s">
        <v>121</v>
      </c>
      <c r="D96" s="77" t="s">
        <v>121</v>
      </c>
      <c r="E96" s="78" t="s">
        <v>121</v>
      </c>
      <c r="F96" s="78" t="s">
        <v>121</v>
      </c>
      <c r="G96" s="79" t="s">
        <v>121</v>
      </c>
      <c r="H96" s="24" t="s">
        <v>121</v>
      </c>
      <c r="I96" s="9" t="s">
        <v>121</v>
      </c>
    </row>
    <row r="97" spans="1:12" hidden="1" x14ac:dyDescent="0.2">
      <c r="A97" s="10">
        <v>0</v>
      </c>
      <c r="B97" s="77">
        <v>0</v>
      </c>
      <c r="C97" s="9" t="s">
        <v>121</v>
      </c>
      <c r="D97" s="77" t="s">
        <v>121</v>
      </c>
      <c r="E97" s="78" t="s">
        <v>121</v>
      </c>
      <c r="F97" s="78" t="s">
        <v>121</v>
      </c>
      <c r="G97" s="79" t="s">
        <v>121</v>
      </c>
      <c r="H97" s="9" t="s">
        <v>121</v>
      </c>
      <c r="I97" s="9" t="s">
        <v>121</v>
      </c>
    </row>
    <row r="98" spans="1:12" hidden="1" x14ac:dyDescent="0.2">
      <c r="A98" s="10">
        <v>0</v>
      </c>
      <c r="B98" s="77">
        <v>0</v>
      </c>
      <c r="C98" s="9" t="s">
        <v>121</v>
      </c>
      <c r="D98" s="77" t="s">
        <v>121</v>
      </c>
      <c r="E98" s="78" t="s">
        <v>121</v>
      </c>
      <c r="F98" s="78" t="s">
        <v>121</v>
      </c>
      <c r="G98" s="79" t="s">
        <v>121</v>
      </c>
      <c r="H98" s="9" t="s">
        <v>121</v>
      </c>
      <c r="I98" s="9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 t="s">
        <v>121</v>
      </c>
      <c r="F99" s="157" t="s">
        <v>121</v>
      </c>
      <c r="G99" s="41">
        <v>55280.695091891583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 t="s">
        <v>121</v>
      </c>
      <c r="F100" s="171">
        <v>1.1056139018378317</v>
      </c>
      <c r="G100" s="35" t="s">
        <v>121</v>
      </c>
      <c r="H100" s="59" t="s">
        <v>121</v>
      </c>
      <c r="I100" s="59" t="s">
        <v>121</v>
      </c>
    </row>
    <row r="101" spans="1:12" hidden="1" x14ac:dyDescent="0.2">
      <c r="A101" s="10">
        <v>0</v>
      </c>
      <c r="B101" s="12">
        <v>0</v>
      </c>
      <c r="C101" s="9" t="s">
        <v>121</v>
      </c>
      <c r="D101" s="26" t="s">
        <v>121</v>
      </c>
      <c r="E101" s="26" t="s">
        <v>121</v>
      </c>
      <c r="F101" s="27" t="s">
        <v>121</v>
      </c>
      <c r="G101" s="30" t="s">
        <v>121</v>
      </c>
      <c r="H101" s="9" t="s">
        <v>121</v>
      </c>
      <c r="I101" s="9" t="s">
        <v>121</v>
      </c>
    </row>
    <row r="102" spans="1:12" hidden="1" x14ac:dyDescent="0.2">
      <c r="A102" s="10">
        <v>0</v>
      </c>
      <c r="B102" s="12">
        <v>0</v>
      </c>
      <c r="C102" s="88" t="s">
        <v>121</v>
      </c>
      <c r="D102" s="25" t="s">
        <v>121</v>
      </c>
      <c r="E102" s="25" t="s">
        <v>121</v>
      </c>
      <c r="F102" s="25" t="s">
        <v>121</v>
      </c>
      <c r="G102" s="40" t="s">
        <v>121</v>
      </c>
      <c r="H102" s="9" t="s">
        <v>121</v>
      </c>
      <c r="I102" s="9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 t="s">
        <v>121</v>
      </c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 t="s">
        <v>121</v>
      </c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1166.0778596129155</v>
      </c>
      <c r="E105" s="26" t="s">
        <v>121</v>
      </c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 t="s">
        <v>121</v>
      </c>
      <c r="F106" s="26">
        <v>332</v>
      </c>
      <c r="G106" s="26">
        <v>332</v>
      </c>
      <c r="H106" s="24" t="s">
        <v>121</v>
      </c>
      <c r="I106" s="24" t="s">
        <v>121</v>
      </c>
    </row>
    <row r="107" spans="1:12" hidden="1" x14ac:dyDescent="0.2">
      <c r="A107" s="10">
        <v>0</v>
      </c>
      <c r="B107" s="11">
        <v>0</v>
      </c>
      <c r="C107" s="9" t="s">
        <v>121</v>
      </c>
      <c r="D107" s="77" t="s">
        <v>121</v>
      </c>
      <c r="E107" s="78" t="s">
        <v>121</v>
      </c>
      <c r="F107" s="78" t="s">
        <v>121</v>
      </c>
      <c r="G107" s="79" t="s">
        <v>121</v>
      </c>
      <c r="H107" s="9" t="s">
        <v>121</v>
      </c>
      <c r="I107" s="9" t="s">
        <v>121</v>
      </c>
    </row>
    <row r="108" spans="1:12" hidden="1" x14ac:dyDescent="0.2">
      <c r="A108" s="10">
        <v>0</v>
      </c>
      <c r="B108" s="11">
        <v>0</v>
      </c>
      <c r="C108" s="9" t="s">
        <v>121</v>
      </c>
      <c r="D108" s="77" t="s">
        <v>121</v>
      </c>
      <c r="E108" s="78" t="s">
        <v>121</v>
      </c>
      <c r="F108" s="78" t="s">
        <v>121</v>
      </c>
      <c r="G108" s="79" t="s">
        <v>121</v>
      </c>
      <c r="H108" s="24" t="s">
        <v>121</v>
      </c>
      <c r="I108" s="9" t="s">
        <v>121</v>
      </c>
    </row>
    <row r="109" spans="1:12" hidden="1" x14ac:dyDescent="0.2">
      <c r="A109" s="10">
        <v>0</v>
      </c>
      <c r="B109" s="11">
        <v>0</v>
      </c>
      <c r="C109" s="9" t="s">
        <v>121</v>
      </c>
      <c r="D109" s="77" t="s">
        <v>121</v>
      </c>
      <c r="E109" s="78" t="s">
        <v>121</v>
      </c>
      <c r="F109" s="78" t="s">
        <v>121</v>
      </c>
      <c r="G109" s="79" t="s">
        <v>121</v>
      </c>
      <c r="H109" s="24" t="s">
        <v>121</v>
      </c>
      <c r="I109" s="9" t="s">
        <v>121</v>
      </c>
    </row>
    <row r="110" spans="1:12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2" hidden="1" x14ac:dyDescent="0.2">
      <c r="A111" s="10">
        <v>0</v>
      </c>
      <c r="B111" s="89" t="s">
        <v>186</v>
      </c>
      <c r="C111" s="9" t="s">
        <v>121</v>
      </c>
      <c r="D111" s="77" t="s">
        <v>121</v>
      </c>
      <c r="E111" s="78" t="s">
        <v>121</v>
      </c>
      <c r="F111" s="86" t="s">
        <v>121</v>
      </c>
      <c r="G111" s="90" t="s">
        <v>121</v>
      </c>
      <c r="H111" s="24" t="s">
        <v>121</v>
      </c>
      <c r="I111" s="9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 t="s">
        <v>121</v>
      </c>
      <c r="F112" s="158" t="s">
        <v>121</v>
      </c>
      <c r="G112" s="36">
        <v>54891.017423320154</v>
      </c>
      <c r="H112" s="35" t="s">
        <v>121</v>
      </c>
      <c r="I112" s="34" t="s">
        <v>121</v>
      </c>
      <c r="L112" s="64">
        <f>+L94-G105-G106</f>
        <v>54891.017423320154</v>
      </c>
    </row>
    <row r="113" spans="1:14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 t="s">
        <v>121</v>
      </c>
      <c r="F113" s="159">
        <v>1.0978203484664031</v>
      </c>
      <c r="G113" s="61" t="s">
        <v>121</v>
      </c>
      <c r="H113" s="42" t="s">
        <v>121</v>
      </c>
      <c r="I113" s="42" t="s">
        <v>121</v>
      </c>
      <c r="L113" s="247">
        <f>L112/G9-F113</f>
        <v>0</v>
      </c>
      <c r="N113" s="10">
        <v>100.61485113538902</v>
      </c>
    </row>
    <row r="115" spans="1:14" x14ac:dyDescent="0.2">
      <c r="B115" s="177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E74:I80 I55:I73 I81 C3:I3 I86 D87:I89 I90:I91 I93 D92:I92 D31:I54 E82:I85 D55:D85 E55:H72">
    <cfRule type="cellIs" dxfId="3" priority="1" stopIfTrue="1" operator="equal">
      <formula>0</formula>
    </cfRule>
  </conditionalFormatting>
  <pageMargins left="0.75" right="0.75" top="1" bottom="1" header="0" footer="0"/>
  <pageSetup paperSize="9" scale="79" orientation="portrait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15"/>
  <sheetViews>
    <sheetView zoomScaleNormal="100" workbookViewId="0">
      <selection activeCell="Q78" sqref="Q78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9.140625" style="10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5" width="9.140625" style="10" hidden="1" customWidth="1"/>
    <col min="16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/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/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/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/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90</v>
      </c>
      <c r="C7" s="24" t="s">
        <v>121</v>
      </c>
      <c r="D7" s="62" t="s">
        <v>121</v>
      </c>
      <c r="E7" s="63"/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/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/>
      <c r="F9" s="103" t="s">
        <v>121</v>
      </c>
      <c r="G9" s="145">
        <v>25000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/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/>
      <c r="F11" s="63" t="s">
        <v>121</v>
      </c>
      <c r="G11" s="97">
        <v>27777.777777777777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/>
      <c r="F12" s="63" t="s">
        <v>121</v>
      </c>
      <c r="G12" s="40">
        <v>10</v>
      </c>
      <c r="H12" s="74" t="s">
        <v>2</v>
      </c>
      <c r="I12" s="62" t="s">
        <v>121</v>
      </c>
    </row>
    <row r="13" spans="1:9" hidden="1" x14ac:dyDescent="0.2">
      <c r="A13" s="10">
        <v>0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63" t="s">
        <v>121</v>
      </c>
      <c r="H13" s="63" t="s">
        <v>121</v>
      </c>
      <c r="I13" s="62" t="s">
        <v>121</v>
      </c>
    </row>
    <row r="14" spans="1:9" x14ac:dyDescent="0.2">
      <c r="A14" s="10">
        <v>1</v>
      </c>
      <c r="B14" s="24" t="s">
        <v>121</v>
      </c>
      <c r="C14" s="24" t="s">
        <v>121</v>
      </c>
      <c r="D14" s="62" t="s">
        <v>121</v>
      </c>
      <c r="E14" s="63"/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/>
      <c r="F15" s="63" t="s">
        <v>121</v>
      </c>
      <c r="G15" s="251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/>
      <c r="F16" s="63" t="s">
        <v>121</v>
      </c>
      <c r="G16" s="40">
        <v>1</v>
      </c>
      <c r="H16" s="74" t="s">
        <v>129</v>
      </c>
      <c r="I16" s="62" t="s">
        <v>121</v>
      </c>
    </row>
    <row r="17" spans="1:12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/>
      <c r="F17" s="63" t="s">
        <v>121</v>
      </c>
      <c r="G17" s="40" t="s">
        <v>121</v>
      </c>
      <c r="H17" s="74" t="s">
        <v>121</v>
      </c>
      <c r="I17" s="62" t="s">
        <v>121</v>
      </c>
    </row>
    <row r="18" spans="1:12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40">
        <v>5.9555999999999987</v>
      </c>
      <c r="H18" s="74" t="s">
        <v>2</v>
      </c>
      <c r="I18" s="25" t="s">
        <v>121</v>
      </c>
    </row>
    <row r="19" spans="1:12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</row>
    <row r="20" spans="1:12" hidden="1" x14ac:dyDescent="0.2">
      <c r="A20" s="10">
        <v>0</v>
      </c>
      <c r="B20" s="24" t="s">
        <v>121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2" x14ac:dyDescent="0.2">
      <c r="A21" s="10">
        <v>1</v>
      </c>
      <c r="B21" s="24" t="s">
        <v>132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02">
        <v>66000</v>
      </c>
      <c r="H21" s="24" t="s">
        <v>133</v>
      </c>
      <c r="I21" s="24" t="s">
        <v>121</v>
      </c>
    </row>
    <row r="22" spans="1:12" hidden="1" x14ac:dyDescent="0.2">
      <c r="A22" s="10">
        <v>0</v>
      </c>
      <c r="B22" s="24" t="s">
        <v>121</v>
      </c>
      <c r="C22" s="27" t="s">
        <v>121</v>
      </c>
      <c r="D22" s="29" t="s">
        <v>121</v>
      </c>
      <c r="E22" s="24" t="s">
        <v>121</v>
      </c>
      <c r="F22" s="28" t="s">
        <v>121</v>
      </c>
      <c r="G22" s="27" t="s">
        <v>121</v>
      </c>
      <c r="H22" s="24" t="s">
        <v>121</v>
      </c>
      <c r="I22" s="24" t="s">
        <v>121</v>
      </c>
    </row>
    <row r="23" spans="1:12" hidden="1" x14ac:dyDescent="0.2">
      <c r="A23" s="10">
        <v>0</v>
      </c>
      <c r="B23" s="24" t="s">
        <v>121</v>
      </c>
      <c r="C23" s="27" t="s">
        <v>121</v>
      </c>
      <c r="D23" s="29" t="s">
        <v>121</v>
      </c>
      <c r="E23" s="24" t="s">
        <v>121</v>
      </c>
      <c r="F23" s="28" t="s">
        <v>121</v>
      </c>
      <c r="G23" s="27" t="s">
        <v>121</v>
      </c>
      <c r="H23" s="24" t="s">
        <v>121</v>
      </c>
      <c r="I23" s="24" t="s">
        <v>121</v>
      </c>
    </row>
    <row r="24" spans="1:12" ht="13.5" hidden="1" x14ac:dyDescent="0.2">
      <c r="A24" s="10">
        <v>0</v>
      </c>
      <c r="B24" s="24" t="s">
        <v>121</v>
      </c>
      <c r="C24" s="27" t="s">
        <v>121</v>
      </c>
      <c r="D24" s="29" t="s">
        <v>121</v>
      </c>
      <c r="E24" s="58" t="s">
        <v>121</v>
      </c>
      <c r="F24" s="28" t="s">
        <v>121</v>
      </c>
      <c r="G24" s="27" t="s">
        <v>121</v>
      </c>
      <c r="H24" s="24" t="s">
        <v>121</v>
      </c>
      <c r="I24" s="24" t="s">
        <v>121</v>
      </c>
    </row>
    <row r="25" spans="1:12" hidden="1" x14ac:dyDescent="0.2">
      <c r="A25" s="10">
        <v>0</v>
      </c>
      <c r="B25" s="24" t="s">
        <v>121</v>
      </c>
      <c r="C25" s="27" t="s">
        <v>121</v>
      </c>
      <c r="D25" s="27" t="s">
        <v>121</v>
      </c>
      <c r="E25" s="24" t="s">
        <v>121</v>
      </c>
      <c r="F25" s="28" t="s">
        <v>121</v>
      </c>
      <c r="G25" s="27" t="s">
        <v>121</v>
      </c>
      <c r="H25" s="24" t="s">
        <v>121</v>
      </c>
      <c r="I25" s="24" t="s">
        <v>121</v>
      </c>
    </row>
    <row r="26" spans="1:12" hidden="1" x14ac:dyDescent="0.2">
      <c r="A26" s="10">
        <v>0</v>
      </c>
      <c r="B26" s="24" t="s">
        <v>121</v>
      </c>
      <c r="C26" s="27" t="s">
        <v>121</v>
      </c>
      <c r="D26" s="29" t="s">
        <v>121</v>
      </c>
      <c r="E26" s="24" t="s">
        <v>121</v>
      </c>
      <c r="F26" s="28" t="s">
        <v>121</v>
      </c>
      <c r="G26" s="27" t="s">
        <v>121</v>
      </c>
      <c r="H26" s="24" t="s">
        <v>121</v>
      </c>
      <c r="I26" s="24" t="s">
        <v>121</v>
      </c>
    </row>
    <row r="27" spans="1:12" hidden="1" x14ac:dyDescent="0.2">
      <c r="A27" s="10">
        <v>0</v>
      </c>
      <c r="B27" s="24" t="s">
        <v>121</v>
      </c>
      <c r="C27" s="27" t="s">
        <v>121</v>
      </c>
      <c r="D27" s="27" t="s">
        <v>121</v>
      </c>
      <c r="E27" s="24" t="s">
        <v>121</v>
      </c>
      <c r="F27" s="28" t="s">
        <v>121</v>
      </c>
      <c r="G27" s="27" t="s">
        <v>121</v>
      </c>
      <c r="H27" s="24" t="s">
        <v>121</v>
      </c>
      <c r="I27" s="24" t="s">
        <v>121</v>
      </c>
    </row>
    <row r="28" spans="1:12" x14ac:dyDescent="0.2">
      <c r="A28" s="10">
        <v>1</v>
      </c>
      <c r="B28" s="24"/>
      <c r="C28" s="27" t="s">
        <v>121</v>
      </c>
      <c r="D28" s="62" t="s">
        <v>121</v>
      </c>
      <c r="E28" s="63"/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121</v>
      </c>
      <c r="D29" s="162" t="s">
        <v>134</v>
      </c>
      <c r="E29" s="163"/>
      <c r="F29" s="163" t="s">
        <v>135</v>
      </c>
      <c r="G29" s="163" t="s">
        <v>136</v>
      </c>
      <c r="H29" s="163" t="s">
        <v>121</v>
      </c>
      <c r="I29" s="162" t="s">
        <v>137</v>
      </c>
    </row>
    <row r="30" spans="1:12" x14ac:dyDescent="0.2">
      <c r="A30" s="10">
        <v>1</v>
      </c>
      <c r="B30" s="164" t="s">
        <v>138</v>
      </c>
      <c r="C30" s="165" t="s">
        <v>121</v>
      </c>
      <c r="D30" s="166" t="s">
        <v>3</v>
      </c>
      <c r="E30" s="166"/>
      <c r="F30" s="166" t="s">
        <v>139</v>
      </c>
      <c r="G30" s="166" t="s">
        <v>108</v>
      </c>
      <c r="H30" s="166" t="s">
        <v>121</v>
      </c>
      <c r="I30" s="167" t="s">
        <v>140</v>
      </c>
    </row>
    <row r="31" spans="1:12" hidden="1" x14ac:dyDescent="0.2">
      <c r="A31" s="10">
        <v>0</v>
      </c>
      <c r="B31" s="32" t="s">
        <v>141</v>
      </c>
      <c r="C31" s="27" t="s">
        <v>121</v>
      </c>
      <c r="D31" s="27" t="s">
        <v>121</v>
      </c>
      <c r="E31" s="27"/>
      <c r="F31" s="27" t="s">
        <v>121</v>
      </c>
      <c r="G31" s="27" t="s">
        <v>121</v>
      </c>
      <c r="H31" s="27" t="s">
        <v>121</v>
      </c>
      <c r="I31" s="27" t="s">
        <v>121</v>
      </c>
      <c r="L31" s="64" t="str">
        <f>+H31</f>
        <v/>
      </c>
    </row>
    <row r="32" spans="1:12" hidden="1" x14ac:dyDescent="0.2">
      <c r="A32" s="10">
        <v>0</v>
      </c>
      <c r="B32" s="11" t="s">
        <v>280</v>
      </c>
      <c r="C32" s="76" t="s">
        <v>121</v>
      </c>
      <c r="D32" s="7" t="s">
        <v>121</v>
      </c>
      <c r="E32" s="9" t="s">
        <v>121</v>
      </c>
      <c r="F32" s="82" t="s">
        <v>121</v>
      </c>
      <c r="G32" s="24" t="s">
        <v>121</v>
      </c>
      <c r="H32" s="24" t="s">
        <v>121</v>
      </c>
      <c r="I32" s="24" t="s">
        <v>121</v>
      </c>
    </row>
    <row r="33" spans="1:14" x14ac:dyDescent="0.2">
      <c r="A33" s="10">
        <v>1</v>
      </c>
      <c r="B33" s="43" t="s">
        <v>144</v>
      </c>
      <c r="C33" s="92" t="s">
        <v>121</v>
      </c>
      <c r="D33" s="93" t="s">
        <v>121</v>
      </c>
      <c r="E33" s="92"/>
      <c r="F33" s="92" t="s">
        <v>121</v>
      </c>
      <c r="G33" s="92" t="s">
        <v>121</v>
      </c>
      <c r="H33" s="92">
        <v>7432.0858978863971</v>
      </c>
      <c r="I33" s="92" t="s">
        <v>121</v>
      </c>
      <c r="L33" s="10">
        <f>SUBTOTAL(9,G34:G49)</f>
        <v>7432.0858978863989</v>
      </c>
      <c r="M33" s="64"/>
      <c r="N33" s="10">
        <v>93.88326626745031</v>
      </c>
    </row>
    <row r="34" spans="1:14" x14ac:dyDescent="0.2">
      <c r="A34" s="10">
        <v>1</v>
      </c>
      <c r="B34" s="26" t="s">
        <v>145</v>
      </c>
      <c r="C34" s="27" t="s">
        <v>121</v>
      </c>
      <c r="D34" s="27">
        <v>66000</v>
      </c>
      <c r="E34" s="27"/>
      <c r="F34" s="72">
        <v>1.4797514285714285E-2</v>
      </c>
      <c r="G34" s="27">
        <v>976.63594285714282</v>
      </c>
      <c r="H34" s="27" t="s">
        <v>121</v>
      </c>
      <c r="I34" s="27">
        <v>3.9104430924736042</v>
      </c>
      <c r="M34" s="10">
        <v>103.60344501313664</v>
      </c>
    </row>
    <row r="35" spans="1:14" x14ac:dyDescent="0.2">
      <c r="A35" s="10">
        <v>1</v>
      </c>
      <c r="B35" s="26" t="s">
        <v>146</v>
      </c>
      <c r="C35" s="27" t="s">
        <v>121</v>
      </c>
      <c r="D35" s="27">
        <v>66000</v>
      </c>
      <c r="E35" s="27"/>
      <c r="F35" s="72">
        <v>3.9491538461538467E-2</v>
      </c>
      <c r="G35" s="27">
        <v>2606.4415384615386</v>
      </c>
      <c r="H35" s="27" t="s">
        <v>121</v>
      </c>
      <c r="I35" s="27">
        <v>10.436172644020823</v>
      </c>
      <c r="M35" s="10">
        <v>83.961853362362376</v>
      </c>
    </row>
    <row r="36" spans="1:14" x14ac:dyDescent="0.2">
      <c r="A36" s="10">
        <v>1</v>
      </c>
      <c r="B36" s="26" t="s">
        <v>147</v>
      </c>
      <c r="C36" s="27" t="s">
        <v>121</v>
      </c>
      <c r="D36" s="27">
        <v>2</v>
      </c>
      <c r="E36" s="27"/>
      <c r="F36" s="72">
        <v>0.94000000000000006</v>
      </c>
      <c r="G36" s="27">
        <v>1.8800000000000001</v>
      </c>
      <c r="H36" s="27" t="s">
        <v>121</v>
      </c>
      <c r="I36" s="27">
        <v>7.5275060964305873E-3</v>
      </c>
    </row>
    <row r="37" spans="1:14" x14ac:dyDescent="0.2">
      <c r="A37" s="10">
        <v>1</v>
      </c>
      <c r="B37" s="26" t="s">
        <v>148</v>
      </c>
      <c r="C37" s="27" t="s">
        <v>121</v>
      </c>
      <c r="D37" s="27">
        <v>1.3</v>
      </c>
      <c r="E37" s="27"/>
      <c r="F37" s="72">
        <v>5.66</v>
      </c>
      <c r="G37" s="27">
        <v>7.3580000000000005</v>
      </c>
      <c r="H37" s="27" t="s">
        <v>121</v>
      </c>
      <c r="I37" s="27">
        <v>2.946137758379588E-2</v>
      </c>
    </row>
    <row r="38" spans="1:14" x14ac:dyDescent="0.2">
      <c r="A38" s="10">
        <v>1</v>
      </c>
      <c r="B38" s="11" t="s">
        <v>150</v>
      </c>
      <c r="C38" s="76" t="s">
        <v>121</v>
      </c>
      <c r="D38" s="27">
        <v>573.44813885792144</v>
      </c>
      <c r="E38" s="9" t="s">
        <v>121</v>
      </c>
      <c r="F38" s="28">
        <v>0.37275372082835262</v>
      </c>
      <c r="G38" s="27">
        <v>213.75492746138403</v>
      </c>
      <c r="H38" s="24" t="s">
        <v>121</v>
      </c>
      <c r="I38" s="24">
        <v>0.85587314872747122</v>
      </c>
    </row>
    <row r="39" spans="1:14" hidden="1" x14ac:dyDescent="0.2">
      <c r="A39" s="10">
        <v>0</v>
      </c>
      <c r="B39" s="11" t="s">
        <v>53</v>
      </c>
      <c r="C39" s="76" t="s">
        <v>121</v>
      </c>
      <c r="D39" s="83">
        <v>59.986111111111107</v>
      </c>
      <c r="E39" s="9" t="s">
        <v>121</v>
      </c>
      <c r="F39" s="13" t="s">
        <v>121</v>
      </c>
      <c r="G39" s="27" t="s">
        <v>121</v>
      </c>
      <c r="H39" s="24" t="s">
        <v>121</v>
      </c>
      <c r="I39" s="24" t="s">
        <v>121</v>
      </c>
    </row>
    <row r="40" spans="1:14" hidden="1" x14ac:dyDescent="0.2">
      <c r="A40" s="10">
        <v>0</v>
      </c>
      <c r="B40" s="11" t="s">
        <v>12</v>
      </c>
      <c r="C40" s="76" t="s">
        <v>121</v>
      </c>
      <c r="D40" s="83">
        <v>29.964166666666667</v>
      </c>
      <c r="E40" s="9" t="s">
        <v>121</v>
      </c>
      <c r="F40" s="13" t="s">
        <v>121</v>
      </c>
      <c r="G40" s="27" t="s">
        <v>121</v>
      </c>
      <c r="H40" s="24" t="s">
        <v>121</v>
      </c>
      <c r="I40" s="24" t="s">
        <v>121</v>
      </c>
    </row>
    <row r="41" spans="1:14" hidden="1" x14ac:dyDescent="0.2">
      <c r="A41" s="10">
        <v>0</v>
      </c>
      <c r="B41" s="26" t="s">
        <v>54</v>
      </c>
      <c r="C41" s="27" t="s">
        <v>121</v>
      </c>
      <c r="D41" s="27">
        <v>129.97</v>
      </c>
      <c r="E41" s="27" t="s">
        <v>121</v>
      </c>
      <c r="F41" s="71" t="s">
        <v>121</v>
      </c>
      <c r="G41" s="27" t="s">
        <v>121</v>
      </c>
      <c r="H41" s="27" t="s">
        <v>121</v>
      </c>
      <c r="I41" s="27" t="s">
        <v>121</v>
      </c>
    </row>
    <row r="42" spans="1:14" x14ac:dyDescent="0.2">
      <c r="A42" s="10">
        <v>1</v>
      </c>
      <c r="B42" s="26" t="s">
        <v>151</v>
      </c>
      <c r="C42" s="27" t="s">
        <v>121</v>
      </c>
      <c r="D42" s="27" t="s">
        <v>121</v>
      </c>
      <c r="E42" s="27" t="s">
        <v>121</v>
      </c>
      <c r="F42" s="72" t="s">
        <v>121</v>
      </c>
      <c r="G42" s="27">
        <v>353.45550000000003</v>
      </c>
      <c r="H42" s="27" t="s">
        <v>121</v>
      </c>
      <c r="I42" s="27">
        <v>1.4152332080143197</v>
      </c>
    </row>
    <row r="43" spans="1:14" hidden="1" x14ac:dyDescent="0.2">
      <c r="A43" s="10">
        <v>0</v>
      </c>
      <c r="B43" s="26" t="s">
        <v>157</v>
      </c>
      <c r="C43" s="27" t="s">
        <v>121</v>
      </c>
      <c r="D43" s="27">
        <v>1.5</v>
      </c>
      <c r="E43" s="27"/>
      <c r="F43" s="72">
        <v>60.282000000000004</v>
      </c>
      <c r="G43" s="27">
        <v>90.423000000000002</v>
      </c>
      <c r="H43" s="27" t="s">
        <v>121</v>
      </c>
      <c r="I43" s="27">
        <v>0.36205302327528877</v>
      </c>
    </row>
    <row r="44" spans="1:14" hidden="1" x14ac:dyDescent="0.2">
      <c r="A44" s="10">
        <v>0</v>
      </c>
      <c r="B44" s="26" t="s">
        <v>270</v>
      </c>
      <c r="C44" s="27" t="s">
        <v>121</v>
      </c>
      <c r="D44" s="27">
        <v>5</v>
      </c>
      <c r="E44" s="27"/>
      <c r="F44" s="72">
        <v>39.270000000000003</v>
      </c>
      <c r="G44" s="27">
        <v>196.35000000000002</v>
      </c>
      <c r="H44" s="27" t="s">
        <v>121</v>
      </c>
      <c r="I44" s="27">
        <v>0.78618394789050305</v>
      </c>
    </row>
    <row r="45" spans="1:14" hidden="1" x14ac:dyDescent="0.2">
      <c r="A45" s="10">
        <v>0</v>
      </c>
      <c r="B45" s="26" t="s">
        <v>205</v>
      </c>
      <c r="C45" s="27" t="s">
        <v>121</v>
      </c>
      <c r="D45" s="27">
        <v>0.5</v>
      </c>
      <c r="E45" s="27"/>
      <c r="F45" s="72">
        <v>133.36500000000001</v>
      </c>
      <c r="G45" s="27">
        <v>66.682500000000005</v>
      </c>
      <c r="H45" s="27" t="s">
        <v>121</v>
      </c>
      <c r="I45" s="27">
        <v>0.26699623684852797</v>
      </c>
    </row>
    <row r="46" spans="1:14" x14ac:dyDescent="0.2">
      <c r="A46" s="10">
        <v>1</v>
      </c>
      <c r="B46" s="26" t="s">
        <v>225</v>
      </c>
      <c r="C46" s="27" t="s">
        <v>121</v>
      </c>
      <c r="D46" s="27">
        <v>6300</v>
      </c>
      <c r="E46" s="27"/>
      <c r="F46" s="72">
        <v>5.9400000000000001E-2</v>
      </c>
      <c r="G46" s="27">
        <v>374.22</v>
      </c>
      <c r="H46" s="27" t="s">
        <v>121</v>
      </c>
      <c r="I46" s="27">
        <v>1.4983741124501353</v>
      </c>
    </row>
    <row r="47" spans="1:14" x14ac:dyDescent="0.2">
      <c r="A47" s="10">
        <v>1</v>
      </c>
      <c r="B47" s="26" t="s">
        <v>229</v>
      </c>
      <c r="C47" s="27" t="s">
        <v>121</v>
      </c>
      <c r="D47" s="27">
        <v>1.8</v>
      </c>
      <c r="E47" s="27"/>
      <c r="F47" s="72">
        <v>73.271889400921665</v>
      </c>
      <c r="G47" s="27">
        <v>131.88940092165899</v>
      </c>
      <c r="H47" s="27" t="s">
        <v>121</v>
      </c>
      <c r="I47" s="27">
        <v>0.52808418590019457</v>
      </c>
    </row>
    <row r="48" spans="1:14" x14ac:dyDescent="0.2">
      <c r="A48" s="10">
        <v>1</v>
      </c>
      <c r="B48" s="26" t="s">
        <v>160</v>
      </c>
      <c r="C48" s="27" t="s">
        <v>121</v>
      </c>
      <c r="D48" s="27">
        <v>3847</v>
      </c>
      <c r="E48" s="27"/>
      <c r="F48" s="72">
        <v>0.56000000000000005</v>
      </c>
      <c r="G48" s="27">
        <v>2154.3200000000002</v>
      </c>
      <c r="H48" s="27" t="s">
        <v>121</v>
      </c>
      <c r="I48" s="27">
        <v>8.6258813476927347</v>
      </c>
    </row>
    <row r="49" spans="1:14" x14ac:dyDescent="0.2">
      <c r="A49" s="10">
        <v>1</v>
      </c>
      <c r="B49" s="26" t="s">
        <v>226</v>
      </c>
      <c r="C49" s="27" t="s">
        <v>121</v>
      </c>
      <c r="D49" s="27">
        <v>12600</v>
      </c>
      <c r="E49" s="27"/>
      <c r="F49" s="72">
        <v>4.8581792713069338E-2</v>
      </c>
      <c r="G49" s="27">
        <v>612.13058818467368</v>
      </c>
      <c r="H49" s="27" t="s">
        <v>121</v>
      </c>
      <c r="I49" s="27">
        <v>2.4509663480700912</v>
      </c>
      <c r="L49" s="10">
        <f>SUBTOTAL(9,G50:G74)</f>
        <v>6720.9067946675177</v>
      </c>
      <c r="N49" s="10" t="e">
        <v>#VALUE!</v>
      </c>
    </row>
    <row r="50" spans="1:14" x14ac:dyDescent="0.2">
      <c r="A50" s="10">
        <v>1</v>
      </c>
      <c r="B50" s="43" t="s">
        <v>161</v>
      </c>
      <c r="C50" s="92" t="s">
        <v>121</v>
      </c>
      <c r="D50" s="92" t="s">
        <v>121</v>
      </c>
      <c r="E50" s="92"/>
      <c r="F50" s="94" t="s">
        <v>121</v>
      </c>
      <c r="G50" s="92" t="s">
        <v>121</v>
      </c>
      <c r="H50" s="92">
        <v>6720.9067946675177</v>
      </c>
      <c r="I50" s="92" t="s">
        <v>121</v>
      </c>
      <c r="M50" s="10" t="e">
        <v>#VALUE!</v>
      </c>
    </row>
    <row r="51" spans="1:14" x14ac:dyDescent="0.2">
      <c r="A51" s="10">
        <v>1</v>
      </c>
      <c r="B51" s="26" t="s">
        <v>162</v>
      </c>
      <c r="C51" s="27" t="s">
        <v>121</v>
      </c>
      <c r="D51" s="27">
        <v>0.4</v>
      </c>
      <c r="E51" s="27"/>
      <c r="F51" s="73">
        <v>45</v>
      </c>
      <c r="G51" s="27">
        <v>18</v>
      </c>
      <c r="H51" s="27" t="s">
        <v>121</v>
      </c>
      <c r="I51" s="27">
        <v>7.2071866880718372E-2</v>
      </c>
      <c r="L51" s="64"/>
      <c r="M51" s="10">
        <v>100</v>
      </c>
    </row>
    <row r="52" spans="1:14" x14ac:dyDescent="0.2">
      <c r="A52" s="10">
        <v>1</v>
      </c>
      <c r="B52" s="26" t="s">
        <v>227</v>
      </c>
      <c r="C52" s="27" t="s">
        <v>121</v>
      </c>
      <c r="D52" s="27">
        <v>900</v>
      </c>
      <c r="E52" s="27"/>
      <c r="F52" s="72">
        <v>0.1396</v>
      </c>
      <c r="G52" s="27">
        <v>125.64</v>
      </c>
      <c r="H52" s="27" t="s">
        <v>121</v>
      </c>
      <c r="I52" s="27">
        <v>0.50306163082741417</v>
      </c>
      <c r="M52" s="10">
        <v>100</v>
      </c>
    </row>
    <row r="53" spans="1:14" x14ac:dyDescent="0.2">
      <c r="A53" s="10">
        <v>1</v>
      </c>
      <c r="B53" s="26" t="s">
        <v>163</v>
      </c>
      <c r="C53" s="27" t="s">
        <v>121</v>
      </c>
      <c r="D53" s="27">
        <v>81</v>
      </c>
      <c r="E53" s="27"/>
      <c r="F53" s="73">
        <v>0.19999999999999998</v>
      </c>
      <c r="G53" s="27">
        <v>16.2</v>
      </c>
      <c r="H53" s="27" t="s">
        <v>121</v>
      </c>
      <c r="I53" s="27">
        <v>6.4864680192646532E-2</v>
      </c>
      <c r="M53" s="10">
        <v>100</v>
      </c>
    </row>
    <row r="54" spans="1:14" x14ac:dyDescent="0.2">
      <c r="A54" s="10">
        <v>1</v>
      </c>
      <c r="B54" s="26" t="s">
        <v>164</v>
      </c>
      <c r="C54" s="27" t="s">
        <v>121</v>
      </c>
      <c r="D54" s="27">
        <v>500000</v>
      </c>
      <c r="E54" s="27"/>
      <c r="F54" s="71">
        <v>2.5000000000000001E-4</v>
      </c>
      <c r="G54" s="27">
        <v>125</v>
      </c>
      <c r="H54" s="27" t="s">
        <v>121</v>
      </c>
      <c r="I54" s="27">
        <v>0.50049907556054429</v>
      </c>
      <c r="M54" s="10">
        <v>100</v>
      </c>
    </row>
    <row r="55" spans="1:14" x14ac:dyDescent="0.2">
      <c r="A55" s="10">
        <v>1</v>
      </c>
      <c r="B55" s="11" t="s">
        <v>165</v>
      </c>
      <c r="C55" s="76" t="s">
        <v>121</v>
      </c>
      <c r="D55" s="83">
        <v>25000</v>
      </c>
      <c r="E55" s="9" t="s">
        <v>121</v>
      </c>
      <c r="F55" s="13">
        <v>0.1</v>
      </c>
      <c r="G55" s="7">
        <v>2500</v>
      </c>
      <c r="H55" s="9" t="s">
        <v>121</v>
      </c>
      <c r="I55" s="24">
        <v>10.009981511210885</v>
      </c>
      <c r="M55" s="10">
        <v>100</v>
      </c>
    </row>
    <row r="56" spans="1:14" x14ac:dyDescent="0.2">
      <c r="A56" s="10">
        <v>1</v>
      </c>
      <c r="B56" s="11" t="s">
        <v>166</v>
      </c>
      <c r="C56" s="76" t="s">
        <v>121</v>
      </c>
      <c r="D56" s="7">
        <v>712.5</v>
      </c>
      <c r="E56" s="9" t="s">
        <v>121</v>
      </c>
      <c r="F56" s="13">
        <v>4.5353448275862061</v>
      </c>
      <c r="G56" s="7">
        <v>3231.4331896551716</v>
      </c>
      <c r="H56" s="9" t="s">
        <v>121</v>
      </c>
      <c r="I56" s="24">
        <v>12.938634593264595</v>
      </c>
    </row>
    <row r="57" spans="1:14" hidden="1" x14ac:dyDescent="0.2">
      <c r="A57" s="10">
        <v>0</v>
      </c>
      <c r="B57" s="11">
        <v>0</v>
      </c>
      <c r="C57" s="76" t="s">
        <v>121</v>
      </c>
      <c r="D57" s="7" t="s">
        <v>121</v>
      </c>
      <c r="E57" s="9" t="s">
        <v>121</v>
      </c>
      <c r="F57" s="9" t="s">
        <v>121</v>
      </c>
      <c r="G57" s="7" t="s">
        <v>121</v>
      </c>
      <c r="H57" s="9" t="s">
        <v>121</v>
      </c>
      <c r="I57" s="24" t="s">
        <v>121</v>
      </c>
    </row>
    <row r="58" spans="1:14" hidden="1" x14ac:dyDescent="0.2">
      <c r="A58" s="10">
        <v>0</v>
      </c>
      <c r="B58" s="11">
        <v>0</v>
      </c>
      <c r="C58" s="76" t="s">
        <v>121</v>
      </c>
      <c r="D58" s="7" t="s">
        <v>121</v>
      </c>
      <c r="E58" s="9" t="s">
        <v>121</v>
      </c>
      <c r="F58" s="9" t="s">
        <v>121</v>
      </c>
      <c r="G58" s="7" t="s">
        <v>121</v>
      </c>
      <c r="H58" s="9" t="s">
        <v>121</v>
      </c>
      <c r="I58" s="24" t="s">
        <v>121</v>
      </c>
    </row>
    <row r="59" spans="1:14" hidden="1" x14ac:dyDescent="0.2">
      <c r="A59" s="10">
        <v>0</v>
      </c>
      <c r="B59" s="11">
        <v>0</v>
      </c>
      <c r="C59" s="76" t="s">
        <v>121</v>
      </c>
      <c r="D59" s="7" t="s">
        <v>121</v>
      </c>
      <c r="E59" s="9" t="s">
        <v>121</v>
      </c>
      <c r="F59" s="9" t="s">
        <v>121</v>
      </c>
      <c r="G59" s="7" t="s">
        <v>121</v>
      </c>
      <c r="H59" s="9" t="s">
        <v>121</v>
      </c>
      <c r="I59" s="24" t="s">
        <v>121</v>
      </c>
    </row>
    <row r="60" spans="1:14" hidden="1" x14ac:dyDescent="0.2">
      <c r="A60" s="10">
        <v>0</v>
      </c>
      <c r="B60" s="11">
        <v>0</v>
      </c>
      <c r="C60" s="76" t="s">
        <v>121</v>
      </c>
      <c r="D60" s="7" t="s">
        <v>121</v>
      </c>
      <c r="E60" s="9" t="s">
        <v>121</v>
      </c>
      <c r="F60" s="9" t="s">
        <v>121</v>
      </c>
      <c r="G60" s="7" t="s">
        <v>121</v>
      </c>
      <c r="H60" s="9" t="s">
        <v>121</v>
      </c>
      <c r="I60" s="24" t="s">
        <v>121</v>
      </c>
    </row>
    <row r="61" spans="1:14" hidden="1" x14ac:dyDescent="0.2">
      <c r="A61" s="10">
        <v>0</v>
      </c>
      <c r="B61" s="11">
        <v>0</v>
      </c>
      <c r="C61" s="76" t="s">
        <v>121</v>
      </c>
      <c r="D61" s="7" t="s">
        <v>121</v>
      </c>
      <c r="E61" s="9" t="s">
        <v>121</v>
      </c>
      <c r="F61" s="9" t="s">
        <v>121</v>
      </c>
      <c r="G61" s="7" t="s">
        <v>121</v>
      </c>
      <c r="H61" s="9" t="s">
        <v>121</v>
      </c>
      <c r="I61" s="24" t="s">
        <v>121</v>
      </c>
    </row>
    <row r="62" spans="1:14" hidden="1" x14ac:dyDescent="0.2">
      <c r="A62" s="10">
        <v>0</v>
      </c>
      <c r="B62" s="11">
        <v>0</v>
      </c>
      <c r="C62" s="76" t="s">
        <v>121</v>
      </c>
      <c r="D62" s="7" t="s">
        <v>121</v>
      </c>
      <c r="E62" s="9" t="s">
        <v>121</v>
      </c>
      <c r="F62" s="9" t="s">
        <v>121</v>
      </c>
      <c r="G62" s="7" t="s">
        <v>121</v>
      </c>
      <c r="H62" s="9" t="s">
        <v>121</v>
      </c>
      <c r="I62" s="24" t="s">
        <v>121</v>
      </c>
    </row>
    <row r="63" spans="1:14" hidden="1" x14ac:dyDescent="0.2">
      <c r="A63" s="10">
        <v>0</v>
      </c>
      <c r="B63" s="11">
        <v>0</v>
      </c>
      <c r="C63" s="76" t="s">
        <v>121</v>
      </c>
      <c r="D63" s="7" t="s">
        <v>121</v>
      </c>
      <c r="E63" s="9" t="s">
        <v>121</v>
      </c>
      <c r="F63" s="9" t="s">
        <v>121</v>
      </c>
      <c r="G63" s="7" t="s">
        <v>121</v>
      </c>
      <c r="H63" s="9" t="s">
        <v>121</v>
      </c>
      <c r="I63" s="24" t="s">
        <v>121</v>
      </c>
    </row>
    <row r="64" spans="1:14" hidden="1" x14ac:dyDescent="0.2">
      <c r="A64" s="10">
        <v>0</v>
      </c>
      <c r="B64" s="11">
        <v>0</v>
      </c>
      <c r="C64" s="76" t="s">
        <v>121</v>
      </c>
      <c r="D64" s="7" t="s">
        <v>121</v>
      </c>
      <c r="E64" s="9" t="s">
        <v>121</v>
      </c>
      <c r="F64" s="9" t="s">
        <v>121</v>
      </c>
      <c r="G64" s="7" t="s">
        <v>121</v>
      </c>
      <c r="H64" s="9" t="s">
        <v>121</v>
      </c>
      <c r="I64" s="24" t="s">
        <v>121</v>
      </c>
    </row>
    <row r="65" spans="1:14" hidden="1" x14ac:dyDescent="0.2">
      <c r="A65" s="10">
        <v>0</v>
      </c>
      <c r="B65" s="11">
        <v>0</v>
      </c>
      <c r="C65" s="76" t="s">
        <v>121</v>
      </c>
      <c r="D65" s="7" t="s">
        <v>121</v>
      </c>
      <c r="E65" s="9" t="s">
        <v>121</v>
      </c>
      <c r="F65" s="9" t="s">
        <v>121</v>
      </c>
      <c r="G65" s="7" t="s">
        <v>121</v>
      </c>
      <c r="H65" s="9" t="s">
        <v>121</v>
      </c>
      <c r="I65" s="24" t="s">
        <v>121</v>
      </c>
    </row>
    <row r="66" spans="1:14" hidden="1" x14ac:dyDescent="0.2">
      <c r="A66" s="10">
        <v>0</v>
      </c>
      <c r="B66" s="11">
        <v>0</v>
      </c>
      <c r="C66" s="76" t="s">
        <v>121</v>
      </c>
      <c r="D66" s="7" t="s">
        <v>121</v>
      </c>
      <c r="E66" s="9" t="s">
        <v>121</v>
      </c>
      <c r="F66" s="9" t="s">
        <v>121</v>
      </c>
      <c r="G66" s="7" t="s">
        <v>121</v>
      </c>
      <c r="H66" s="9" t="s">
        <v>121</v>
      </c>
      <c r="I66" s="24" t="s">
        <v>121</v>
      </c>
    </row>
    <row r="67" spans="1:14" hidden="1" x14ac:dyDescent="0.2">
      <c r="A67" s="10">
        <v>0</v>
      </c>
      <c r="B67" s="11">
        <v>0</v>
      </c>
      <c r="C67" s="76" t="s">
        <v>121</v>
      </c>
      <c r="D67" s="7" t="s">
        <v>121</v>
      </c>
      <c r="E67" s="9" t="s">
        <v>121</v>
      </c>
      <c r="F67" s="9" t="s">
        <v>121</v>
      </c>
      <c r="G67" s="7" t="s">
        <v>121</v>
      </c>
      <c r="H67" s="9" t="s">
        <v>121</v>
      </c>
      <c r="I67" s="24" t="s">
        <v>121</v>
      </c>
    </row>
    <row r="68" spans="1:14" hidden="1" x14ac:dyDescent="0.2">
      <c r="A68" s="10">
        <v>0</v>
      </c>
      <c r="B68" s="11">
        <v>0</v>
      </c>
      <c r="C68" s="76" t="s">
        <v>121</v>
      </c>
      <c r="D68" s="7" t="s">
        <v>121</v>
      </c>
      <c r="E68" s="9" t="s">
        <v>121</v>
      </c>
      <c r="F68" s="9" t="s">
        <v>121</v>
      </c>
      <c r="G68" s="7" t="s">
        <v>121</v>
      </c>
      <c r="H68" s="9" t="s">
        <v>121</v>
      </c>
      <c r="I68" s="24" t="s">
        <v>121</v>
      </c>
    </row>
    <row r="69" spans="1:14" hidden="1" x14ac:dyDescent="0.2">
      <c r="A69" s="10">
        <v>0</v>
      </c>
      <c r="B69" s="11">
        <v>0</v>
      </c>
      <c r="C69" s="76" t="s">
        <v>121</v>
      </c>
      <c r="D69" s="7" t="s">
        <v>121</v>
      </c>
      <c r="E69" s="9" t="s">
        <v>121</v>
      </c>
      <c r="F69" s="9" t="s">
        <v>121</v>
      </c>
      <c r="G69" s="7" t="s">
        <v>121</v>
      </c>
      <c r="H69" s="9" t="s">
        <v>121</v>
      </c>
      <c r="I69" s="24" t="s">
        <v>121</v>
      </c>
    </row>
    <row r="70" spans="1:14" hidden="1" x14ac:dyDescent="0.2">
      <c r="A70" s="10">
        <v>0</v>
      </c>
      <c r="B70" s="11">
        <v>0</v>
      </c>
      <c r="C70" s="76" t="s">
        <v>121</v>
      </c>
      <c r="D70" s="7" t="s">
        <v>121</v>
      </c>
      <c r="E70" s="9" t="s">
        <v>121</v>
      </c>
      <c r="F70" s="9" t="s">
        <v>121</v>
      </c>
      <c r="G70" s="7" t="s">
        <v>121</v>
      </c>
      <c r="H70" s="9" t="s">
        <v>121</v>
      </c>
      <c r="I70" s="24" t="s">
        <v>121</v>
      </c>
    </row>
    <row r="71" spans="1:14" hidden="1" x14ac:dyDescent="0.2">
      <c r="A71" s="10">
        <v>0</v>
      </c>
      <c r="B71" s="11">
        <v>0</v>
      </c>
      <c r="C71" s="76" t="s">
        <v>121</v>
      </c>
      <c r="D71" s="7" t="s">
        <v>121</v>
      </c>
      <c r="E71" s="9" t="s">
        <v>121</v>
      </c>
      <c r="F71" s="9" t="s">
        <v>121</v>
      </c>
      <c r="G71" s="7" t="s">
        <v>121</v>
      </c>
      <c r="H71" s="9" t="s">
        <v>121</v>
      </c>
      <c r="I71" s="24" t="s">
        <v>121</v>
      </c>
    </row>
    <row r="72" spans="1:14" hidden="1" x14ac:dyDescent="0.2">
      <c r="A72" s="10">
        <v>0</v>
      </c>
      <c r="B72" s="11">
        <v>0</v>
      </c>
      <c r="C72" s="76" t="s">
        <v>121</v>
      </c>
      <c r="D72" s="7" t="s">
        <v>121</v>
      </c>
      <c r="E72" s="9" t="s">
        <v>121</v>
      </c>
      <c r="F72" s="9" t="s">
        <v>121</v>
      </c>
      <c r="G72" s="7" t="s">
        <v>121</v>
      </c>
      <c r="H72" s="9" t="s">
        <v>121</v>
      </c>
      <c r="I72" s="24" t="s">
        <v>121</v>
      </c>
    </row>
    <row r="73" spans="1:14" x14ac:dyDescent="0.2">
      <c r="A73" s="10">
        <v>1</v>
      </c>
      <c r="B73" s="11" t="s">
        <v>167</v>
      </c>
      <c r="C73" s="9" t="s">
        <v>121</v>
      </c>
      <c r="D73" s="26" t="s">
        <v>121</v>
      </c>
      <c r="E73" s="78" t="s">
        <v>121</v>
      </c>
      <c r="F73" s="72" t="s">
        <v>121</v>
      </c>
      <c r="G73" s="30">
        <v>595.55999999999983</v>
      </c>
      <c r="H73" s="24" t="s">
        <v>121</v>
      </c>
      <c r="I73" s="24">
        <v>2.3846178355267011</v>
      </c>
      <c r="M73" s="10">
        <v>119.99999999999997</v>
      </c>
    </row>
    <row r="74" spans="1:14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/>
      <c r="F74" s="72" t="s">
        <v>121</v>
      </c>
      <c r="G74" s="27">
        <v>109.07360501234571</v>
      </c>
      <c r="H74" s="27" t="s">
        <v>121</v>
      </c>
      <c r="I74" s="27">
        <v>0.43672990781387983</v>
      </c>
      <c r="M74" s="10">
        <v>100</v>
      </c>
    </row>
    <row r="75" spans="1:14" x14ac:dyDescent="0.2">
      <c r="A75" s="10">
        <v>1</v>
      </c>
      <c r="B75" s="95" t="s">
        <v>169</v>
      </c>
      <c r="C75" s="96" t="s">
        <v>121</v>
      </c>
      <c r="D75" s="92" t="s">
        <v>121</v>
      </c>
      <c r="E75" s="92"/>
      <c r="F75" s="94" t="s">
        <v>121</v>
      </c>
      <c r="G75" s="92" t="s">
        <v>121</v>
      </c>
      <c r="H75" s="92">
        <v>4083.6207818930043</v>
      </c>
      <c r="I75" s="92" t="s">
        <v>121</v>
      </c>
      <c r="L75" s="64">
        <f>SUM(G76:G81)</f>
        <v>4083.6207818930043</v>
      </c>
      <c r="N75" s="10">
        <v>100</v>
      </c>
    </row>
    <row r="76" spans="1:14" x14ac:dyDescent="0.2">
      <c r="A76" s="10">
        <v>1</v>
      </c>
      <c r="B76" s="26" t="s">
        <v>260</v>
      </c>
      <c r="C76" s="24" t="s">
        <v>121</v>
      </c>
      <c r="D76" s="27" t="s">
        <v>121</v>
      </c>
      <c r="E76" s="27" t="s">
        <v>121</v>
      </c>
      <c r="F76" s="72" t="s">
        <v>121</v>
      </c>
      <c r="G76" s="27">
        <v>57.283333333333339</v>
      </c>
      <c r="H76" s="27" t="s">
        <v>121</v>
      </c>
      <c r="I76" s="27">
        <v>0.22936204302687876</v>
      </c>
    </row>
    <row r="77" spans="1:14" x14ac:dyDescent="0.2">
      <c r="A77" s="10">
        <v>1</v>
      </c>
      <c r="B77" s="26" t="s">
        <v>261</v>
      </c>
      <c r="C77" s="24" t="s">
        <v>121</v>
      </c>
      <c r="D77" s="27" t="s">
        <v>121</v>
      </c>
      <c r="E77" s="27"/>
      <c r="F77" s="72" t="s">
        <v>121</v>
      </c>
      <c r="G77" s="27">
        <v>2238.6831275720165</v>
      </c>
      <c r="H77" s="27" t="s">
        <v>121</v>
      </c>
      <c r="I77" s="27">
        <v>8.9636706865822582</v>
      </c>
    </row>
    <row r="78" spans="1:14" x14ac:dyDescent="0.2">
      <c r="A78" s="10">
        <v>1</v>
      </c>
      <c r="B78" s="26" t="s">
        <v>262</v>
      </c>
      <c r="C78" s="24" t="s">
        <v>121</v>
      </c>
      <c r="D78" s="27" t="s">
        <v>121</v>
      </c>
      <c r="E78" s="27"/>
      <c r="F78" s="72" t="s">
        <v>121</v>
      </c>
      <c r="G78" s="27">
        <v>520.164609053498</v>
      </c>
      <c r="H78" s="27" t="s">
        <v>121</v>
      </c>
      <c r="I78" s="27">
        <v>2.0827352477647012</v>
      </c>
    </row>
    <row r="79" spans="1:14" x14ac:dyDescent="0.2">
      <c r="A79" s="10">
        <v>1</v>
      </c>
      <c r="B79" s="26" t="s">
        <v>263</v>
      </c>
      <c r="C79" s="24" t="s">
        <v>121</v>
      </c>
      <c r="D79" s="27" t="s">
        <v>121</v>
      </c>
      <c r="E79" s="27" t="s">
        <v>121</v>
      </c>
      <c r="F79" s="72" t="s">
        <v>121</v>
      </c>
      <c r="G79" s="27">
        <v>1234.5679012345681</v>
      </c>
      <c r="H79" s="27" t="s">
        <v>121</v>
      </c>
      <c r="I79" s="27">
        <v>4.9432007462769816</v>
      </c>
    </row>
    <row r="80" spans="1:14" x14ac:dyDescent="0.2">
      <c r="A80" s="10">
        <v>1</v>
      </c>
      <c r="B80" s="26" t="s">
        <v>264</v>
      </c>
      <c r="C80" s="24" t="s">
        <v>121</v>
      </c>
      <c r="D80" s="27" t="s">
        <v>121</v>
      </c>
      <c r="E80" s="27" t="s">
        <v>121</v>
      </c>
      <c r="F80" s="72" t="s">
        <v>121</v>
      </c>
      <c r="G80" s="27">
        <v>32.921810699588477</v>
      </c>
      <c r="H80" s="27" t="s">
        <v>121</v>
      </c>
      <c r="I80" s="27">
        <v>0.13181868656738616</v>
      </c>
    </row>
    <row r="81" spans="1:14" hidden="1" x14ac:dyDescent="0.2">
      <c r="A81" s="10">
        <v>0</v>
      </c>
      <c r="B81" s="11">
        <v>0</v>
      </c>
      <c r="C81" s="9" t="s">
        <v>121</v>
      </c>
      <c r="D81" s="26" t="s">
        <v>121</v>
      </c>
      <c r="E81" s="78" t="s">
        <v>121</v>
      </c>
      <c r="F81" s="76" t="s">
        <v>121</v>
      </c>
      <c r="G81" s="84" t="s">
        <v>121</v>
      </c>
      <c r="H81" s="9" t="s">
        <v>121</v>
      </c>
      <c r="I81" s="24" t="s">
        <v>121</v>
      </c>
    </row>
    <row r="82" spans="1:14" x14ac:dyDescent="0.2">
      <c r="A82" s="10">
        <v>1</v>
      </c>
      <c r="B82" s="95" t="s">
        <v>171</v>
      </c>
      <c r="C82" s="96" t="s">
        <v>121</v>
      </c>
      <c r="D82" s="92" t="s">
        <v>121</v>
      </c>
      <c r="E82" s="92"/>
      <c r="F82" s="94" t="s">
        <v>121</v>
      </c>
      <c r="G82" s="92" t="s">
        <v>121</v>
      </c>
      <c r="H82" s="92">
        <v>4124.3771000424076</v>
      </c>
      <c r="I82" s="92" t="s">
        <v>121</v>
      </c>
      <c r="L82" s="64">
        <f>SUM(G83:G84)</f>
        <v>4124.3771000424076</v>
      </c>
      <c r="N82" s="10">
        <v>106.52036452251616</v>
      </c>
    </row>
    <row r="83" spans="1:14" x14ac:dyDescent="0.2">
      <c r="A83" s="10">
        <v>1</v>
      </c>
      <c r="B83" s="31" t="s">
        <v>172</v>
      </c>
      <c r="C83" s="24" t="s">
        <v>121</v>
      </c>
      <c r="D83" s="27">
        <v>91.918773478284308</v>
      </c>
      <c r="E83" s="27"/>
      <c r="F83" s="72">
        <v>25.933867362318811</v>
      </c>
      <c r="G83" s="27">
        <v>2383.8092794928534</v>
      </c>
      <c r="H83" s="27" t="s">
        <v>121</v>
      </c>
      <c r="I83" s="27">
        <v>9.5447547255905629</v>
      </c>
      <c r="M83" s="10">
        <v>111.11747891087344</v>
      </c>
    </row>
    <row r="84" spans="1:14" x14ac:dyDescent="0.2">
      <c r="A84" s="10">
        <v>1</v>
      </c>
      <c r="B84" s="31" t="s">
        <v>173</v>
      </c>
      <c r="C84" s="24" t="s">
        <v>121</v>
      </c>
      <c r="D84" s="27">
        <v>303.44662022852231</v>
      </c>
      <c r="E84" s="27"/>
      <c r="F84" s="72">
        <v>5.7359934318555013</v>
      </c>
      <c r="G84" s="27">
        <v>1740.5678205495547</v>
      </c>
      <c r="H84" s="27" t="s">
        <v>121</v>
      </c>
      <c r="I84" s="27">
        <v>6.9692206810838666</v>
      </c>
    </row>
    <row r="85" spans="1:14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/>
      <c r="F85" s="94" t="s">
        <v>121</v>
      </c>
      <c r="G85" s="92" t="s">
        <v>121</v>
      </c>
      <c r="H85" s="92">
        <v>1504.5686033353745</v>
      </c>
      <c r="I85" s="92" t="s">
        <v>121</v>
      </c>
      <c r="L85" s="64">
        <f>SUM(G86:G91)</f>
        <v>1504.5686033353745</v>
      </c>
      <c r="N85" s="10">
        <v>88.560207361755374</v>
      </c>
    </row>
    <row r="86" spans="1:14" hidden="1" x14ac:dyDescent="0.2">
      <c r="A86" s="10">
        <v>0</v>
      </c>
      <c r="B86" s="12" t="s">
        <v>175</v>
      </c>
      <c r="C86" s="9" t="s">
        <v>121</v>
      </c>
      <c r="D86" s="77" t="s">
        <v>121</v>
      </c>
      <c r="E86" s="78" t="s">
        <v>121</v>
      </c>
      <c r="F86" s="85" t="s">
        <v>121</v>
      </c>
      <c r="G86" s="8" t="s">
        <v>121</v>
      </c>
      <c r="H86" s="9" t="s">
        <v>121</v>
      </c>
      <c r="I86" s="24" t="s">
        <v>121</v>
      </c>
    </row>
    <row r="87" spans="1:14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/>
      <c r="F87" s="72" t="s">
        <v>121</v>
      </c>
      <c r="G87" s="27">
        <v>573.17682845730053</v>
      </c>
      <c r="H87" s="27" t="s">
        <v>121</v>
      </c>
      <c r="I87" s="27">
        <v>2.2949957822048286</v>
      </c>
    </row>
    <row r="88" spans="1:14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/>
      <c r="F88" s="72" t="s">
        <v>121</v>
      </c>
      <c r="G88" s="27">
        <v>623.50313640903528</v>
      </c>
      <c r="H88" s="27" t="s">
        <v>121</v>
      </c>
      <c r="I88" s="27">
        <v>2.4965019470545768</v>
      </c>
    </row>
    <row r="89" spans="1:14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/>
      <c r="F89" s="72" t="s">
        <v>121</v>
      </c>
      <c r="G89" s="27">
        <v>307.8886384690386</v>
      </c>
      <c r="H89" s="27" t="s">
        <v>121</v>
      </c>
      <c r="I89" s="27">
        <v>1.2327838314347876</v>
      </c>
    </row>
    <row r="90" spans="1:14" hidden="1" x14ac:dyDescent="0.2">
      <c r="A90" s="10">
        <v>0</v>
      </c>
      <c r="B90" s="11">
        <v>0</v>
      </c>
      <c r="C90" s="9" t="s">
        <v>121</v>
      </c>
      <c r="D90" s="9" t="s">
        <v>121</v>
      </c>
      <c r="E90" s="78" t="s">
        <v>121</v>
      </c>
      <c r="F90" s="76" t="s">
        <v>121</v>
      </c>
      <c r="G90" s="27" t="s">
        <v>121</v>
      </c>
      <c r="H90" s="26" t="s">
        <v>121</v>
      </c>
      <c r="I90" s="24" t="s">
        <v>121</v>
      </c>
    </row>
    <row r="91" spans="1:14" hidden="1" x14ac:dyDescent="0.2">
      <c r="A91" s="10">
        <v>0</v>
      </c>
      <c r="B91" s="12" t="s">
        <v>179</v>
      </c>
      <c r="C91" s="9" t="s">
        <v>121</v>
      </c>
      <c r="D91" s="86" t="s">
        <v>121</v>
      </c>
      <c r="E91" s="78" t="s">
        <v>121</v>
      </c>
      <c r="F91" s="76" t="s">
        <v>121</v>
      </c>
      <c r="G91" s="87" t="s">
        <v>121</v>
      </c>
      <c r="H91" s="9" t="s">
        <v>121</v>
      </c>
      <c r="I91" s="24" t="s">
        <v>121</v>
      </c>
    </row>
    <row r="92" spans="1:14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/>
      <c r="F92" s="72" t="s">
        <v>121</v>
      </c>
      <c r="G92" s="27">
        <v>1109.5119269527991</v>
      </c>
      <c r="H92" s="27" t="s">
        <v>121</v>
      </c>
      <c r="I92" s="27">
        <v>4.4424775501061919</v>
      </c>
      <c r="L92" s="64">
        <f>+G92</f>
        <v>1109.5119269527991</v>
      </c>
    </row>
    <row r="93" spans="1:14" hidden="1" x14ac:dyDescent="0.2">
      <c r="A93" s="10">
        <v>0</v>
      </c>
      <c r="B93" s="9">
        <v>0</v>
      </c>
      <c r="C93" s="9" t="s">
        <v>121</v>
      </c>
      <c r="D93" s="9" t="s">
        <v>121</v>
      </c>
      <c r="E93" s="78" t="s">
        <v>121</v>
      </c>
      <c r="F93" s="76" t="s">
        <v>121</v>
      </c>
      <c r="G93" s="27" t="s">
        <v>121</v>
      </c>
      <c r="H93" s="24" t="s">
        <v>121</v>
      </c>
      <c r="I93" s="24" t="s">
        <v>121</v>
      </c>
    </row>
    <row r="94" spans="1:14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/>
      <c r="F94" s="156" t="s">
        <v>121</v>
      </c>
      <c r="G94" s="39">
        <v>24975.0711047775</v>
      </c>
      <c r="H94" s="38" t="s">
        <v>121</v>
      </c>
      <c r="I94" s="38">
        <v>100.00000000000003</v>
      </c>
      <c r="K94" s="64"/>
      <c r="L94" s="64">
        <f>SUM(L31:L92)</f>
        <v>24975.0711047775</v>
      </c>
    </row>
    <row r="95" spans="1:14" hidden="1" x14ac:dyDescent="0.2">
      <c r="A95" s="10">
        <v>0</v>
      </c>
      <c r="B95" s="12" t="s">
        <v>49</v>
      </c>
      <c r="C95" s="9" t="s">
        <v>121</v>
      </c>
      <c r="D95" s="9" t="s">
        <v>121</v>
      </c>
      <c r="E95" s="78" t="s">
        <v>121</v>
      </c>
      <c r="F95" s="76" t="s">
        <v>121</v>
      </c>
      <c r="G95" s="27" t="s">
        <v>121</v>
      </c>
      <c r="H95" s="24" t="s">
        <v>121</v>
      </c>
      <c r="I95" s="9" t="s">
        <v>121</v>
      </c>
    </row>
    <row r="96" spans="1:14" hidden="1" x14ac:dyDescent="0.2">
      <c r="A96" s="10">
        <v>0</v>
      </c>
      <c r="B96" s="77">
        <v>0</v>
      </c>
      <c r="C96" s="9" t="s">
        <v>121</v>
      </c>
      <c r="D96" s="77" t="s">
        <v>121</v>
      </c>
      <c r="E96" s="78" t="s">
        <v>121</v>
      </c>
      <c r="F96" s="78" t="s">
        <v>121</v>
      </c>
      <c r="G96" s="79" t="s">
        <v>121</v>
      </c>
      <c r="H96" s="24" t="s">
        <v>121</v>
      </c>
      <c r="I96" s="9" t="s">
        <v>121</v>
      </c>
    </row>
    <row r="97" spans="1:12" hidden="1" x14ac:dyDescent="0.2">
      <c r="A97" s="10">
        <v>0</v>
      </c>
      <c r="B97" s="77">
        <v>0</v>
      </c>
      <c r="C97" s="9" t="s">
        <v>121</v>
      </c>
      <c r="D97" s="77" t="s">
        <v>121</v>
      </c>
      <c r="E97" s="78" t="s">
        <v>121</v>
      </c>
      <c r="F97" s="78" t="s">
        <v>121</v>
      </c>
      <c r="G97" s="79" t="s">
        <v>121</v>
      </c>
      <c r="H97" s="9" t="s">
        <v>121</v>
      </c>
      <c r="I97" s="9" t="s">
        <v>121</v>
      </c>
    </row>
    <row r="98" spans="1:12" hidden="1" x14ac:dyDescent="0.2">
      <c r="A98" s="10">
        <v>0</v>
      </c>
      <c r="B98" s="77">
        <v>0</v>
      </c>
      <c r="C98" s="9" t="s">
        <v>121</v>
      </c>
      <c r="D98" s="77" t="s">
        <v>121</v>
      </c>
      <c r="E98" s="78" t="s">
        <v>121</v>
      </c>
      <c r="F98" s="78" t="s">
        <v>121</v>
      </c>
      <c r="G98" s="79" t="s">
        <v>121</v>
      </c>
      <c r="H98" s="9" t="s">
        <v>121</v>
      </c>
      <c r="I98" s="9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/>
      <c r="F99" s="157" t="s">
        <v>121</v>
      </c>
      <c r="G99" s="41">
        <v>24975.0711047775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/>
      <c r="F100" s="171">
        <v>0.99900284419109997</v>
      </c>
      <c r="G100" s="35" t="s">
        <v>121</v>
      </c>
      <c r="H100" s="59" t="s">
        <v>121</v>
      </c>
      <c r="I100" s="59" t="s">
        <v>121</v>
      </c>
    </row>
    <row r="101" spans="1:12" hidden="1" x14ac:dyDescent="0.2">
      <c r="A101" s="10">
        <v>0</v>
      </c>
      <c r="B101" s="12">
        <v>0</v>
      </c>
      <c r="C101" s="9" t="s">
        <v>121</v>
      </c>
      <c r="D101" s="26" t="s">
        <v>121</v>
      </c>
      <c r="E101" s="26" t="s">
        <v>121</v>
      </c>
      <c r="F101" s="27" t="s">
        <v>121</v>
      </c>
      <c r="G101" s="30" t="s">
        <v>121</v>
      </c>
      <c r="H101" s="9" t="s">
        <v>121</v>
      </c>
      <c r="I101" s="9" t="s">
        <v>121</v>
      </c>
    </row>
    <row r="102" spans="1:12" hidden="1" x14ac:dyDescent="0.2">
      <c r="A102" s="10">
        <v>0</v>
      </c>
      <c r="B102" s="12">
        <v>0</v>
      </c>
      <c r="C102" s="88" t="s">
        <v>121</v>
      </c>
      <c r="D102" s="25" t="s">
        <v>121</v>
      </c>
      <c r="E102" s="25" t="s">
        <v>121</v>
      </c>
      <c r="F102" s="25" t="s">
        <v>121</v>
      </c>
      <c r="G102" s="40" t="s">
        <v>121</v>
      </c>
      <c r="H102" s="9" t="s">
        <v>121</v>
      </c>
      <c r="I102" s="9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/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/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551.51264086970582</v>
      </c>
      <c r="E105" s="26"/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/>
      <c r="F106" s="26">
        <v>332</v>
      </c>
      <c r="G106" s="26">
        <v>332</v>
      </c>
      <c r="H106" s="24" t="s">
        <v>121</v>
      </c>
      <c r="I106" s="24" t="s">
        <v>121</v>
      </c>
    </row>
    <row r="107" spans="1:12" hidden="1" x14ac:dyDescent="0.2">
      <c r="A107" s="10">
        <v>0</v>
      </c>
      <c r="B107" s="11">
        <v>0</v>
      </c>
      <c r="C107" s="9" t="s">
        <v>121</v>
      </c>
      <c r="D107" s="77" t="s">
        <v>121</v>
      </c>
      <c r="E107" s="78" t="s">
        <v>121</v>
      </c>
      <c r="F107" s="78" t="s">
        <v>121</v>
      </c>
      <c r="G107" s="79" t="s">
        <v>121</v>
      </c>
      <c r="H107" s="9" t="s">
        <v>121</v>
      </c>
      <c r="I107" s="9" t="s">
        <v>121</v>
      </c>
    </row>
    <row r="108" spans="1:12" hidden="1" x14ac:dyDescent="0.2">
      <c r="A108" s="10">
        <v>0</v>
      </c>
      <c r="B108" s="11">
        <v>0</v>
      </c>
      <c r="C108" s="9" t="s">
        <v>121</v>
      </c>
      <c r="D108" s="77" t="s">
        <v>121</v>
      </c>
      <c r="E108" s="78" t="s">
        <v>121</v>
      </c>
      <c r="F108" s="78" t="s">
        <v>121</v>
      </c>
      <c r="G108" s="79" t="s">
        <v>121</v>
      </c>
      <c r="H108" s="24" t="s">
        <v>121</v>
      </c>
      <c r="I108" s="9" t="s">
        <v>121</v>
      </c>
    </row>
    <row r="109" spans="1:12" hidden="1" x14ac:dyDescent="0.2">
      <c r="A109" s="10">
        <v>0</v>
      </c>
      <c r="B109" s="11">
        <v>0</v>
      </c>
      <c r="C109" s="9" t="s">
        <v>121</v>
      </c>
      <c r="D109" s="77" t="s">
        <v>121</v>
      </c>
      <c r="E109" s="78" t="s">
        <v>121</v>
      </c>
      <c r="F109" s="78" t="s">
        <v>121</v>
      </c>
      <c r="G109" s="79" t="s">
        <v>121</v>
      </c>
      <c r="H109" s="24" t="s">
        <v>121</v>
      </c>
      <c r="I109" s="9" t="s">
        <v>121</v>
      </c>
    </row>
    <row r="110" spans="1:12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2" hidden="1" x14ac:dyDescent="0.2">
      <c r="A111" s="10">
        <v>0</v>
      </c>
      <c r="B111" s="89" t="s">
        <v>186</v>
      </c>
      <c r="C111" s="9" t="s">
        <v>121</v>
      </c>
      <c r="D111" s="77" t="s">
        <v>121</v>
      </c>
      <c r="E111" s="78" t="s">
        <v>121</v>
      </c>
      <c r="F111" s="86" t="s">
        <v>121</v>
      </c>
      <c r="G111" s="90" t="s">
        <v>121</v>
      </c>
      <c r="H111" s="24" t="s">
        <v>121</v>
      </c>
      <c r="I111" s="9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/>
      <c r="F112" s="158" t="s">
        <v>121</v>
      </c>
      <c r="G112" s="36">
        <v>24585.393436206072</v>
      </c>
      <c r="H112" s="35" t="s">
        <v>121</v>
      </c>
      <c r="I112" s="34" t="s">
        <v>121</v>
      </c>
      <c r="L112" s="64">
        <f>+L94-G105-G106</f>
        <v>24585.393436206072</v>
      </c>
    </row>
    <row r="113" spans="1:14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/>
      <c r="F113" s="159">
        <v>0.98341573744824284</v>
      </c>
      <c r="G113" s="61" t="s">
        <v>121</v>
      </c>
      <c r="H113" s="42" t="s">
        <v>121</v>
      </c>
      <c r="I113" s="42" t="s">
        <v>121</v>
      </c>
      <c r="L113" s="10">
        <f>L112/G9-F113</f>
        <v>0</v>
      </c>
      <c r="N113" s="10">
        <v>98.831625057593115</v>
      </c>
    </row>
    <row r="115" spans="1:14" x14ac:dyDescent="0.2">
      <c r="B115" s="177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D55:H72 I55:I73 D74:I80 I81 D82:I85 I86 D87:I89 I90:I91 I93 D92:I92 D31:I54 C3:I3">
    <cfRule type="cellIs" dxfId="31" priority="2" stopIfTrue="1" operator="equal">
      <formula>0</formula>
    </cfRule>
  </conditionalFormatting>
  <conditionalFormatting sqref="L113">
    <cfRule type="cellIs" dxfId="30" priority="1" stopIfTrue="1" operator="notEqual">
      <formula>0</formula>
    </cfRule>
  </conditionalFormatting>
  <pageMargins left="0.75" right="0.75" top="1" bottom="1" header="0" footer="0"/>
  <pageSetup paperSize="9" scale="8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I73" sqref="I73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1.28515625" style="10" customWidth="1"/>
    <col min="5" max="5" width="4.85546875" style="10" customWidth="1"/>
    <col min="6" max="6" width="9.7109375" style="10" customWidth="1"/>
    <col min="7" max="7" width="9.140625" style="64"/>
    <col min="8" max="8" width="9.140625" style="10"/>
    <col min="9" max="9" width="6.5703125" style="23" customWidth="1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4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 t="s">
        <v>121</v>
      </c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 t="s">
        <v>121</v>
      </c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 t="s">
        <v>121</v>
      </c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 t="s">
        <v>121</v>
      </c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272</v>
      </c>
      <c r="C7" s="24" t="s">
        <v>121</v>
      </c>
      <c r="D7" s="62" t="s">
        <v>121</v>
      </c>
      <c r="E7" s="63" t="s">
        <v>121</v>
      </c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 t="s">
        <v>121</v>
      </c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 t="s">
        <v>121</v>
      </c>
      <c r="F9" s="103" t="s">
        <v>121</v>
      </c>
      <c r="G9" s="145">
        <v>50000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 t="s">
        <v>121</v>
      </c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 t="s">
        <v>121</v>
      </c>
      <c r="F11" s="63" t="s">
        <v>121</v>
      </c>
      <c r="G11" s="180">
        <v>55555.555555555555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 t="s">
        <v>121</v>
      </c>
      <c r="F12" s="63" t="s">
        <v>121</v>
      </c>
      <c r="G12" s="180">
        <v>10</v>
      </c>
      <c r="H12" s="74" t="s">
        <v>2</v>
      </c>
      <c r="I12" s="62" t="s">
        <v>121</v>
      </c>
    </row>
    <row r="13" spans="1:9" x14ac:dyDescent="0.2">
      <c r="A13" s="10">
        <v>1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180" t="s">
        <v>121</v>
      </c>
      <c r="H13" s="63" t="s">
        <v>121</v>
      </c>
      <c r="I13" s="62" t="s">
        <v>121</v>
      </c>
    </row>
    <row r="14" spans="1:9" hidden="1" x14ac:dyDescent="0.2">
      <c r="A14" s="10">
        <v>0</v>
      </c>
      <c r="B14" s="24" t="s">
        <v>121</v>
      </c>
      <c r="C14" s="24" t="s">
        <v>121</v>
      </c>
      <c r="D14" s="62" t="s">
        <v>121</v>
      </c>
      <c r="E14" s="63" t="s">
        <v>121</v>
      </c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 t="s">
        <v>121</v>
      </c>
      <c r="F15" s="63" t="s">
        <v>121</v>
      </c>
      <c r="G15" s="250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 t="s">
        <v>121</v>
      </c>
      <c r="F16" s="63" t="s">
        <v>121</v>
      </c>
      <c r="G16" s="180">
        <v>1</v>
      </c>
      <c r="H16" s="74" t="s">
        <v>129</v>
      </c>
      <c r="I16" s="62" t="s">
        <v>121</v>
      </c>
    </row>
    <row r="17" spans="1:14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 t="s">
        <v>121</v>
      </c>
      <c r="F17" s="63" t="s">
        <v>121</v>
      </c>
      <c r="G17" s="180" t="s">
        <v>121</v>
      </c>
      <c r="H17" s="74" t="s">
        <v>121</v>
      </c>
      <c r="I17" s="62" t="s">
        <v>121</v>
      </c>
    </row>
    <row r="18" spans="1:14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180">
        <v>5.7719999999999994</v>
      </c>
      <c r="H18" s="74" t="s">
        <v>2</v>
      </c>
      <c r="I18" s="25" t="s">
        <v>121</v>
      </c>
    </row>
    <row r="19" spans="1:14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</row>
    <row r="20" spans="1:14" hidden="1" x14ac:dyDescent="0.2">
      <c r="A20" s="10">
        <v>0</v>
      </c>
      <c r="B20" s="24" t="s">
        <v>121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4" x14ac:dyDescent="0.2">
      <c r="A21" s="10">
        <v>1</v>
      </c>
      <c r="B21" s="24" t="s">
        <v>132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02">
        <v>27000</v>
      </c>
      <c r="H21" s="24" t="s">
        <v>133</v>
      </c>
      <c r="I21" s="24" t="s">
        <v>121</v>
      </c>
    </row>
    <row r="22" spans="1:14" hidden="1" x14ac:dyDescent="0.2">
      <c r="A22" s="10">
        <v>0</v>
      </c>
      <c r="B22" s="24" t="s">
        <v>121</v>
      </c>
      <c r="C22" s="27" t="s">
        <v>121</v>
      </c>
      <c r="D22" s="29" t="s">
        <v>121</v>
      </c>
      <c r="E22" s="24" t="s">
        <v>121</v>
      </c>
      <c r="F22" s="28" t="s">
        <v>121</v>
      </c>
      <c r="G22" s="27" t="s">
        <v>121</v>
      </c>
      <c r="H22" s="24" t="s">
        <v>121</v>
      </c>
      <c r="I22" s="24" t="s">
        <v>121</v>
      </c>
    </row>
    <row r="23" spans="1:14" hidden="1" x14ac:dyDescent="0.2">
      <c r="A23" s="10">
        <v>0</v>
      </c>
      <c r="B23" s="24" t="s">
        <v>266</v>
      </c>
      <c r="C23" s="27" t="s">
        <v>121</v>
      </c>
      <c r="D23" s="29" t="s">
        <v>121</v>
      </c>
      <c r="E23" s="24" t="s">
        <v>121</v>
      </c>
      <c r="F23" s="28" t="s">
        <v>121</v>
      </c>
      <c r="G23" s="32" t="s">
        <v>107</v>
      </c>
      <c r="H23" s="24"/>
      <c r="I23" s="24"/>
    </row>
    <row r="24" spans="1:14" ht="13.5" x14ac:dyDescent="0.2">
      <c r="A24" s="10">
        <v>1</v>
      </c>
      <c r="B24" s="24" t="s">
        <v>267</v>
      </c>
      <c r="C24" s="27" t="s">
        <v>121</v>
      </c>
      <c r="D24" s="29" t="s">
        <v>121</v>
      </c>
      <c r="E24" s="58" t="s">
        <v>121</v>
      </c>
      <c r="F24" s="28" t="s">
        <v>121</v>
      </c>
      <c r="G24" s="32" t="s">
        <v>107</v>
      </c>
      <c r="H24" s="24"/>
      <c r="I24" s="24"/>
    </row>
    <row r="25" spans="1:14" hidden="1" x14ac:dyDescent="0.2">
      <c r="A25" s="10">
        <v>0</v>
      </c>
      <c r="B25" s="24" t="s">
        <v>121</v>
      </c>
      <c r="C25" s="27" t="s">
        <v>121</v>
      </c>
      <c r="D25" s="27" t="s">
        <v>121</v>
      </c>
      <c r="E25" s="24" t="s">
        <v>121</v>
      </c>
      <c r="F25" s="28" t="s">
        <v>121</v>
      </c>
      <c r="G25" s="27" t="s">
        <v>121</v>
      </c>
      <c r="H25" s="24" t="s">
        <v>121</v>
      </c>
      <c r="I25" s="24" t="s">
        <v>121</v>
      </c>
    </row>
    <row r="26" spans="1:14" hidden="1" x14ac:dyDescent="0.2">
      <c r="A26" s="10">
        <v>0</v>
      </c>
      <c r="B26" s="24" t="s">
        <v>121</v>
      </c>
      <c r="C26" s="27" t="s">
        <v>121</v>
      </c>
      <c r="D26" s="29" t="s">
        <v>121</v>
      </c>
      <c r="E26" s="24" t="s">
        <v>121</v>
      </c>
      <c r="F26" s="28" t="s">
        <v>121</v>
      </c>
      <c r="G26" s="27" t="s">
        <v>121</v>
      </c>
      <c r="H26" s="24" t="s">
        <v>121</v>
      </c>
      <c r="I26" s="24" t="s">
        <v>121</v>
      </c>
    </row>
    <row r="27" spans="1:14" hidden="1" x14ac:dyDescent="0.2">
      <c r="A27" s="10">
        <v>0</v>
      </c>
      <c r="B27" s="24" t="s">
        <v>121</v>
      </c>
      <c r="C27" s="27" t="s">
        <v>121</v>
      </c>
      <c r="D27" s="27" t="s">
        <v>121</v>
      </c>
      <c r="E27" s="24" t="s">
        <v>121</v>
      </c>
      <c r="F27" s="28" t="s">
        <v>121</v>
      </c>
      <c r="G27" s="27" t="s">
        <v>121</v>
      </c>
      <c r="H27" s="24" t="s">
        <v>121</v>
      </c>
      <c r="I27" s="24" t="s">
        <v>121</v>
      </c>
    </row>
    <row r="28" spans="1:14" x14ac:dyDescent="0.2">
      <c r="A28" s="10">
        <v>1</v>
      </c>
      <c r="B28" s="24"/>
      <c r="C28" s="27" t="s">
        <v>121</v>
      </c>
      <c r="D28" s="62" t="s">
        <v>121</v>
      </c>
      <c r="E28" s="63" t="s">
        <v>121</v>
      </c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4" x14ac:dyDescent="0.2">
      <c r="A29" s="10">
        <v>1</v>
      </c>
      <c r="B29" s="160">
        <v>0</v>
      </c>
      <c r="C29" s="161" t="s">
        <v>121</v>
      </c>
      <c r="D29" s="162" t="s">
        <v>134</v>
      </c>
      <c r="E29" s="163" t="s">
        <v>121</v>
      </c>
      <c r="F29" s="163" t="s">
        <v>135</v>
      </c>
      <c r="G29" s="163" t="s">
        <v>136</v>
      </c>
      <c r="H29" s="163" t="s">
        <v>121</v>
      </c>
      <c r="I29" s="162" t="s">
        <v>137</v>
      </c>
    </row>
    <row r="30" spans="1:14" x14ac:dyDescent="0.2">
      <c r="A30" s="10">
        <v>1</v>
      </c>
      <c r="B30" s="164" t="s">
        <v>138</v>
      </c>
      <c r="C30" s="165" t="s">
        <v>121</v>
      </c>
      <c r="D30" s="166" t="s">
        <v>3</v>
      </c>
      <c r="E30" s="166" t="s">
        <v>121</v>
      </c>
      <c r="F30" s="166" t="s">
        <v>139</v>
      </c>
      <c r="G30" s="166" t="s">
        <v>108</v>
      </c>
      <c r="H30" s="166" t="s">
        <v>121</v>
      </c>
      <c r="I30" s="167" t="s">
        <v>140</v>
      </c>
    </row>
    <row r="31" spans="1:14" x14ac:dyDescent="0.2">
      <c r="A31" s="10">
        <v>1</v>
      </c>
      <c r="B31" s="91" t="s">
        <v>141</v>
      </c>
      <c r="C31" s="92" t="s">
        <v>121</v>
      </c>
      <c r="D31" s="92" t="s">
        <v>121</v>
      </c>
      <c r="E31" s="92" t="s">
        <v>121</v>
      </c>
      <c r="F31" s="92" t="s">
        <v>121</v>
      </c>
      <c r="G31" s="92" t="s">
        <v>121</v>
      </c>
      <c r="H31" s="92">
        <v>212.84294266831895</v>
      </c>
      <c r="I31" s="27" t="s">
        <v>121</v>
      </c>
      <c r="L31" s="64">
        <f>+H31</f>
        <v>212.84294266831895</v>
      </c>
      <c r="N31" s="220">
        <v>88.148772091055605</v>
      </c>
    </row>
    <row r="32" spans="1:14" hidden="1" x14ac:dyDescent="0.2">
      <c r="A32" s="10">
        <v>0</v>
      </c>
      <c r="B32" s="11" t="s">
        <v>268</v>
      </c>
      <c r="C32" s="76" t="s">
        <v>121</v>
      </c>
      <c r="D32" s="7" t="s">
        <v>121</v>
      </c>
      <c r="E32" s="9" t="s">
        <v>121</v>
      </c>
      <c r="F32" s="82" t="s">
        <v>121</v>
      </c>
      <c r="G32" s="24" t="s">
        <v>121</v>
      </c>
      <c r="H32" s="24" t="s">
        <v>121</v>
      </c>
      <c r="I32" s="24" t="s">
        <v>121</v>
      </c>
    </row>
    <row r="33" spans="1:14" x14ac:dyDescent="0.2">
      <c r="A33" s="10">
        <v>1</v>
      </c>
      <c r="B33" s="26" t="s">
        <v>143</v>
      </c>
      <c r="C33" s="27" t="s">
        <v>121</v>
      </c>
      <c r="D33" s="27">
        <v>20000</v>
      </c>
      <c r="E33" s="27" t="s">
        <v>121</v>
      </c>
      <c r="F33" s="72">
        <v>1.0642147133415948E-2</v>
      </c>
      <c r="G33" s="27">
        <v>212.84294266831895</v>
      </c>
      <c r="H33" s="27" t="s">
        <v>121</v>
      </c>
      <c r="I33" s="27">
        <v>0.36386573744807299</v>
      </c>
    </row>
    <row r="34" spans="1:14" x14ac:dyDescent="0.2">
      <c r="A34" s="10">
        <v>1</v>
      </c>
      <c r="B34" s="43" t="s">
        <v>144</v>
      </c>
      <c r="C34" s="92" t="s">
        <v>121</v>
      </c>
      <c r="D34" s="92" t="s">
        <v>121</v>
      </c>
      <c r="E34" s="92" t="s">
        <v>121</v>
      </c>
      <c r="F34" s="94" t="s">
        <v>121</v>
      </c>
      <c r="G34" s="92" t="s">
        <v>121</v>
      </c>
      <c r="H34" s="92">
        <v>12347.042833155569</v>
      </c>
      <c r="I34" s="27" t="s">
        <v>121</v>
      </c>
      <c r="L34" s="10">
        <f>SUBTOTAL(9,G35:G57)</f>
        <v>12347.04283315557</v>
      </c>
      <c r="M34" s="247">
        <f>L34-H34</f>
        <v>0</v>
      </c>
      <c r="N34" s="220">
        <v>98.932094596316205</v>
      </c>
    </row>
    <row r="35" spans="1:14" x14ac:dyDescent="0.2">
      <c r="A35" s="10">
        <v>1</v>
      </c>
      <c r="B35" s="26" t="s">
        <v>146</v>
      </c>
      <c r="C35" s="27" t="s">
        <v>121</v>
      </c>
      <c r="D35" s="27">
        <v>27000</v>
      </c>
      <c r="E35" s="27" t="s">
        <v>121</v>
      </c>
      <c r="F35" s="72">
        <v>0.14860499999999999</v>
      </c>
      <c r="G35" s="27">
        <v>4012.3349999999996</v>
      </c>
      <c r="H35" s="27" t="s">
        <v>121</v>
      </c>
      <c r="I35" s="27">
        <v>6.8592888980059348</v>
      </c>
      <c r="M35" s="220">
        <v>96.196140308289841</v>
      </c>
    </row>
    <row r="36" spans="1:14" x14ac:dyDescent="0.2">
      <c r="A36" s="10">
        <v>1</v>
      </c>
      <c r="B36" s="26" t="s">
        <v>145</v>
      </c>
      <c r="C36" s="27" t="s">
        <v>121</v>
      </c>
      <c r="D36" s="27">
        <v>27000</v>
      </c>
      <c r="E36" s="27" t="s">
        <v>121</v>
      </c>
      <c r="F36" s="72">
        <v>6.3054200000000019E-2</v>
      </c>
      <c r="G36" s="27">
        <v>1702.4634000000005</v>
      </c>
      <c r="H36" s="27" t="s">
        <v>121</v>
      </c>
      <c r="I36" s="27">
        <v>2.9104469838339626</v>
      </c>
      <c r="M36" s="220">
        <v>96.407548185273654</v>
      </c>
    </row>
    <row r="37" spans="1:14" x14ac:dyDescent="0.2">
      <c r="A37" s="10">
        <v>1</v>
      </c>
      <c r="B37" s="26" t="s">
        <v>147</v>
      </c>
      <c r="C37" s="27" t="s">
        <v>121</v>
      </c>
      <c r="D37" s="27">
        <v>12</v>
      </c>
      <c r="E37" s="27" t="s">
        <v>121</v>
      </c>
      <c r="F37" s="72">
        <v>0.94000000000000006</v>
      </c>
      <c r="G37" s="27">
        <v>11.280000000000001</v>
      </c>
      <c r="H37" s="27" t="s">
        <v>121</v>
      </c>
      <c r="I37" s="27">
        <v>1.9283728494631419E-2</v>
      </c>
    </row>
    <row r="38" spans="1:14" x14ac:dyDescent="0.2">
      <c r="A38" s="10">
        <v>1</v>
      </c>
      <c r="B38" s="11" t="s">
        <v>269</v>
      </c>
      <c r="C38" s="76" t="s">
        <v>121</v>
      </c>
      <c r="D38" s="27">
        <v>6</v>
      </c>
      <c r="E38" s="9" t="s">
        <v>121</v>
      </c>
      <c r="F38" s="28">
        <v>7.36</v>
      </c>
      <c r="G38" s="27">
        <v>44.160000000000004</v>
      </c>
      <c r="H38" s="24" t="s">
        <v>121</v>
      </c>
      <c r="I38" s="24">
        <v>7.5493745596003844E-2</v>
      </c>
    </row>
    <row r="39" spans="1:14" x14ac:dyDescent="0.2">
      <c r="A39" s="10">
        <v>1</v>
      </c>
      <c r="B39" s="11" t="s">
        <v>150</v>
      </c>
      <c r="C39" s="76" t="s">
        <v>121</v>
      </c>
      <c r="D39" s="27">
        <v>806.31735414344098</v>
      </c>
      <c r="E39" s="9" t="s">
        <v>121</v>
      </c>
      <c r="F39" s="28">
        <v>0.39073676688930475</v>
      </c>
      <c r="G39" s="27">
        <v>315.05783604474669</v>
      </c>
      <c r="H39" s="24" t="s">
        <v>121</v>
      </c>
      <c r="I39" s="24">
        <v>0.53860724914831515</v>
      </c>
    </row>
    <row r="40" spans="1:14" hidden="1" x14ac:dyDescent="0.2">
      <c r="A40" s="10">
        <v>0</v>
      </c>
      <c r="B40" s="11" t="s">
        <v>53</v>
      </c>
      <c r="C40" s="76" t="s">
        <v>121</v>
      </c>
      <c r="D40" s="83">
        <v>193.99999999999997</v>
      </c>
      <c r="E40" s="9" t="s">
        <v>121</v>
      </c>
      <c r="F40" s="13" t="s">
        <v>121</v>
      </c>
      <c r="G40" s="27" t="s">
        <v>121</v>
      </c>
      <c r="H40" s="24" t="s">
        <v>121</v>
      </c>
      <c r="I40" s="24" t="s">
        <v>121</v>
      </c>
    </row>
    <row r="41" spans="1:14" hidden="1" x14ac:dyDescent="0.2">
      <c r="A41" s="10">
        <v>0</v>
      </c>
      <c r="B41" s="26" t="s">
        <v>12</v>
      </c>
      <c r="C41" s="27" t="s">
        <v>121</v>
      </c>
      <c r="D41" s="27">
        <v>21.111111111111114</v>
      </c>
      <c r="E41" s="27" t="s">
        <v>121</v>
      </c>
      <c r="F41" s="71" t="s">
        <v>121</v>
      </c>
      <c r="G41" s="27" t="s">
        <v>121</v>
      </c>
      <c r="H41" s="27" t="s">
        <v>121</v>
      </c>
      <c r="I41" s="27" t="s">
        <v>121</v>
      </c>
    </row>
    <row r="42" spans="1:14" hidden="1" x14ac:dyDescent="0.2">
      <c r="A42" s="10">
        <v>0</v>
      </c>
      <c r="B42" s="26" t="s">
        <v>54</v>
      </c>
      <c r="C42" s="27" t="s">
        <v>121</v>
      </c>
      <c r="D42" s="27">
        <v>129.99999999999997</v>
      </c>
      <c r="E42" s="27" t="s">
        <v>121</v>
      </c>
      <c r="F42" s="72" t="s">
        <v>121</v>
      </c>
      <c r="G42" s="27" t="s">
        <v>121</v>
      </c>
      <c r="H42" s="27" t="s">
        <v>121</v>
      </c>
      <c r="I42" s="27" t="s">
        <v>121</v>
      </c>
    </row>
    <row r="43" spans="1:14" x14ac:dyDescent="0.2">
      <c r="A43" s="10">
        <v>1</v>
      </c>
      <c r="B43" s="26" t="s">
        <v>151</v>
      </c>
      <c r="C43" s="27" t="s">
        <v>121</v>
      </c>
      <c r="D43" s="27" t="s">
        <v>121</v>
      </c>
      <c r="E43" s="27" t="s">
        <v>121</v>
      </c>
      <c r="F43" s="72" t="s">
        <v>121</v>
      </c>
      <c r="G43" s="27">
        <v>1072.7344871889436</v>
      </c>
      <c r="H43" s="27" t="s">
        <v>121</v>
      </c>
      <c r="I43" s="27">
        <v>1.8338936700158914</v>
      </c>
    </row>
    <row r="44" spans="1:14" hidden="1" x14ac:dyDescent="0.2">
      <c r="A44" s="10">
        <v>0</v>
      </c>
      <c r="B44" s="26" t="s">
        <v>223</v>
      </c>
      <c r="C44" s="27" t="s">
        <v>121</v>
      </c>
      <c r="D44" s="27">
        <v>0.4</v>
      </c>
      <c r="E44" s="27" t="s">
        <v>121</v>
      </c>
      <c r="F44" s="72">
        <v>193.88160000000002</v>
      </c>
      <c r="G44" s="27">
        <v>77.552640000000011</v>
      </c>
      <c r="H44" s="27" t="s">
        <v>121</v>
      </c>
      <c r="I44" s="27">
        <v>0.13258014661364295</v>
      </c>
    </row>
    <row r="45" spans="1:14" hidden="1" x14ac:dyDescent="0.2">
      <c r="A45" s="10">
        <v>0</v>
      </c>
      <c r="B45" s="26" t="s">
        <v>155</v>
      </c>
      <c r="C45" s="27" t="s">
        <v>121</v>
      </c>
      <c r="D45" s="27">
        <v>4</v>
      </c>
      <c r="E45" s="27" t="s">
        <v>121</v>
      </c>
      <c r="F45" s="72">
        <v>27.132000000000001</v>
      </c>
      <c r="G45" s="27">
        <v>108.52800000000001</v>
      </c>
      <c r="H45" s="27" t="s">
        <v>121</v>
      </c>
      <c r="I45" s="27">
        <v>0.18553408564409207</v>
      </c>
    </row>
    <row r="46" spans="1:14" hidden="1" x14ac:dyDescent="0.2">
      <c r="A46" s="10">
        <v>0</v>
      </c>
      <c r="B46" s="26" t="s">
        <v>270</v>
      </c>
      <c r="C46" s="27" t="s">
        <v>121</v>
      </c>
      <c r="D46" s="27">
        <v>5</v>
      </c>
      <c r="E46" s="27" t="s">
        <v>121</v>
      </c>
      <c r="F46" s="72">
        <v>39.270000000000003</v>
      </c>
      <c r="G46" s="27">
        <v>196.35000000000002</v>
      </c>
      <c r="H46" s="27" t="s">
        <v>121</v>
      </c>
      <c r="I46" s="27">
        <v>0.33567022073766656</v>
      </c>
    </row>
    <row r="47" spans="1:14" hidden="1" x14ac:dyDescent="0.2">
      <c r="A47" s="10">
        <v>0</v>
      </c>
      <c r="B47" s="26" t="s">
        <v>233</v>
      </c>
      <c r="C47" s="27" t="s">
        <v>121</v>
      </c>
      <c r="D47" s="27">
        <v>1.7999999999999998</v>
      </c>
      <c r="E47" s="27" t="s">
        <v>121</v>
      </c>
      <c r="F47" s="72" t="s">
        <v>121</v>
      </c>
      <c r="G47" s="27" t="s">
        <v>121</v>
      </c>
      <c r="H47" s="27" t="s">
        <v>121</v>
      </c>
      <c r="I47" s="27" t="s">
        <v>121</v>
      </c>
    </row>
    <row r="48" spans="1:14" hidden="1" x14ac:dyDescent="0.2">
      <c r="A48" s="10">
        <v>0</v>
      </c>
      <c r="B48" s="26" t="s">
        <v>256</v>
      </c>
      <c r="C48" s="27" t="s">
        <v>121</v>
      </c>
      <c r="D48" s="27">
        <v>3</v>
      </c>
      <c r="E48" s="27" t="s">
        <v>121</v>
      </c>
      <c r="F48" s="72">
        <v>116.55540000000001</v>
      </c>
      <c r="G48" s="27">
        <v>349.6662</v>
      </c>
      <c r="H48" s="27" t="s">
        <v>121</v>
      </c>
      <c r="I48" s="27">
        <v>0.59777199153807514</v>
      </c>
    </row>
    <row r="49" spans="1:13" hidden="1" x14ac:dyDescent="0.2">
      <c r="A49" s="10">
        <v>0</v>
      </c>
      <c r="B49" s="26" t="s">
        <v>192</v>
      </c>
      <c r="C49" s="27" t="s">
        <v>121</v>
      </c>
      <c r="D49" s="27">
        <v>0.4</v>
      </c>
      <c r="E49" s="27" t="s">
        <v>121</v>
      </c>
      <c r="F49" s="72">
        <v>233.57999999999996</v>
      </c>
      <c r="G49" s="27">
        <v>93.431999999999988</v>
      </c>
      <c r="H49" s="27" t="s">
        <v>121</v>
      </c>
      <c r="I49" s="27">
        <v>0.15972671282893638</v>
      </c>
    </row>
    <row r="50" spans="1:13" hidden="1" x14ac:dyDescent="0.2">
      <c r="A50" s="10">
        <v>0</v>
      </c>
      <c r="B50" s="26" t="s">
        <v>273</v>
      </c>
      <c r="C50" s="27" t="s">
        <v>121</v>
      </c>
      <c r="D50" s="27">
        <v>0.4</v>
      </c>
      <c r="E50" s="27" t="s">
        <v>121</v>
      </c>
      <c r="F50" s="72">
        <v>134.17079999999999</v>
      </c>
      <c r="G50" s="27">
        <v>53.668319999999994</v>
      </c>
      <c r="H50" s="27" t="s">
        <v>121</v>
      </c>
      <c r="I50" s="27">
        <v>9.1748697840691229E-2</v>
      </c>
    </row>
    <row r="51" spans="1:13" hidden="1" x14ac:dyDescent="0.2">
      <c r="A51" s="10">
        <v>0</v>
      </c>
      <c r="B51" s="26" t="s">
        <v>217</v>
      </c>
      <c r="C51" s="27" t="s">
        <v>121</v>
      </c>
      <c r="D51" s="27">
        <v>18</v>
      </c>
      <c r="E51" s="27" t="s">
        <v>121</v>
      </c>
      <c r="F51" s="72">
        <v>10.752073732718895</v>
      </c>
      <c r="G51" s="27">
        <v>193.53732718894011</v>
      </c>
      <c r="H51" s="27" t="s">
        <v>121</v>
      </c>
      <c r="I51" s="27">
        <v>0.33086181481278087</v>
      </c>
    </row>
    <row r="52" spans="1:13" x14ac:dyDescent="0.2">
      <c r="A52" s="10">
        <v>1</v>
      </c>
      <c r="B52" s="26" t="s">
        <v>271</v>
      </c>
      <c r="C52" s="27" t="s">
        <v>121</v>
      </c>
      <c r="D52" s="27">
        <v>5000</v>
      </c>
      <c r="E52" s="27" t="s">
        <v>121</v>
      </c>
      <c r="F52" s="72">
        <v>5.0849999999999992E-2</v>
      </c>
      <c r="G52" s="27">
        <v>254.24999999999997</v>
      </c>
      <c r="H52" s="27" t="s">
        <v>121</v>
      </c>
      <c r="I52" s="27">
        <v>0.43465318880851389</v>
      </c>
    </row>
    <row r="53" spans="1:13" x14ac:dyDescent="0.2">
      <c r="A53" s="10">
        <v>1</v>
      </c>
      <c r="B53" s="26" t="s">
        <v>274</v>
      </c>
      <c r="C53" s="27" t="s">
        <v>121</v>
      </c>
      <c r="D53" s="27">
        <v>150</v>
      </c>
      <c r="E53" s="27" t="s">
        <v>121</v>
      </c>
      <c r="F53" s="72">
        <v>1.623855</v>
      </c>
      <c r="G53" s="27">
        <v>243.57825</v>
      </c>
      <c r="H53" s="27" t="s">
        <v>121</v>
      </c>
      <c r="I53" s="27">
        <v>0.41640929434374602</v>
      </c>
    </row>
    <row r="54" spans="1:13" x14ac:dyDescent="0.2">
      <c r="A54" s="10">
        <v>1</v>
      </c>
      <c r="B54" s="26" t="s">
        <v>258</v>
      </c>
      <c r="C54" s="27" t="s">
        <v>121</v>
      </c>
      <c r="D54" s="27">
        <v>320</v>
      </c>
      <c r="E54" s="27" t="s">
        <v>121</v>
      </c>
      <c r="F54" s="72">
        <v>0.38744999999999996</v>
      </c>
      <c r="G54" s="27">
        <v>123.98399999999998</v>
      </c>
      <c r="H54" s="27" t="s">
        <v>121</v>
      </c>
      <c r="I54" s="27">
        <v>0.21195689660269337</v>
      </c>
    </row>
    <row r="55" spans="1:13" x14ac:dyDescent="0.2">
      <c r="A55" s="10">
        <v>1</v>
      </c>
      <c r="B55" s="11" t="s">
        <v>259</v>
      </c>
      <c r="C55" s="76" t="s">
        <v>121</v>
      </c>
      <c r="D55" s="27">
        <v>5000</v>
      </c>
      <c r="E55" s="9" t="s">
        <v>121</v>
      </c>
      <c r="F55" s="28">
        <v>0.16</v>
      </c>
      <c r="G55" s="27">
        <v>800</v>
      </c>
      <c r="H55" s="9" t="s">
        <v>121</v>
      </c>
      <c r="I55" s="24">
        <v>1.3676403187681856</v>
      </c>
    </row>
    <row r="56" spans="1:13" x14ac:dyDescent="0.2">
      <c r="A56" s="10">
        <v>1</v>
      </c>
      <c r="B56" s="11" t="s">
        <v>160</v>
      </c>
      <c r="C56" s="76" t="s">
        <v>121</v>
      </c>
      <c r="D56" s="27">
        <v>6250</v>
      </c>
      <c r="E56" s="9" t="s">
        <v>121</v>
      </c>
      <c r="F56" s="28">
        <v>0.56000000000000005</v>
      </c>
      <c r="G56" s="27">
        <v>3500.0000000000005</v>
      </c>
      <c r="H56" s="9" t="s">
        <v>121</v>
      </c>
      <c r="I56" s="24">
        <v>5.983426394610813</v>
      </c>
    </row>
    <row r="57" spans="1:13" s="177" customFormat="1" x14ac:dyDescent="0.2">
      <c r="A57" s="10">
        <v>1</v>
      </c>
      <c r="B57" s="11" t="s">
        <v>226</v>
      </c>
      <c r="C57" s="76" t="s">
        <v>121</v>
      </c>
      <c r="D57" s="27">
        <v>5500</v>
      </c>
      <c r="E57" s="9" t="s">
        <v>121</v>
      </c>
      <c r="F57" s="28">
        <v>4.8581792713069331E-2</v>
      </c>
      <c r="G57" s="27">
        <v>267.19985992188134</v>
      </c>
      <c r="H57" s="27" t="s">
        <v>121</v>
      </c>
      <c r="I57" s="24">
        <v>0.45679162699797043</v>
      </c>
      <c r="L57" s="64">
        <f>SUM(G58:G74)</f>
        <v>15849.862652808</v>
      </c>
      <c r="M57" s="247">
        <f>L57-H58</f>
        <v>0</v>
      </c>
    </row>
    <row r="58" spans="1:13" x14ac:dyDescent="0.2">
      <c r="A58" s="177">
        <v>1</v>
      </c>
      <c r="B58" s="89" t="s">
        <v>161</v>
      </c>
      <c r="C58" s="168" t="s">
        <v>121</v>
      </c>
      <c r="D58" s="92" t="s">
        <v>121</v>
      </c>
      <c r="E58" s="169" t="s">
        <v>121</v>
      </c>
      <c r="F58" s="170" t="s">
        <v>121</v>
      </c>
      <c r="G58" s="92" t="s">
        <v>121</v>
      </c>
      <c r="H58" s="92">
        <v>15849.862652808</v>
      </c>
      <c r="I58" s="96" t="s">
        <v>121</v>
      </c>
    </row>
    <row r="59" spans="1:13" x14ac:dyDescent="0.2">
      <c r="A59" s="10">
        <v>1</v>
      </c>
      <c r="B59" s="11" t="s">
        <v>162</v>
      </c>
      <c r="C59" s="76" t="s">
        <v>121</v>
      </c>
      <c r="D59" s="27">
        <v>1.6</v>
      </c>
      <c r="E59" s="9" t="s">
        <v>121</v>
      </c>
      <c r="F59" s="28">
        <v>45</v>
      </c>
      <c r="G59" s="27">
        <v>72</v>
      </c>
      <c r="H59" s="9" t="s">
        <v>121</v>
      </c>
      <c r="I59" s="24">
        <v>0.12308762868913671</v>
      </c>
    </row>
    <row r="60" spans="1:13" x14ac:dyDescent="0.2">
      <c r="A60" s="10">
        <v>1</v>
      </c>
      <c r="B60" s="11" t="s">
        <v>227</v>
      </c>
      <c r="C60" s="76" t="s">
        <v>121</v>
      </c>
      <c r="D60" s="27">
        <v>900</v>
      </c>
      <c r="E60" s="9" t="s">
        <v>121</v>
      </c>
      <c r="F60" s="28">
        <v>0.1396</v>
      </c>
      <c r="G60" s="27">
        <v>125.64</v>
      </c>
      <c r="H60" s="9" t="s">
        <v>121</v>
      </c>
      <c r="I60" s="24">
        <v>0.21478791206254355</v>
      </c>
    </row>
    <row r="61" spans="1:13" x14ac:dyDescent="0.2">
      <c r="A61" s="10">
        <v>1</v>
      </c>
      <c r="B61" s="11" t="s">
        <v>163</v>
      </c>
      <c r="C61" s="76" t="s">
        <v>121</v>
      </c>
      <c r="D61" s="27">
        <v>820</v>
      </c>
      <c r="E61" s="9" t="s">
        <v>121</v>
      </c>
      <c r="F61" s="155">
        <v>0.2</v>
      </c>
      <c r="G61" s="27">
        <v>164</v>
      </c>
      <c r="H61" s="9" t="s">
        <v>121</v>
      </c>
      <c r="I61" s="24">
        <v>0.28036626534747805</v>
      </c>
    </row>
    <row r="62" spans="1:13" x14ac:dyDescent="0.2">
      <c r="A62" s="10">
        <v>1</v>
      </c>
      <c r="B62" s="11" t="s">
        <v>164</v>
      </c>
      <c r="C62" s="76" t="s">
        <v>121</v>
      </c>
      <c r="D62" s="27">
        <v>5400000</v>
      </c>
      <c r="E62" s="9" t="s">
        <v>121</v>
      </c>
      <c r="F62" s="28">
        <v>2.5000000000000001E-4</v>
      </c>
      <c r="G62" s="27">
        <v>1350</v>
      </c>
      <c r="H62" s="9" t="s">
        <v>121</v>
      </c>
      <c r="I62" s="24">
        <v>2.3078930379213132</v>
      </c>
    </row>
    <row r="63" spans="1:13" x14ac:dyDescent="0.2">
      <c r="A63" s="10">
        <v>1</v>
      </c>
      <c r="B63" s="11" t="s">
        <v>165</v>
      </c>
      <c r="C63" s="76" t="s">
        <v>121</v>
      </c>
      <c r="D63" s="27">
        <v>50000</v>
      </c>
      <c r="E63" s="9" t="s">
        <v>121</v>
      </c>
      <c r="F63" s="28">
        <v>0.05</v>
      </c>
      <c r="G63" s="27">
        <v>2500</v>
      </c>
      <c r="H63" s="9" t="s">
        <v>121</v>
      </c>
      <c r="I63" s="24">
        <v>4.2738759961505801</v>
      </c>
    </row>
    <row r="64" spans="1:13" x14ac:dyDescent="0.2">
      <c r="A64" s="10">
        <v>1</v>
      </c>
      <c r="B64" s="11" t="s">
        <v>166</v>
      </c>
      <c r="C64" s="76" t="s">
        <v>121</v>
      </c>
      <c r="D64" s="29">
        <v>2151.75</v>
      </c>
      <c r="E64" s="9" t="s">
        <v>121</v>
      </c>
      <c r="F64" s="197">
        <v>4.5353448275862061</v>
      </c>
      <c r="G64" s="27">
        <v>9758.9282327586188</v>
      </c>
      <c r="H64" s="9" t="s">
        <v>121</v>
      </c>
      <c r="I64" s="24">
        <v>16.683379648857304</v>
      </c>
    </row>
    <row r="65" spans="1:13" hidden="1" x14ac:dyDescent="0.2">
      <c r="A65" s="10">
        <v>0</v>
      </c>
      <c r="B65" s="11">
        <v>0</v>
      </c>
      <c r="C65" s="76" t="s">
        <v>121</v>
      </c>
      <c r="D65" s="29" t="s">
        <v>121</v>
      </c>
      <c r="E65" s="9" t="s">
        <v>121</v>
      </c>
      <c r="F65" s="9" t="s">
        <v>121</v>
      </c>
      <c r="G65" s="27" t="s">
        <v>121</v>
      </c>
      <c r="H65" s="9" t="s">
        <v>121</v>
      </c>
      <c r="I65" s="24" t="s">
        <v>121</v>
      </c>
    </row>
    <row r="66" spans="1:13" hidden="1" x14ac:dyDescent="0.2">
      <c r="A66" s="10">
        <v>0</v>
      </c>
      <c r="B66" s="11">
        <v>0</v>
      </c>
      <c r="C66" s="76" t="s">
        <v>121</v>
      </c>
      <c r="D66" s="29" t="s">
        <v>121</v>
      </c>
      <c r="E66" s="9" t="s">
        <v>121</v>
      </c>
      <c r="F66" s="9" t="s">
        <v>121</v>
      </c>
      <c r="G66" s="27" t="s">
        <v>121</v>
      </c>
      <c r="H66" s="9" t="s">
        <v>121</v>
      </c>
      <c r="I66" s="24" t="s">
        <v>121</v>
      </c>
    </row>
    <row r="67" spans="1:13" hidden="1" x14ac:dyDescent="0.2">
      <c r="A67" s="10">
        <v>0</v>
      </c>
      <c r="B67" s="11">
        <v>0</v>
      </c>
      <c r="C67" s="76" t="s">
        <v>121</v>
      </c>
      <c r="D67" s="29" t="s">
        <v>121</v>
      </c>
      <c r="E67" s="9" t="s">
        <v>121</v>
      </c>
      <c r="F67" s="9" t="s">
        <v>121</v>
      </c>
      <c r="G67" s="27" t="s">
        <v>121</v>
      </c>
      <c r="H67" s="9" t="s">
        <v>121</v>
      </c>
      <c r="I67" s="24" t="s">
        <v>121</v>
      </c>
    </row>
    <row r="68" spans="1:13" hidden="1" x14ac:dyDescent="0.2">
      <c r="A68" s="10">
        <v>0</v>
      </c>
      <c r="B68" s="11">
        <v>0</v>
      </c>
      <c r="C68" s="76" t="s">
        <v>121</v>
      </c>
      <c r="D68" s="29" t="s">
        <v>121</v>
      </c>
      <c r="E68" s="9" t="s">
        <v>121</v>
      </c>
      <c r="F68" s="9" t="s">
        <v>121</v>
      </c>
      <c r="G68" s="27" t="s">
        <v>121</v>
      </c>
      <c r="H68" s="9" t="s">
        <v>121</v>
      </c>
      <c r="I68" s="24" t="s">
        <v>121</v>
      </c>
    </row>
    <row r="69" spans="1:13" hidden="1" x14ac:dyDescent="0.2">
      <c r="A69" s="10">
        <v>0</v>
      </c>
      <c r="B69" s="11">
        <v>0</v>
      </c>
      <c r="C69" s="76" t="s">
        <v>121</v>
      </c>
      <c r="D69" s="29" t="s">
        <v>121</v>
      </c>
      <c r="E69" s="9" t="s">
        <v>121</v>
      </c>
      <c r="F69" s="9" t="s">
        <v>121</v>
      </c>
      <c r="G69" s="27" t="s">
        <v>121</v>
      </c>
      <c r="H69" s="9" t="s">
        <v>121</v>
      </c>
      <c r="I69" s="24" t="s">
        <v>121</v>
      </c>
    </row>
    <row r="70" spans="1:13" hidden="1" x14ac:dyDescent="0.2">
      <c r="A70" s="10">
        <v>0</v>
      </c>
      <c r="B70" s="11">
        <v>0</v>
      </c>
      <c r="C70" s="76" t="s">
        <v>121</v>
      </c>
      <c r="D70" s="29" t="s">
        <v>121</v>
      </c>
      <c r="E70" s="9" t="s">
        <v>121</v>
      </c>
      <c r="F70" s="9" t="s">
        <v>121</v>
      </c>
      <c r="G70" s="27" t="s">
        <v>121</v>
      </c>
      <c r="H70" s="9" t="s">
        <v>121</v>
      </c>
      <c r="I70" s="24" t="s">
        <v>121</v>
      </c>
    </row>
    <row r="71" spans="1:13" hidden="1" x14ac:dyDescent="0.2">
      <c r="A71" s="10">
        <v>0</v>
      </c>
      <c r="B71" s="11">
        <v>0</v>
      </c>
      <c r="C71" s="76" t="s">
        <v>121</v>
      </c>
      <c r="D71" s="29" t="s">
        <v>121</v>
      </c>
      <c r="E71" s="9" t="s">
        <v>121</v>
      </c>
      <c r="F71" s="9" t="s">
        <v>121</v>
      </c>
      <c r="G71" s="27" t="s">
        <v>121</v>
      </c>
      <c r="H71" s="9" t="s">
        <v>121</v>
      </c>
      <c r="I71" s="24" t="s">
        <v>121</v>
      </c>
    </row>
    <row r="72" spans="1:13" hidden="1" x14ac:dyDescent="0.2">
      <c r="A72" s="10">
        <v>0</v>
      </c>
      <c r="B72" s="11">
        <v>0</v>
      </c>
      <c r="C72" s="76" t="s">
        <v>121</v>
      </c>
      <c r="D72" s="29" t="s">
        <v>121</v>
      </c>
      <c r="E72" s="9" t="s">
        <v>121</v>
      </c>
      <c r="F72" s="9" t="s">
        <v>121</v>
      </c>
      <c r="G72" s="27" t="s">
        <v>121</v>
      </c>
      <c r="H72" s="9" t="s">
        <v>121</v>
      </c>
      <c r="I72" s="24" t="s">
        <v>121</v>
      </c>
    </row>
    <row r="73" spans="1:13" x14ac:dyDescent="0.2">
      <c r="A73" s="10">
        <v>1</v>
      </c>
      <c r="B73" s="11" t="s">
        <v>167</v>
      </c>
      <c r="C73" s="9" t="s">
        <v>121</v>
      </c>
      <c r="D73" s="27" t="s">
        <v>121</v>
      </c>
      <c r="E73" s="78" t="s">
        <v>121</v>
      </c>
      <c r="F73" s="72" t="s">
        <v>121</v>
      </c>
      <c r="G73" s="27">
        <v>1442.9999999999998</v>
      </c>
      <c r="H73" s="24" t="s">
        <v>121</v>
      </c>
      <c r="I73" s="24">
        <v>2.4668812249781147</v>
      </c>
    </row>
    <row r="74" spans="1:13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 t="s">
        <v>121</v>
      </c>
      <c r="F74" s="72" t="s">
        <v>121</v>
      </c>
      <c r="G74" s="27">
        <v>436.29442004938284</v>
      </c>
      <c r="H74" s="27" t="s">
        <v>121</v>
      </c>
      <c r="I74" s="27">
        <v>0.74586729964139831</v>
      </c>
    </row>
    <row r="75" spans="1:13" x14ac:dyDescent="0.2">
      <c r="A75" s="10">
        <v>1</v>
      </c>
      <c r="B75" s="95" t="s">
        <v>169</v>
      </c>
      <c r="C75" s="96" t="s">
        <v>121</v>
      </c>
      <c r="D75" s="27" t="s">
        <v>121</v>
      </c>
      <c r="E75" s="92" t="s">
        <v>121</v>
      </c>
      <c r="F75" s="94" t="s">
        <v>121</v>
      </c>
      <c r="G75" s="92" t="s">
        <v>121</v>
      </c>
      <c r="H75" s="92">
        <v>16334.483127572017</v>
      </c>
      <c r="I75" s="27" t="s">
        <v>121</v>
      </c>
      <c r="L75" s="64">
        <f>SUM(G76:G80)</f>
        <v>16334.483127572017</v>
      </c>
      <c r="M75" s="247">
        <f>L75-H75</f>
        <v>0</v>
      </c>
    </row>
    <row r="76" spans="1:13" x14ac:dyDescent="0.2">
      <c r="A76" s="10">
        <v>1</v>
      </c>
      <c r="B76" s="26" t="s">
        <v>260</v>
      </c>
      <c r="C76" s="24" t="s">
        <v>121</v>
      </c>
      <c r="D76" s="27" t="s">
        <v>121</v>
      </c>
      <c r="E76" s="27" t="s">
        <v>121</v>
      </c>
      <c r="F76" s="72" t="s">
        <v>121</v>
      </c>
      <c r="G76" s="27">
        <v>229.13333333333335</v>
      </c>
      <c r="H76" s="27" t="s">
        <v>121</v>
      </c>
      <c r="I76" s="27">
        <v>0.39171498130052118</v>
      </c>
    </row>
    <row r="77" spans="1:13" x14ac:dyDescent="0.2">
      <c r="A77" s="10">
        <v>1</v>
      </c>
      <c r="B77" s="26" t="s">
        <v>261</v>
      </c>
      <c r="C77" s="24" t="s">
        <v>121</v>
      </c>
      <c r="D77" s="27" t="s">
        <v>121</v>
      </c>
      <c r="E77" s="27" t="s">
        <v>121</v>
      </c>
      <c r="F77" s="72" t="s">
        <v>121</v>
      </c>
      <c r="G77" s="27">
        <v>8954.7325102880659</v>
      </c>
      <c r="H77" s="27" t="s">
        <v>121</v>
      </c>
      <c r="I77" s="27">
        <v>15.308566531067758</v>
      </c>
    </row>
    <row r="78" spans="1:13" x14ac:dyDescent="0.2">
      <c r="A78" s="10">
        <v>1</v>
      </c>
      <c r="B78" s="26" t="s">
        <v>262</v>
      </c>
      <c r="C78" s="24" t="s">
        <v>121</v>
      </c>
      <c r="D78" s="27" t="s">
        <v>121</v>
      </c>
      <c r="E78" s="27" t="s">
        <v>121</v>
      </c>
      <c r="F78" s="72" t="s">
        <v>121</v>
      </c>
      <c r="G78" s="27">
        <v>2080.658436213992</v>
      </c>
      <c r="H78" s="27" t="s">
        <v>121</v>
      </c>
      <c r="I78" s="27">
        <v>3.5569904586892735</v>
      </c>
    </row>
    <row r="79" spans="1:13" x14ac:dyDescent="0.2">
      <c r="A79" s="10">
        <v>1</v>
      </c>
      <c r="B79" s="26" t="s">
        <v>263</v>
      </c>
      <c r="C79" s="24" t="s">
        <v>121</v>
      </c>
      <c r="D79" s="27" t="s">
        <v>121</v>
      </c>
      <c r="E79" s="27" t="s">
        <v>121</v>
      </c>
      <c r="F79" s="72" t="s">
        <v>121</v>
      </c>
      <c r="G79" s="27">
        <v>4938.2716049382725</v>
      </c>
      <c r="H79" s="27" t="s">
        <v>121</v>
      </c>
      <c r="I79" s="27">
        <v>8.4422241899270745</v>
      </c>
    </row>
    <row r="80" spans="1:13" x14ac:dyDescent="0.2">
      <c r="A80" s="10">
        <v>1</v>
      </c>
      <c r="B80" s="26" t="s">
        <v>264</v>
      </c>
      <c r="C80" s="24" t="s">
        <v>121</v>
      </c>
      <c r="D80" s="27" t="s">
        <v>121</v>
      </c>
      <c r="E80" s="27" t="s">
        <v>121</v>
      </c>
      <c r="F80" s="72" t="s">
        <v>121</v>
      </c>
      <c r="G80" s="27">
        <v>131.68724279835391</v>
      </c>
      <c r="H80" s="27" t="s">
        <v>121</v>
      </c>
      <c r="I80" s="27">
        <v>0.22512597839805526</v>
      </c>
    </row>
    <row r="81" spans="1:13" hidden="1" x14ac:dyDescent="0.2">
      <c r="A81" s="10">
        <v>0</v>
      </c>
      <c r="B81" s="11">
        <v>0</v>
      </c>
      <c r="C81" s="9" t="s">
        <v>121</v>
      </c>
      <c r="D81" s="29" t="s">
        <v>121</v>
      </c>
      <c r="E81" s="78" t="s">
        <v>121</v>
      </c>
      <c r="F81" s="76" t="s">
        <v>121</v>
      </c>
      <c r="G81" s="84" t="s">
        <v>121</v>
      </c>
      <c r="H81" s="9" t="s">
        <v>121</v>
      </c>
      <c r="I81" s="24" t="s">
        <v>121</v>
      </c>
    </row>
    <row r="82" spans="1:13" x14ac:dyDescent="0.2">
      <c r="A82" s="10">
        <v>1</v>
      </c>
      <c r="B82" s="95" t="s">
        <v>171</v>
      </c>
      <c r="C82" s="96" t="s">
        <v>121</v>
      </c>
      <c r="D82" s="27" t="s">
        <v>121</v>
      </c>
      <c r="E82" s="92" t="s">
        <v>121</v>
      </c>
      <c r="F82" s="94" t="s">
        <v>121</v>
      </c>
      <c r="G82" s="92" t="s">
        <v>121</v>
      </c>
      <c r="H82" s="92">
        <v>7193.8378992605676</v>
      </c>
      <c r="I82" s="27" t="s">
        <v>121</v>
      </c>
      <c r="L82" s="64">
        <f>SUM(G83:G84)</f>
        <v>7193.8378992605676</v>
      </c>
      <c r="M82" s="247">
        <f>L82-H82</f>
        <v>0</v>
      </c>
    </row>
    <row r="83" spans="1:13" x14ac:dyDescent="0.2">
      <c r="A83" s="10">
        <v>1</v>
      </c>
      <c r="B83" s="31" t="s">
        <v>172</v>
      </c>
      <c r="C83" s="24" t="s">
        <v>121</v>
      </c>
      <c r="D83" s="27">
        <v>194.34630993548592</v>
      </c>
      <c r="E83" s="27" t="s">
        <v>121</v>
      </c>
      <c r="F83" s="72">
        <v>21.255925361026769</v>
      </c>
      <c r="G83" s="27">
        <v>4131.0106581796636</v>
      </c>
      <c r="H83" s="27" t="s">
        <v>121</v>
      </c>
      <c r="I83" s="27">
        <v>7.0621709167345088</v>
      </c>
    </row>
    <row r="84" spans="1:13" x14ac:dyDescent="0.2">
      <c r="A84" s="10">
        <v>1</v>
      </c>
      <c r="B84" s="31" t="s">
        <v>173</v>
      </c>
      <c r="C84" s="24" t="s">
        <v>121</v>
      </c>
      <c r="D84" s="27">
        <v>533.96630896945237</v>
      </c>
      <c r="E84" s="27" t="s">
        <v>121</v>
      </c>
      <c r="F84" s="72">
        <v>5.7359934318555013</v>
      </c>
      <c r="G84" s="27">
        <v>3062.8272410809041</v>
      </c>
      <c r="H84" s="27" t="s">
        <v>121</v>
      </c>
      <c r="I84" s="27">
        <v>5.2360575304047128</v>
      </c>
    </row>
    <row r="85" spans="1:13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 t="s">
        <v>121</v>
      </c>
      <c r="F85" s="94" t="s">
        <v>121</v>
      </c>
      <c r="G85" s="92" t="s">
        <v>121</v>
      </c>
      <c r="H85" s="92">
        <v>2665.6196296110088</v>
      </c>
      <c r="I85" s="27" t="s">
        <v>121</v>
      </c>
      <c r="L85" s="64">
        <f>SUM(G87:G91)</f>
        <v>2665.6196296110088</v>
      </c>
      <c r="M85" s="247">
        <f>L85-H85</f>
        <v>0</v>
      </c>
    </row>
    <row r="86" spans="1:13" hidden="1" x14ac:dyDescent="0.2">
      <c r="A86" s="10">
        <v>0</v>
      </c>
      <c r="B86" s="12" t="s">
        <v>175</v>
      </c>
      <c r="C86" s="9" t="s">
        <v>121</v>
      </c>
      <c r="D86" s="77" t="s">
        <v>121</v>
      </c>
      <c r="E86" s="78" t="s">
        <v>121</v>
      </c>
      <c r="F86" s="85" t="s">
        <v>121</v>
      </c>
      <c r="G86" s="8" t="s">
        <v>121</v>
      </c>
      <c r="H86" s="9" t="s">
        <v>121</v>
      </c>
      <c r="I86" s="24" t="s">
        <v>121</v>
      </c>
    </row>
    <row r="87" spans="1:13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 t="s">
        <v>121</v>
      </c>
      <c r="F87" s="72" t="s">
        <v>121</v>
      </c>
      <c r="G87" s="27">
        <v>986.11522655378963</v>
      </c>
      <c r="H87" s="27" t="s">
        <v>121</v>
      </c>
      <c r="I87" s="27">
        <v>1.6858136784827331</v>
      </c>
    </row>
    <row r="88" spans="1:13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 t="s">
        <v>121</v>
      </c>
      <c r="F88" s="72" t="s">
        <v>121</v>
      </c>
      <c r="G88" s="27">
        <v>1097.1605751564605</v>
      </c>
      <c r="H88" s="27" t="s">
        <v>121</v>
      </c>
      <c r="I88" s="27">
        <v>1.8756512984335845</v>
      </c>
    </row>
    <row r="89" spans="1:13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 t="s">
        <v>121</v>
      </c>
      <c r="F89" s="72" t="s">
        <v>121</v>
      </c>
      <c r="G89" s="27">
        <v>582.3438279007587</v>
      </c>
      <c r="H89" s="27" t="s">
        <v>121</v>
      </c>
      <c r="I89" s="27">
        <v>0.99554612302859891</v>
      </c>
      <c r="L89" s="64"/>
      <c r="M89" s="220">
        <v>94.219604768704883</v>
      </c>
    </row>
    <row r="90" spans="1:13" hidden="1" x14ac:dyDescent="0.2">
      <c r="A90" s="10">
        <v>0</v>
      </c>
      <c r="B90" s="11">
        <v>0</v>
      </c>
      <c r="C90" s="9" t="s">
        <v>121</v>
      </c>
      <c r="D90" s="9" t="s">
        <v>121</v>
      </c>
      <c r="E90" s="78" t="s">
        <v>121</v>
      </c>
      <c r="F90" s="76" t="s">
        <v>121</v>
      </c>
      <c r="G90" s="27" t="s">
        <v>121</v>
      </c>
      <c r="H90" s="26" t="s">
        <v>121</v>
      </c>
      <c r="I90" s="24" t="s">
        <v>121</v>
      </c>
    </row>
    <row r="91" spans="1:13" hidden="1" x14ac:dyDescent="0.2">
      <c r="A91" s="10">
        <v>0</v>
      </c>
      <c r="B91" s="12" t="s">
        <v>179</v>
      </c>
      <c r="C91" s="9" t="s">
        <v>121</v>
      </c>
      <c r="D91" s="86" t="s">
        <v>121</v>
      </c>
      <c r="E91" s="78" t="s">
        <v>121</v>
      </c>
      <c r="F91" s="76" t="s">
        <v>121</v>
      </c>
      <c r="G91" s="87" t="s">
        <v>121</v>
      </c>
      <c r="H91" s="9" t="s">
        <v>121</v>
      </c>
      <c r="I91" s="24" t="s">
        <v>121</v>
      </c>
    </row>
    <row r="92" spans="1:13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 t="s">
        <v>121</v>
      </c>
      <c r="F92" s="72" t="s">
        <v>121</v>
      </c>
      <c r="G92" s="27">
        <v>3891.2228461952059</v>
      </c>
      <c r="H92" s="27" t="s">
        <v>121</v>
      </c>
      <c r="I92" s="27">
        <v>6.6522415672105719</v>
      </c>
      <c r="L92" s="64">
        <f>+G92</f>
        <v>3891.2228461952059</v>
      </c>
    </row>
    <row r="93" spans="1:13" hidden="1" x14ac:dyDescent="0.2">
      <c r="A93" s="10">
        <v>0</v>
      </c>
      <c r="B93" s="9">
        <v>0</v>
      </c>
      <c r="C93" s="9" t="s">
        <v>121</v>
      </c>
      <c r="D93" s="9" t="s">
        <v>121</v>
      </c>
      <c r="E93" s="78" t="s">
        <v>121</v>
      </c>
      <c r="F93" s="76" t="s">
        <v>121</v>
      </c>
      <c r="G93" s="27" t="s">
        <v>121</v>
      </c>
      <c r="H93" s="24" t="s">
        <v>121</v>
      </c>
      <c r="I93" s="24" t="s">
        <v>121</v>
      </c>
    </row>
    <row r="94" spans="1:13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 t="s">
        <v>121</v>
      </c>
      <c r="F94" s="156" t="s">
        <v>121</v>
      </c>
      <c r="G94" s="39">
        <v>58494.911931270697</v>
      </c>
      <c r="H94" s="38" t="s">
        <v>121</v>
      </c>
      <c r="I94" s="38">
        <v>99.999999999999972</v>
      </c>
      <c r="L94" s="64">
        <f>SUM(L31:L92)</f>
        <v>58494.911931270683</v>
      </c>
    </row>
    <row r="95" spans="1:13" hidden="1" x14ac:dyDescent="0.2">
      <c r="A95" s="10">
        <v>0</v>
      </c>
      <c r="B95" s="12" t="s">
        <v>49</v>
      </c>
      <c r="C95" s="9" t="s">
        <v>121</v>
      </c>
      <c r="D95" s="9" t="s">
        <v>121</v>
      </c>
      <c r="E95" s="78" t="s">
        <v>121</v>
      </c>
      <c r="F95" s="76" t="s">
        <v>121</v>
      </c>
      <c r="G95" s="27" t="s">
        <v>121</v>
      </c>
      <c r="H95" s="24" t="s">
        <v>121</v>
      </c>
      <c r="I95" s="9" t="s">
        <v>121</v>
      </c>
    </row>
    <row r="96" spans="1:13" hidden="1" x14ac:dyDescent="0.2">
      <c r="A96" s="10">
        <v>0</v>
      </c>
      <c r="B96" s="77">
        <v>0</v>
      </c>
      <c r="C96" s="9" t="s">
        <v>121</v>
      </c>
      <c r="D96" s="77" t="s">
        <v>121</v>
      </c>
      <c r="E96" s="78" t="s">
        <v>121</v>
      </c>
      <c r="F96" s="78" t="s">
        <v>121</v>
      </c>
      <c r="G96" s="79" t="s">
        <v>121</v>
      </c>
      <c r="H96" s="24" t="s">
        <v>121</v>
      </c>
      <c r="I96" s="9" t="s">
        <v>121</v>
      </c>
    </row>
    <row r="97" spans="1:12" hidden="1" x14ac:dyDescent="0.2">
      <c r="A97" s="10">
        <v>0</v>
      </c>
      <c r="B97" s="77">
        <v>0</v>
      </c>
      <c r="C97" s="9" t="s">
        <v>121</v>
      </c>
      <c r="D97" s="77" t="s">
        <v>121</v>
      </c>
      <c r="E97" s="78" t="s">
        <v>121</v>
      </c>
      <c r="F97" s="78" t="s">
        <v>121</v>
      </c>
      <c r="G97" s="79" t="s">
        <v>121</v>
      </c>
      <c r="H97" s="9" t="s">
        <v>121</v>
      </c>
      <c r="I97" s="9" t="s">
        <v>121</v>
      </c>
    </row>
    <row r="98" spans="1:12" hidden="1" x14ac:dyDescent="0.2">
      <c r="A98" s="10">
        <v>0</v>
      </c>
      <c r="B98" s="77">
        <v>0</v>
      </c>
      <c r="C98" s="9" t="s">
        <v>121</v>
      </c>
      <c r="D98" s="77" t="s">
        <v>121</v>
      </c>
      <c r="E98" s="78" t="s">
        <v>121</v>
      </c>
      <c r="F98" s="78" t="s">
        <v>121</v>
      </c>
      <c r="G98" s="79" t="s">
        <v>121</v>
      </c>
      <c r="H98" s="9" t="s">
        <v>121</v>
      </c>
      <c r="I98" s="9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 t="s">
        <v>121</v>
      </c>
      <c r="F99" s="157" t="s">
        <v>121</v>
      </c>
      <c r="G99" s="41">
        <v>58494.911931270697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 t="s">
        <v>121</v>
      </c>
      <c r="F100" s="171">
        <v>1.169898238625414</v>
      </c>
      <c r="G100" s="35" t="s">
        <v>121</v>
      </c>
      <c r="H100" s="59" t="s">
        <v>121</v>
      </c>
      <c r="I100" s="59" t="s">
        <v>121</v>
      </c>
    </row>
    <row r="101" spans="1:12" hidden="1" x14ac:dyDescent="0.2">
      <c r="A101" s="10">
        <v>0</v>
      </c>
      <c r="B101" s="12">
        <v>0</v>
      </c>
      <c r="C101" s="9" t="s">
        <v>121</v>
      </c>
      <c r="D101" s="26" t="s">
        <v>121</v>
      </c>
      <c r="E101" s="26" t="s">
        <v>121</v>
      </c>
      <c r="F101" s="27" t="s">
        <v>121</v>
      </c>
      <c r="G101" s="30" t="s">
        <v>121</v>
      </c>
      <c r="H101" s="9" t="s">
        <v>121</v>
      </c>
      <c r="I101" s="9" t="s">
        <v>121</v>
      </c>
    </row>
    <row r="102" spans="1:12" hidden="1" x14ac:dyDescent="0.2">
      <c r="A102" s="10">
        <v>0</v>
      </c>
      <c r="B102" s="12">
        <v>0</v>
      </c>
      <c r="C102" s="88" t="s">
        <v>121</v>
      </c>
      <c r="D102" s="25" t="s">
        <v>121</v>
      </c>
      <c r="E102" s="25" t="s">
        <v>121</v>
      </c>
      <c r="F102" s="25" t="s">
        <v>121</v>
      </c>
      <c r="G102" s="40" t="s">
        <v>121</v>
      </c>
      <c r="H102" s="9" t="s">
        <v>121</v>
      </c>
      <c r="I102" s="9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 t="s">
        <v>121</v>
      </c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 t="s">
        <v>121</v>
      </c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1166.0778596129155</v>
      </c>
      <c r="E105" s="26" t="s">
        <v>121</v>
      </c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 t="s">
        <v>121</v>
      </c>
      <c r="F106" s="26">
        <v>332</v>
      </c>
      <c r="G106" s="26">
        <v>332</v>
      </c>
      <c r="H106" s="24" t="s">
        <v>121</v>
      </c>
      <c r="I106" s="24" t="s">
        <v>121</v>
      </c>
    </row>
    <row r="107" spans="1:12" hidden="1" x14ac:dyDescent="0.2">
      <c r="A107" s="10">
        <v>0</v>
      </c>
      <c r="B107" s="11">
        <v>0</v>
      </c>
      <c r="C107" s="9" t="s">
        <v>121</v>
      </c>
      <c r="D107" s="77" t="s">
        <v>121</v>
      </c>
      <c r="E107" s="78" t="s">
        <v>121</v>
      </c>
      <c r="F107" s="78" t="s">
        <v>121</v>
      </c>
      <c r="G107" s="79" t="s">
        <v>121</v>
      </c>
      <c r="H107" s="9" t="s">
        <v>121</v>
      </c>
      <c r="I107" s="9" t="s">
        <v>121</v>
      </c>
    </row>
    <row r="108" spans="1:12" hidden="1" x14ac:dyDescent="0.2">
      <c r="A108" s="10">
        <v>0</v>
      </c>
      <c r="B108" s="11">
        <v>0</v>
      </c>
      <c r="C108" s="9" t="s">
        <v>121</v>
      </c>
      <c r="D108" s="77" t="s">
        <v>121</v>
      </c>
      <c r="E108" s="78" t="s">
        <v>121</v>
      </c>
      <c r="F108" s="78" t="s">
        <v>121</v>
      </c>
      <c r="G108" s="79" t="s">
        <v>121</v>
      </c>
      <c r="H108" s="24" t="s">
        <v>121</v>
      </c>
      <c r="I108" s="9" t="s">
        <v>121</v>
      </c>
    </row>
    <row r="109" spans="1:12" hidden="1" x14ac:dyDescent="0.2">
      <c r="A109" s="10">
        <v>0</v>
      </c>
      <c r="B109" s="11">
        <v>0</v>
      </c>
      <c r="C109" s="9" t="s">
        <v>121</v>
      </c>
      <c r="D109" s="77" t="s">
        <v>121</v>
      </c>
      <c r="E109" s="78" t="s">
        <v>121</v>
      </c>
      <c r="F109" s="78" t="s">
        <v>121</v>
      </c>
      <c r="G109" s="79" t="s">
        <v>121</v>
      </c>
      <c r="H109" s="24" t="s">
        <v>121</v>
      </c>
      <c r="I109" s="9" t="s">
        <v>121</v>
      </c>
    </row>
    <row r="110" spans="1:12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2" hidden="1" x14ac:dyDescent="0.2">
      <c r="A111" s="10">
        <v>0</v>
      </c>
      <c r="B111" s="89" t="s">
        <v>186</v>
      </c>
      <c r="C111" s="9" t="s">
        <v>121</v>
      </c>
      <c r="D111" s="77" t="s">
        <v>121</v>
      </c>
      <c r="E111" s="78" t="s">
        <v>121</v>
      </c>
      <c r="F111" s="86" t="s">
        <v>121</v>
      </c>
      <c r="G111" s="90" t="s">
        <v>121</v>
      </c>
      <c r="H111" s="24" t="s">
        <v>121</v>
      </c>
      <c r="I111" s="9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 t="s">
        <v>121</v>
      </c>
      <c r="F112" s="158" t="s">
        <v>121</v>
      </c>
      <c r="G112" s="36">
        <v>58105.234262699269</v>
      </c>
      <c r="H112" s="35" t="s">
        <v>121</v>
      </c>
      <c r="I112" s="34" t="s">
        <v>121</v>
      </c>
      <c r="L112" s="64">
        <f>+L94-G105-G106</f>
        <v>58105.234262699254</v>
      </c>
    </row>
    <row r="113" spans="1:14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 t="s">
        <v>121</v>
      </c>
      <c r="F113" s="159">
        <v>1.1621046852539854</v>
      </c>
      <c r="G113" s="61" t="s">
        <v>121</v>
      </c>
      <c r="H113" s="42" t="s">
        <v>121</v>
      </c>
      <c r="I113" s="42" t="s">
        <v>121</v>
      </c>
      <c r="L113" s="10">
        <f>L112/G9-F113</f>
        <v>0</v>
      </c>
      <c r="N113" s="10">
        <v>100.58064182673101</v>
      </c>
    </row>
    <row r="115" spans="1:14" x14ac:dyDescent="0.2">
      <c r="B115" s="177" t="s">
        <v>57</v>
      </c>
    </row>
  </sheetData>
  <autoFilter ref="A1:H113">
    <filterColumn colId="0">
      <filters>
        <filter val="1"/>
      </filters>
    </filterColumn>
  </autoFilter>
  <conditionalFormatting sqref="E25:E26 D22:D26 F22:I26 E22:E23 D20:I21 C33 D27:I27 E74:I80 I55:I73 I81 C3:I3 I86 D87:I89 I90:I91 I93 D92:I92 D31:I54 E82:I85 D55:D85 E55:H58 E59:F72 H59:H72">
    <cfRule type="cellIs" dxfId="2" priority="2" stopIfTrue="1" operator="equal">
      <formula>0</formula>
    </cfRule>
  </conditionalFormatting>
  <conditionalFormatting sqref="G59:G73">
    <cfRule type="cellIs" dxfId="1" priority="1" stopIfTrue="1" operator="equal">
      <formula>0</formula>
    </cfRule>
  </conditionalFormatting>
  <pageMargins left="0.75" right="0.75" top="1" bottom="1" header="0" footer="0"/>
  <pageSetup paperSize="9" scale="79" orientation="portrait" r:id="rId1"/>
  <headerFooter alignWithMargins="0"/>
  <colBreaks count="1" manualBreakCount="1">
    <brk id="9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J16" sqref="J16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4.855468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7" width="9.140625" style="64"/>
    <col min="8" max="8" width="9.140625" style="10"/>
    <col min="9" max="9" width="6.5703125" style="23" customWidth="1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64">
        <v>7</v>
      </c>
      <c r="H1" s="10">
        <v>8</v>
      </c>
    </row>
    <row r="2" spans="1:9" hidden="1" x14ac:dyDescent="0.2">
      <c r="G2" s="10"/>
    </row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 t="s">
        <v>121</v>
      </c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 t="s">
        <v>121</v>
      </c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 t="s">
        <v>121</v>
      </c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 t="s">
        <v>121</v>
      </c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286</v>
      </c>
      <c r="C7" s="24" t="s">
        <v>121</v>
      </c>
      <c r="D7" s="62" t="s">
        <v>121</v>
      </c>
      <c r="E7" s="63" t="s">
        <v>121</v>
      </c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 t="s">
        <v>121</v>
      </c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 t="s">
        <v>121</v>
      </c>
      <c r="F9" s="103" t="s">
        <v>121</v>
      </c>
      <c r="G9" s="145">
        <v>120000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 t="s">
        <v>121</v>
      </c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 t="s">
        <v>121</v>
      </c>
      <c r="F11" s="63" t="s">
        <v>121</v>
      </c>
      <c r="G11" s="180">
        <v>133333.33333333334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 t="s">
        <v>121</v>
      </c>
      <c r="F12" s="63" t="s">
        <v>121</v>
      </c>
      <c r="G12" s="180">
        <v>10</v>
      </c>
      <c r="H12" s="74" t="s">
        <v>2</v>
      </c>
      <c r="I12" s="62" t="s">
        <v>121</v>
      </c>
    </row>
    <row r="13" spans="1:9" x14ac:dyDescent="0.2">
      <c r="A13" s="10">
        <v>1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180" t="s">
        <v>121</v>
      </c>
      <c r="H13" s="63" t="s">
        <v>121</v>
      </c>
      <c r="I13" s="62" t="s">
        <v>121</v>
      </c>
    </row>
    <row r="14" spans="1:9" hidden="1" x14ac:dyDescent="0.2">
      <c r="A14" s="10">
        <v>0</v>
      </c>
      <c r="B14" s="24" t="s">
        <v>121</v>
      </c>
      <c r="C14" s="24" t="s">
        <v>121</v>
      </c>
      <c r="D14" s="62" t="s">
        <v>121</v>
      </c>
      <c r="E14" s="63" t="s">
        <v>121</v>
      </c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 t="s">
        <v>121</v>
      </c>
      <c r="F15" s="63" t="s">
        <v>121</v>
      </c>
      <c r="G15" s="250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 t="s">
        <v>121</v>
      </c>
      <c r="F16" s="63" t="s">
        <v>121</v>
      </c>
      <c r="G16" s="180">
        <v>1</v>
      </c>
      <c r="H16" s="74" t="s">
        <v>129</v>
      </c>
      <c r="I16" s="62" t="s">
        <v>121</v>
      </c>
    </row>
    <row r="17" spans="1:14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 t="s">
        <v>121</v>
      </c>
      <c r="F17" s="63" t="s">
        <v>121</v>
      </c>
      <c r="G17" s="180" t="s">
        <v>121</v>
      </c>
      <c r="H17" s="74" t="s">
        <v>121</v>
      </c>
      <c r="I17" s="62" t="s">
        <v>121</v>
      </c>
    </row>
    <row r="18" spans="1:14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180">
        <v>5.7719999999999994</v>
      </c>
      <c r="H18" s="74" t="s">
        <v>2</v>
      </c>
      <c r="I18" s="25" t="s">
        <v>121</v>
      </c>
    </row>
    <row r="19" spans="1:14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</row>
    <row r="20" spans="1:14" hidden="1" x14ac:dyDescent="0.2">
      <c r="A20" s="10">
        <v>0</v>
      </c>
      <c r="B20" s="24" t="s">
        <v>121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4" x14ac:dyDescent="0.2">
      <c r="A21" s="10">
        <v>1</v>
      </c>
      <c r="B21" s="24" t="s">
        <v>132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02">
        <v>25000</v>
      </c>
      <c r="H21" s="24" t="s">
        <v>133</v>
      </c>
      <c r="I21" s="24" t="s">
        <v>121</v>
      </c>
    </row>
    <row r="22" spans="1:14" hidden="1" x14ac:dyDescent="0.2">
      <c r="A22" s="10">
        <v>0</v>
      </c>
      <c r="B22" s="24" t="s">
        <v>121</v>
      </c>
      <c r="C22" s="27" t="s">
        <v>121</v>
      </c>
      <c r="D22" s="29" t="s">
        <v>121</v>
      </c>
      <c r="E22" s="24" t="s">
        <v>121</v>
      </c>
      <c r="F22" s="28" t="s">
        <v>121</v>
      </c>
      <c r="G22" s="27" t="s">
        <v>121</v>
      </c>
      <c r="H22" s="24" t="s">
        <v>121</v>
      </c>
      <c r="I22" s="24" t="s">
        <v>121</v>
      </c>
    </row>
    <row r="23" spans="1:14" hidden="1" x14ac:dyDescent="0.2">
      <c r="A23" s="10">
        <v>0</v>
      </c>
      <c r="B23" s="24" t="s">
        <v>121</v>
      </c>
      <c r="C23" s="27" t="s">
        <v>121</v>
      </c>
      <c r="D23" s="29" t="s">
        <v>121</v>
      </c>
      <c r="E23" s="24" t="s">
        <v>121</v>
      </c>
      <c r="F23" s="28" t="s">
        <v>121</v>
      </c>
      <c r="G23" s="27" t="s">
        <v>121</v>
      </c>
      <c r="H23" s="24" t="s">
        <v>121</v>
      </c>
      <c r="I23" s="24" t="s">
        <v>121</v>
      </c>
    </row>
    <row r="24" spans="1:14" ht="13.5" hidden="1" x14ac:dyDescent="0.2">
      <c r="A24" s="10">
        <v>0</v>
      </c>
      <c r="B24" s="24" t="s">
        <v>121</v>
      </c>
      <c r="C24" s="27" t="s">
        <v>121</v>
      </c>
      <c r="D24" s="29" t="s">
        <v>121</v>
      </c>
      <c r="E24" s="58" t="s">
        <v>121</v>
      </c>
      <c r="F24" s="28" t="s">
        <v>121</v>
      </c>
      <c r="G24" s="27" t="s">
        <v>121</v>
      </c>
      <c r="H24" s="24" t="s">
        <v>121</v>
      </c>
      <c r="I24" s="24" t="s">
        <v>121</v>
      </c>
    </row>
    <row r="25" spans="1:14" hidden="1" x14ac:dyDescent="0.2">
      <c r="A25" s="10">
        <v>0</v>
      </c>
      <c r="B25" s="24" t="s">
        <v>121</v>
      </c>
      <c r="C25" s="27" t="s">
        <v>121</v>
      </c>
      <c r="D25" s="27" t="s">
        <v>121</v>
      </c>
      <c r="E25" s="24" t="s">
        <v>121</v>
      </c>
      <c r="F25" s="28" t="s">
        <v>121</v>
      </c>
      <c r="G25" s="27" t="s">
        <v>121</v>
      </c>
      <c r="H25" s="24" t="s">
        <v>121</v>
      </c>
      <c r="I25" s="24" t="s">
        <v>121</v>
      </c>
    </row>
    <row r="26" spans="1:14" hidden="1" x14ac:dyDescent="0.2">
      <c r="A26" s="10">
        <v>0</v>
      </c>
      <c r="B26" s="24" t="s">
        <v>121</v>
      </c>
      <c r="C26" s="27" t="s">
        <v>121</v>
      </c>
      <c r="D26" s="29" t="s">
        <v>121</v>
      </c>
      <c r="E26" s="24" t="s">
        <v>121</v>
      </c>
      <c r="F26" s="28" t="s">
        <v>121</v>
      </c>
      <c r="G26" s="27" t="s">
        <v>121</v>
      </c>
      <c r="H26" s="24" t="s">
        <v>121</v>
      </c>
      <c r="I26" s="24" t="s">
        <v>121</v>
      </c>
    </row>
    <row r="27" spans="1:14" hidden="1" x14ac:dyDescent="0.2">
      <c r="A27" s="10">
        <v>0</v>
      </c>
      <c r="B27" s="24" t="s">
        <v>121</v>
      </c>
      <c r="C27" s="27" t="s">
        <v>121</v>
      </c>
      <c r="D27" s="27" t="s">
        <v>121</v>
      </c>
      <c r="E27" s="24" t="s">
        <v>121</v>
      </c>
      <c r="F27" s="28" t="s">
        <v>121</v>
      </c>
      <c r="G27" s="27" t="s">
        <v>121</v>
      </c>
      <c r="H27" s="24" t="s">
        <v>121</v>
      </c>
      <c r="I27" s="24" t="s">
        <v>121</v>
      </c>
    </row>
    <row r="28" spans="1:14" x14ac:dyDescent="0.2">
      <c r="A28" s="10">
        <v>1</v>
      </c>
      <c r="B28" s="24"/>
      <c r="C28" s="27" t="s">
        <v>121</v>
      </c>
      <c r="D28" s="62" t="s">
        <v>121</v>
      </c>
      <c r="E28" s="63" t="s">
        <v>121</v>
      </c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4" x14ac:dyDescent="0.2">
      <c r="A29" s="10">
        <v>1</v>
      </c>
      <c r="B29" s="160">
        <v>0</v>
      </c>
      <c r="C29" s="161" t="s">
        <v>121</v>
      </c>
      <c r="D29" s="162" t="s">
        <v>134</v>
      </c>
      <c r="E29" s="163" t="s">
        <v>121</v>
      </c>
      <c r="F29" s="163" t="s">
        <v>135</v>
      </c>
      <c r="G29" s="163" t="s">
        <v>136</v>
      </c>
      <c r="H29" s="163" t="s">
        <v>121</v>
      </c>
      <c r="I29" s="162" t="s">
        <v>137</v>
      </c>
    </row>
    <row r="30" spans="1:14" x14ac:dyDescent="0.2">
      <c r="A30" s="10">
        <v>1</v>
      </c>
      <c r="B30" s="164" t="s">
        <v>138</v>
      </c>
      <c r="C30" s="165" t="s">
        <v>121</v>
      </c>
      <c r="D30" s="166" t="s">
        <v>3</v>
      </c>
      <c r="E30" s="166" t="s">
        <v>121</v>
      </c>
      <c r="F30" s="166" t="s">
        <v>139</v>
      </c>
      <c r="G30" s="166" t="s">
        <v>108</v>
      </c>
      <c r="H30" s="166" t="s">
        <v>121</v>
      </c>
      <c r="I30" s="167" t="s">
        <v>140</v>
      </c>
    </row>
    <row r="31" spans="1:14" x14ac:dyDescent="0.2">
      <c r="A31" s="10">
        <v>1</v>
      </c>
      <c r="B31" s="91" t="s">
        <v>141</v>
      </c>
      <c r="C31" s="92" t="s">
        <v>121</v>
      </c>
      <c r="D31" s="92" t="s">
        <v>121</v>
      </c>
      <c r="E31" s="92" t="s">
        <v>121</v>
      </c>
      <c r="F31" s="92" t="s">
        <v>121</v>
      </c>
      <c r="G31" s="92" t="s">
        <v>121</v>
      </c>
      <c r="H31" s="92">
        <v>212.84294266831895</v>
      </c>
      <c r="I31" s="27" t="s">
        <v>121</v>
      </c>
      <c r="L31" s="64">
        <f>+H31</f>
        <v>212.84294266831895</v>
      </c>
      <c r="N31" s="220">
        <v>88.148772091055605</v>
      </c>
    </row>
    <row r="32" spans="1:14" hidden="1" x14ac:dyDescent="0.2">
      <c r="A32" s="10">
        <v>0</v>
      </c>
      <c r="B32" s="11" t="s">
        <v>275</v>
      </c>
      <c r="C32" s="76" t="s">
        <v>121</v>
      </c>
      <c r="D32" s="7" t="s">
        <v>121</v>
      </c>
      <c r="E32" s="9" t="s">
        <v>121</v>
      </c>
      <c r="F32" s="82" t="s">
        <v>121</v>
      </c>
      <c r="G32" s="24" t="s">
        <v>121</v>
      </c>
      <c r="H32" s="24" t="s">
        <v>121</v>
      </c>
      <c r="I32" s="24" t="s">
        <v>121</v>
      </c>
    </row>
    <row r="33" spans="1:14" x14ac:dyDescent="0.2">
      <c r="A33" s="10">
        <v>1</v>
      </c>
      <c r="B33" s="26" t="s">
        <v>143</v>
      </c>
      <c r="C33" s="27" t="s">
        <v>121</v>
      </c>
      <c r="D33" s="27">
        <v>20000</v>
      </c>
      <c r="E33" s="27" t="s">
        <v>121</v>
      </c>
      <c r="F33" s="72">
        <v>1.0642147133415948E-2</v>
      </c>
      <c r="G33" s="27">
        <v>212.84294266831895</v>
      </c>
      <c r="H33" s="27" t="s">
        <v>121</v>
      </c>
      <c r="I33" s="27">
        <v>0.27744303996213493</v>
      </c>
    </row>
    <row r="34" spans="1:14" x14ac:dyDescent="0.2">
      <c r="A34" s="10">
        <v>1</v>
      </c>
      <c r="B34" s="43" t="s">
        <v>144</v>
      </c>
      <c r="C34" s="92" t="s">
        <v>121</v>
      </c>
      <c r="D34" s="92" t="s">
        <v>121</v>
      </c>
      <c r="E34" s="92" t="s">
        <v>121</v>
      </c>
      <c r="F34" s="94" t="s">
        <v>121</v>
      </c>
      <c r="G34" s="92" t="s">
        <v>121</v>
      </c>
      <c r="H34" s="92">
        <v>17290.020585218306</v>
      </c>
      <c r="I34" s="27" t="s">
        <v>121</v>
      </c>
      <c r="L34" s="10">
        <f>SUBTOTAL(9,G35:G58)</f>
        <v>17290.020585218295</v>
      </c>
      <c r="N34" s="220">
        <v>97.751461421478197</v>
      </c>
    </row>
    <row r="35" spans="1:14" x14ac:dyDescent="0.2">
      <c r="A35" s="10">
        <v>1</v>
      </c>
      <c r="B35" s="26" t="s">
        <v>146</v>
      </c>
      <c r="C35" s="27" t="s">
        <v>121</v>
      </c>
      <c r="D35" s="27">
        <v>25000</v>
      </c>
      <c r="E35" s="27" t="s">
        <v>121</v>
      </c>
      <c r="F35" s="72">
        <v>0.14860499999999999</v>
      </c>
      <c r="G35" s="27">
        <v>3715.1249999999995</v>
      </c>
      <c r="H35" s="27" t="s">
        <v>121</v>
      </c>
      <c r="I35" s="27">
        <v>4.8427049584893211</v>
      </c>
      <c r="M35" s="220">
        <v>96.196140308289841</v>
      </c>
    </row>
    <row r="36" spans="1:14" x14ac:dyDescent="0.2">
      <c r="A36" s="10">
        <v>1</v>
      </c>
      <c r="B36" s="26" t="s">
        <v>145</v>
      </c>
      <c r="C36" s="27" t="s">
        <v>121</v>
      </c>
      <c r="D36" s="27">
        <v>25000</v>
      </c>
      <c r="E36" s="27" t="s">
        <v>121</v>
      </c>
      <c r="F36" s="72">
        <v>8.685950000000002E-2</v>
      </c>
      <c r="G36" s="27">
        <v>2171.4875000000006</v>
      </c>
      <c r="H36" s="27" t="s">
        <v>121</v>
      </c>
      <c r="I36" s="27">
        <v>2.8305570562356808</v>
      </c>
      <c r="M36" s="220">
        <v>91.242325085481113</v>
      </c>
    </row>
    <row r="37" spans="1:14" x14ac:dyDescent="0.2">
      <c r="A37" s="10">
        <v>1</v>
      </c>
      <c r="B37" s="26" t="s">
        <v>147</v>
      </c>
      <c r="C37" s="27" t="s">
        <v>121</v>
      </c>
      <c r="D37" s="27">
        <v>3</v>
      </c>
      <c r="E37" s="27" t="s">
        <v>121</v>
      </c>
      <c r="F37" s="72">
        <v>0.94000000000000006</v>
      </c>
      <c r="G37" s="27">
        <v>2.8200000000000003</v>
      </c>
      <c r="H37" s="27" t="s">
        <v>121</v>
      </c>
      <c r="I37" s="27">
        <v>3.6758999987725549E-3</v>
      </c>
    </row>
    <row r="38" spans="1:14" x14ac:dyDescent="0.2">
      <c r="A38" s="10">
        <v>1</v>
      </c>
      <c r="B38" s="11" t="s">
        <v>269</v>
      </c>
      <c r="C38" s="76" t="s">
        <v>121</v>
      </c>
      <c r="D38" s="27">
        <v>6</v>
      </c>
      <c r="E38" s="9" t="s">
        <v>121</v>
      </c>
      <c r="F38" s="28">
        <v>7.36</v>
      </c>
      <c r="G38" s="27">
        <v>44.160000000000004</v>
      </c>
      <c r="H38" s="24" t="s">
        <v>121</v>
      </c>
      <c r="I38" s="24">
        <v>5.756302976801278E-2</v>
      </c>
    </row>
    <row r="39" spans="1:14" x14ac:dyDescent="0.2">
      <c r="A39" s="10">
        <v>1</v>
      </c>
      <c r="B39" s="11" t="s">
        <v>150</v>
      </c>
      <c r="C39" s="76" t="s">
        <v>121</v>
      </c>
      <c r="D39" s="27">
        <v>1412.3002601263472</v>
      </c>
      <c r="E39" s="9" t="s">
        <v>121</v>
      </c>
      <c r="F39" s="28">
        <v>0.40980168756509405</v>
      </c>
      <c r="G39" s="27">
        <v>578.76302994839841</v>
      </c>
      <c r="H39" s="24" t="s">
        <v>121</v>
      </c>
      <c r="I39" s="24">
        <v>0.7544237663393325</v>
      </c>
      <c r="M39" s="220">
        <v>89.260617008589691</v>
      </c>
    </row>
    <row r="40" spans="1:14" hidden="1" x14ac:dyDescent="0.2">
      <c r="A40" s="10">
        <v>0</v>
      </c>
      <c r="B40" s="11" t="s">
        <v>53</v>
      </c>
      <c r="C40" s="76" t="s">
        <v>121</v>
      </c>
      <c r="D40" s="83">
        <v>194</v>
      </c>
      <c r="E40" s="9" t="s">
        <v>121</v>
      </c>
      <c r="F40" s="13" t="s">
        <v>121</v>
      </c>
      <c r="G40" s="27" t="s">
        <v>121</v>
      </c>
      <c r="H40" s="24" t="s">
        <v>121</v>
      </c>
      <c r="I40" s="24" t="s">
        <v>121</v>
      </c>
    </row>
    <row r="41" spans="1:14" hidden="1" x14ac:dyDescent="0.2">
      <c r="A41" s="10">
        <v>0</v>
      </c>
      <c r="B41" s="26" t="s">
        <v>12</v>
      </c>
      <c r="C41" s="27" t="s">
        <v>121</v>
      </c>
      <c r="D41" s="27">
        <v>13.333333333333343</v>
      </c>
      <c r="E41" s="27" t="s">
        <v>121</v>
      </c>
      <c r="F41" s="71" t="s">
        <v>121</v>
      </c>
      <c r="G41" s="27" t="s">
        <v>121</v>
      </c>
      <c r="H41" s="27" t="s">
        <v>121</v>
      </c>
      <c r="I41" s="27" t="s">
        <v>121</v>
      </c>
    </row>
    <row r="42" spans="1:14" hidden="1" x14ac:dyDescent="0.2">
      <c r="A42" s="10">
        <v>0</v>
      </c>
      <c r="B42" s="26" t="s">
        <v>54</v>
      </c>
      <c r="C42" s="27" t="s">
        <v>121</v>
      </c>
      <c r="D42" s="27">
        <v>440</v>
      </c>
      <c r="E42" s="27" t="s">
        <v>121</v>
      </c>
      <c r="F42" s="72" t="s">
        <v>121</v>
      </c>
      <c r="G42" s="27" t="s">
        <v>121</v>
      </c>
      <c r="H42" s="27" t="s">
        <v>121</v>
      </c>
      <c r="I42" s="27" t="s">
        <v>121</v>
      </c>
    </row>
    <row r="43" spans="1:14" x14ac:dyDescent="0.2">
      <c r="A43" s="10">
        <v>1</v>
      </c>
      <c r="B43" s="26" t="s">
        <v>151</v>
      </c>
      <c r="C43" s="27" t="s">
        <v>121</v>
      </c>
      <c r="D43" s="27" t="s">
        <v>121</v>
      </c>
      <c r="E43" s="27" t="s">
        <v>121</v>
      </c>
      <c r="F43" s="72" t="s">
        <v>121</v>
      </c>
      <c r="G43" s="27">
        <v>690.24674999999843</v>
      </c>
      <c r="H43" s="27" t="s">
        <v>121</v>
      </c>
      <c r="I43" s="27">
        <v>0.89974398137509015</v>
      </c>
    </row>
    <row r="44" spans="1:14" hidden="1" x14ac:dyDescent="0.2">
      <c r="A44" s="10">
        <v>0</v>
      </c>
      <c r="B44" s="26" t="s">
        <v>276</v>
      </c>
      <c r="C44" s="27" t="s">
        <v>121</v>
      </c>
      <c r="D44" s="27">
        <v>3</v>
      </c>
      <c r="E44" s="27" t="s">
        <v>121</v>
      </c>
      <c r="F44" s="72">
        <v>10.914</v>
      </c>
      <c r="G44" s="27">
        <v>32.741999999999997</v>
      </c>
      <c r="H44" s="27" t="s">
        <v>121</v>
      </c>
      <c r="I44" s="27">
        <v>4.2679545304897509E-2</v>
      </c>
    </row>
    <row r="45" spans="1:14" hidden="1" x14ac:dyDescent="0.2">
      <c r="A45" s="10">
        <v>0</v>
      </c>
      <c r="B45" s="26" t="s">
        <v>155</v>
      </c>
      <c r="C45" s="27" t="s">
        <v>121</v>
      </c>
      <c r="D45" s="27">
        <v>2</v>
      </c>
      <c r="E45" s="27" t="s">
        <v>121</v>
      </c>
      <c r="F45" s="72">
        <v>27.132000000000001</v>
      </c>
      <c r="G45" s="27">
        <v>54.264000000000003</v>
      </c>
      <c r="H45" s="27" t="s">
        <v>121</v>
      </c>
      <c r="I45" s="27">
        <v>7.0733701252976566E-2</v>
      </c>
    </row>
    <row r="46" spans="1:14" hidden="1" x14ac:dyDescent="0.2">
      <c r="A46" s="10">
        <v>0</v>
      </c>
      <c r="B46" s="26" t="s">
        <v>270</v>
      </c>
      <c r="C46" s="27" t="s">
        <v>121</v>
      </c>
      <c r="D46" s="27">
        <v>5</v>
      </c>
      <c r="E46" s="27" t="s">
        <v>121</v>
      </c>
      <c r="F46" s="72">
        <v>39.270000000000003</v>
      </c>
      <c r="G46" s="27">
        <v>196.35000000000002</v>
      </c>
      <c r="H46" s="27" t="s">
        <v>121</v>
      </c>
      <c r="I46" s="27">
        <v>0.25594431374432308</v>
      </c>
    </row>
    <row r="47" spans="1:14" hidden="1" x14ac:dyDescent="0.2">
      <c r="A47" s="10">
        <v>0</v>
      </c>
      <c r="B47" s="26" t="s">
        <v>158</v>
      </c>
      <c r="C47" s="27" t="s">
        <v>121</v>
      </c>
      <c r="D47" s="27">
        <v>2</v>
      </c>
      <c r="E47" s="27" t="s">
        <v>121</v>
      </c>
      <c r="F47" s="72">
        <v>43.655999999999999</v>
      </c>
      <c r="G47" s="27">
        <v>87.311999999999998</v>
      </c>
      <c r="H47" s="27" t="s">
        <v>121</v>
      </c>
      <c r="I47" s="27">
        <v>0.11381212081306004</v>
      </c>
    </row>
    <row r="48" spans="1:14" hidden="1" x14ac:dyDescent="0.2">
      <c r="A48" s="10">
        <v>0</v>
      </c>
      <c r="B48" s="26" t="s">
        <v>190</v>
      </c>
      <c r="C48" s="27" t="s">
        <v>121</v>
      </c>
      <c r="D48" s="27">
        <v>0.2</v>
      </c>
      <c r="E48" s="27" t="s">
        <v>121</v>
      </c>
      <c r="F48" s="72">
        <v>53.192999999999998</v>
      </c>
      <c r="G48" s="27">
        <v>10.6386</v>
      </c>
      <c r="H48" s="27" t="s">
        <v>121</v>
      </c>
      <c r="I48" s="27">
        <v>1.3867528271965142E-2</v>
      </c>
    </row>
    <row r="49" spans="1:14" hidden="1" x14ac:dyDescent="0.2">
      <c r="A49" s="10">
        <v>0</v>
      </c>
      <c r="B49" s="26" t="s">
        <v>192</v>
      </c>
      <c r="C49" s="27" t="s">
        <v>121</v>
      </c>
      <c r="D49" s="27">
        <v>0.4</v>
      </c>
      <c r="E49" s="27" t="s">
        <v>121</v>
      </c>
      <c r="F49" s="72">
        <v>233.57999999999996</v>
      </c>
      <c r="G49" s="27">
        <v>93.431999999999988</v>
      </c>
      <c r="H49" s="27" t="s">
        <v>121</v>
      </c>
      <c r="I49" s="27">
        <v>0.12178960591677918</v>
      </c>
    </row>
    <row r="50" spans="1:14" hidden="1" x14ac:dyDescent="0.2">
      <c r="A50" s="10">
        <v>0</v>
      </c>
      <c r="B50" s="26" t="s">
        <v>154</v>
      </c>
      <c r="C50" s="27" t="s">
        <v>121</v>
      </c>
      <c r="D50" s="27">
        <v>0.125</v>
      </c>
      <c r="E50" s="27" t="s">
        <v>121</v>
      </c>
      <c r="F50" s="72">
        <v>128.82599999999999</v>
      </c>
      <c r="G50" s="27">
        <v>16.103249999999999</v>
      </c>
      <c r="H50" s="27" t="s">
        <v>121</v>
      </c>
      <c r="I50" s="27">
        <v>2.0990757679161042E-2</v>
      </c>
    </row>
    <row r="51" spans="1:14" hidden="1" x14ac:dyDescent="0.2">
      <c r="A51" s="10">
        <v>0</v>
      </c>
      <c r="B51" s="26" t="s">
        <v>277</v>
      </c>
      <c r="C51" s="27" t="s">
        <v>121</v>
      </c>
      <c r="D51" s="27">
        <v>0.75</v>
      </c>
      <c r="E51" s="27" t="s">
        <v>121</v>
      </c>
      <c r="F51" s="72">
        <v>110.46599999999999</v>
      </c>
      <c r="G51" s="27">
        <v>82.849499999999992</v>
      </c>
      <c r="H51" s="27" t="s">
        <v>121</v>
      </c>
      <c r="I51" s="27">
        <v>0.10799520459159814</v>
      </c>
    </row>
    <row r="52" spans="1:14" hidden="1" x14ac:dyDescent="0.2">
      <c r="A52" s="10">
        <v>0</v>
      </c>
      <c r="B52" s="26" t="s">
        <v>256</v>
      </c>
      <c r="C52" s="27" t="s">
        <v>121</v>
      </c>
      <c r="D52" s="27">
        <v>1</v>
      </c>
      <c r="E52" s="27" t="s">
        <v>121</v>
      </c>
      <c r="F52" s="72">
        <v>116.55539999999999</v>
      </c>
      <c r="G52" s="27">
        <v>116.55539999999999</v>
      </c>
      <c r="H52" s="27" t="s">
        <v>121</v>
      </c>
      <c r="I52" s="27">
        <v>0.15193120380033143</v>
      </c>
    </row>
    <row r="53" spans="1:14" x14ac:dyDescent="0.2">
      <c r="A53" s="10">
        <v>1</v>
      </c>
      <c r="B53" s="26" t="s">
        <v>271</v>
      </c>
      <c r="C53" s="27" t="s">
        <v>121</v>
      </c>
      <c r="D53" s="27">
        <v>6300</v>
      </c>
      <c r="E53" s="27" t="s">
        <v>121</v>
      </c>
      <c r="F53" s="72">
        <v>5.0849999999999992E-2</v>
      </c>
      <c r="G53" s="27">
        <v>320.35499999999996</v>
      </c>
      <c r="H53" s="27" t="s">
        <v>121</v>
      </c>
      <c r="I53" s="27">
        <v>0.41758615039247571</v>
      </c>
    </row>
    <row r="54" spans="1:14" x14ac:dyDescent="0.2">
      <c r="A54" s="10">
        <v>1</v>
      </c>
      <c r="B54" s="26" t="s">
        <v>236</v>
      </c>
      <c r="C54" s="27" t="s">
        <v>121</v>
      </c>
      <c r="D54" s="27">
        <v>178</v>
      </c>
      <c r="E54" s="27" t="s">
        <v>121</v>
      </c>
      <c r="F54" s="72">
        <v>3.5</v>
      </c>
      <c r="G54" s="27">
        <v>623</v>
      </c>
      <c r="H54" s="27" t="s">
        <v>121</v>
      </c>
      <c r="I54" s="27">
        <v>0.81208712738840472</v>
      </c>
    </row>
    <row r="55" spans="1:14" x14ac:dyDescent="0.2">
      <c r="A55" s="10">
        <v>1</v>
      </c>
      <c r="B55" s="11" t="s">
        <v>278</v>
      </c>
      <c r="C55" s="76" t="s">
        <v>121</v>
      </c>
      <c r="D55" s="27">
        <v>25000</v>
      </c>
      <c r="E55" s="9" t="s">
        <v>121</v>
      </c>
      <c r="F55" s="28">
        <v>0.02</v>
      </c>
      <c r="G55" s="27">
        <v>500</v>
      </c>
      <c r="H55" s="24" t="s">
        <v>121</v>
      </c>
      <c r="I55" s="24">
        <v>0.65175531893130401</v>
      </c>
    </row>
    <row r="56" spans="1:14" x14ac:dyDescent="0.2">
      <c r="A56" s="10">
        <v>1</v>
      </c>
      <c r="B56" s="11" t="s">
        <v>279</v>
      </c>
      <c r="C56" s="76" t="s">
        <v>121</v>
      </c>
      <c r="D56" s="27">
        <v>5</v>
      </c>
      <c r="E56" s="9" t="s">
        <v>121</v>
      </c>
      <c r="F56" s="28">
        <v>2.5</v>
      </c>
      <c r="G56" s="27">
        <v>12.5</v>
      </c>
      <c r="H56" s="24" t="s">
        <v>121</v>
      </c>
      <c r="I56" s="24">
        <v>1.6293882973282603E-2</v>
      </c>
    </row>
    <row r="57" spans="1:14" x14ac:dyDescent="0.2">
      <c r="A57" s="10">
        <v>1</v>
      </c>
      <c r="B57" s="11" t="s">
        <v>220</v>
      </c>
      <c r="C57" s="76" t="s">
        <v>121</v>
      </c>
      <c r="D57" s="27">
        <v>20000</v>
      </c>
      <c r="E57" s="9" t="s">
        <v>121</v>
      </c>
      <c r="F57" s="28">
        <v>0.4</v>
      </c>
      <c r="G57" s="27">
        <v>8000</v>
      </c>
      <c r="H57" s="24" t="s">
        <v>121</v>
      </c>
      <c r="I57" s="24">
        <v>10.428085102900864</v>
      </c>
    </row>
    <row r="58" spans="1:14" s="177" customFormat="1" x14ac:dyDescent="0.2">
      <c r="A58" s="10">
        <v>1</v>
      </c>
      <c r="B58" s="11" t="s">
        <v>226</v>
      </c>
      <c r="C58" s="76" t="s">
        <v>121</v>
      </c>
      <c r="D58" s="27">
        <v>13000</v>
      </c>
      <c r="E58" s="9" t="s">
        <v>121</v>
      </c>
      <c r="F58" s="28">
        <v>4.8581792713069338E-2</v>
      </c>
      <c r="G58" s="27">
        <v>631.56330526990143</v>
      </c>
      <c r="H58" s="24" t="s">
        <v>121</v>
      </c>
      <c r="I58" s="24">
        <v>0.82324948690298616</v>
      </c>
      <c r="L58" s="64">
        <f>SUM(G59:G74)</f>
        <v>25114.498032900381</v>
      </c>
      <c r="N58" s="220" t="e">
        <v>#VALUE!</v>
      </c>
    </row>
    <row r="59" spans="1:14" x14ac:dyDescent="0.2">
      <c r="A59" s="10">
        <v>1</v>
      </c>
      <c r="B59" s="89" t="s">
        <v>161</v>
      </c>
      <c r="C59" s="168" t="s">
        <v>121</v>
      </c>
      <c r="D59" s="92" t="s">
        <v>121</v>
      </c>
      <c r="E59" s="169" t="s">
        <v>121</v>
      </c>
      <c r="F59" s="170" t="s">
        <v>121</v>
      </c>
      <c r="G59" s="249" t="s">
        <v>121</v>
      </c>
      <c r="H59" s="96">
        <v>25114.498032900381</v>
      </c>
      <c r="I59" s="24" t="s">
        <v>121</v>
      </c>
      <c r="M59" s="220" t="e">
        <v>#VALUE!</v>
      </c>
    </row>
    <row r="60" spans="1:14" x14ac:dyDescent="0.2">
      <c r="A60" s="10">
        <v>1</v>
      </c>
      <c r="B60" s="11" t="s">
        <v>162</v>
      </c>
      <c r="C60" s="76" t="s">
        <v>121</v>
      </c>
      <c r="D60" s="27">
        <v>1.8</v>
      </c>
      <c r="E60" s="9" t="s">
        <v>121</v>
      </c>
      <c r="F60" s="28">
        <v>45</v>
      </c>
      <c r="G60" s="27">
        <v>81</v>
      </c>
      <c r="H60" s="24" t="s">
        <v>121</v>
      </c>
      <c r="I60" s="24">
        <v>0.10558436166687125</v>
      </c>
      <c r="M60" s="220">
        <v>100</v>
      </c>
    </row>
    <row r="61" spans="1:14" x14ac:dyDescent="0.2">
      <c r="A61" s="10">
        <v>1</v>
      </c>
      <c r="B61" s="11" t="s">
        <v>227</v>
      </c>
      <c r="C61" s="76" t="s">
        <v>121</v>
      </c>
      <c r="D61" s="27">
        <v>900</v>
      </c>
      <c r="E61" s="9" t="s">
        <v>121</v>
      </c>
      <c r="F61" s="28">
        <v>0.1396</v>
      </c>
      <c r="G61" s="27">
        <v>125.64</v>
      </c>
      <c r="H61" s="24" t="s">
        <v>121</v>
      </c>
      <c r="I61" s="24">
        <v>0.16377307654105808</v>
      </c>
      <c r="M61" s="220">
        <v>100</v>
      </c>
    </row>
    <row r="62" spans="1:14" x14ac:dyDescent="0.2">
      <c r="A62" s="10">
        <v>1</v>
      </c>
      <c r="B62" s="11" t="s">
        <v>163</v>
      </c>
      <c r="C62" s="76" t="s">
        <v>121</v>
      </c>
      <c r="D62" s="27">
        <v>2294</v>
      </c>
      <c r="E62" s="9" t="s">
        <v>121</v>
      </c>
      <c r="F62" s="155">
        <v>0.2</v>
      </c>
      <c r="G62" s="27">
        <v>458.8</v>
      </c>
      <c r="H62" s="24" t="s">
        <v>121</v>
      </c>
      <c r="I62" s="24">
        <v>0.59805068065136457</v>
      </c>
      <c r="M62" s="220">
        <v>100</v>
      </c>
    </row>
    <row r="63" spans="1:14" x14ac:dyDescent="0.2">
      <c r="A63" s="10">
        <v>1</v>
      </c>
      <c r="B63" s="11" t="s">
        <v>164</v>
      </c>
      <c r="C63" s="76" t="s">
        <v>121</v>
      </c>
      <c r="D63" s="27">
        <v>5400000</v>
      </c>
      <c r="E63" s="9" t="s">
        <v>121</v>
      </c>
      <c r="F63" s="28">
        <v>2.5000000000000001E-4</v>
      </c>
      <c r="G63" s="27">
        <v>1350</v>
      </c>
      <c r="H63" s="24" t="s">
        <v>121</v>
      </c>
      <c r="I63" s="24">
        <v>1.7597393611145211</v>
      </c>
      <c r="M63" s="220">
        <v>100</v>
      </c>
    </row>
    <row r="64" spans="1:14" x14ac:dyDescent="0.2">
      <c r="A64" s="10">
        <v>1</v>
      </c>
      <c r="B64" s="11" t="s">
        <v>165</v>
      </c>
      <c r="C64" s="76" t="s">
        <v>121</v>
      </c>
      <c r="D64" s="27">
        <v>120000</v>
      </c>
      <c r="E64" s="9" t="s">
        <v>121</v>
      </c>
      <c r="F64" s="28">
        <v>0.05</v>
      </c>
      <c r="G64" s="27">
        <v>6000</v>
      </c>
      <c r="H64" s="9" t="s">
        <v>121</v>
      </c>
      <c r="I64" s="24">
        <v>7.8210638271756476</v>
      </c>
      <c r="M64" s="220">
        <v>100</v>
      </c>
    </row>
    <row r="65" spans="1:14" x14ac:dyDescent="0.2">
      <c r="A65" s="10">
        <v>1</v>
      </c>
      <c r="B65" s="11" t="s">
        <v>166</v>
      </c>
      <c r="C65" s="76" t="s">
        <v>121</v>
      </c>
      <c r="D65" s="29">
        <v>3254.7</v>
      </c>
      <c r="E65" s="9" t="s">
        <v>121</v>
      </c>
      <c r="F65" s="197">
        <v>4.5353448275862061</v>
      </c>
      <c r="G65" s="27">
        <v>14761.186810344825</v>
      </c>
      <c r="H65" s="9" t="s">
        <v>121</v>
      </c>
      <c r="I65" s="24">
        <v>19.241364034761698</v>
      </c>
    </row>
    <row r="66" spans="1:14" hidden="1" x14ac:dyDescent="0.2">
      <c r="A66" s="10">
        <v>0</v>
      </c>
      <c r="B66" s="11">
        <v>0</v>
      </c>
      <c r="C66" s="76" t="s">
        <v>121</v>
      </c>
      <c r="D66" s="29" t="s">
        <v>121</v>
      </c>
      <c r="E66" s="9" t="s">
        <v>121</v>
      </c>
      <c r="F66" s="9" t="s">
        <v>121</v>
      </c>
      <c r="G66" s="27" t="s">
        <v>121</v>
      </c>
      <c r="H66" s="9" t="s">
        <v>121</v>
      </c>
      <c r="I66" s="24" t="s">
        <v>121</v>
      </c>
    </row>
    <row r="67" spans="1:14" hidden="1" x14ac:dyDescent="0.2">
      <c r="A67" s="10">
        <v>0</v>
      </c>
      <c r="B67" s="11">
        <v>0</v>
      </c>
      <c r="C67" s="76" t="s">
        <v>121</v>
      </c>
      <c r="D67" s="29" t="s">
        <v>121</v>
      </c>
      <c r="E67" s="9" t="s">
        <v>121</v>
      </c>
      <c r="F67" s="9" t="s">
        <v>121</v>
      </c>
      <c r="G67" s="27" t="s">
        <v>121</v>
      </c>
      <c r="H67" s="9" t="s">
        <v>121</v>
      </c>
      <c r="I67" s="24" t="s">
        <v>121</v>
      </c>
    </row>
    <row r="68" spans="1:14" hidden="1" x14ac:dyDescent="0.2">
      <c r="A68" s="10">
        <v>0</v>
      </c>
      <c r="B68" s="11">
        <v>0</v>
      </c>
      <c r="C68" s="76" t="s">
        <v>121</v>
      </c>
      <c r="D68" s="29" t="s">
        <v>121</v>
      </c>
      <c r="E68" s="9" t="s">
        <v>121</v>
      </c>
      <c r="F68" s="9" t="s">
        <v>121</v>
      </c>
      <c r="G68" s="27" t="s">
        <v>121</v>
      </c>
      <c r="H68" s="9" t="s">
        <v>121</v>
      </c>
      <c r="I68" s="24" t="s">
        <v>121</v>
      </c>
    </row>
    <row r="69" spans="1:14" hidden="1" x14ac:dyDescent="0.2">
      <c r="A69" s="10">
        <v>0</v>
      </c>
      <c r="B69" s="11">
        <v>0</v>
      </c>
      <c r="C69" s="76" t="s">
        <v>121</v>
      </c>
      <c r="D69" s="29" t="s">
        <v>121</v>
      </c>
      <c r="E69" s="9" t="s">
        <v>121</v>
      </c>
      <c r="F69" s="9" t="s">
        <v>121</v>
      </c>
      <c r="G69" s="27" t="s">
        <v>121</v>
      </c>
      <c r="H69" s="9" t="s">
        <v>121</v>
      </c>
      <c r="I69" s="24" t="s">
        <v>121</v>
      </c>
    </row>
    <row r="70" spans="1:14" hidden="1" x14ac:dyDescent="0.2">
      <c r="A70" s="10">
        <v>0</v>
      </c>
      <c r="B70" s="11">
        <v>0</v>
      </c>
      <c r="C70" s="76" t="s">
        <v>121</v>
      </c>
      <c r="D70" s="29" t="s">
        <v>121</v>
      </c>
      <c r="E70" s="9" t="s">
        <v>121</v>
      </c>
      <c r="F70" s="9" t="s">
        <v>121</v>
      </c>
      <c r="G70" s="27" t="s">
        <v>121</v>
      </c>
      <c r="H70" s="9" t="s">
        <v>121</v>
      </c>
      <c r="I70" s="24" t="s">
        <v>121</v>
      </c>
    </row>
    <row r="71" spans="1:14" hidden="1" x14ac:dyDescent="0.2">
      <c r="A71" s="10">
        <v>0</v>
      </c>
      <c r="B71" s="11">
        <v>0</v>
      </c>
      <c r="C71" s="76" t="s">
        <v>121</v>
      </c>
      <c r="D71" s="29" t="s">
        <v>121</v>
      </c>
      <c r="E71" s="9" t="s">
        <v>121</v>
      </c>
      <c r="F71" s="9" t="s">
        <v>121</v>
      </c>
      <c r="G71" s="27" t="s">
        <v>121</v>
      </c>
      <c r="H71" s="9" t="s">
        <v>121</v>
      </c>
      <c r="I71" s="24" t="s">
        <v>121</v>
      </c>
    </row>
    <row r="72" spans="1:14" hidden="1" x14ac:dyDescent="0.2">
      <c r="A72" s="10">
        <v>0</v>
      </c>
      <c r="B72" s="11">
        <v>0</v>
      </c>
      <c r="C72" s="76" t="s">
        <v>121</v>
      </c>
      <c r="D72" s="29" t="s">
        <v>121</v>
      </c>
      <c r="E72" s="9" t="s">
        <v>121</v>
      </c>
      <c r="F72" s="9" t="s">
        <v>121</v>
      </c>
      <c r="G72" s="27" t="s">
        <v>121</v>
      </c>
      <c r="H72" s="9" t="s">
        <v>121</v>
      </c>
      <c r="I72" s="24" t="s">
        <v>121</v>
      </c>
    </row>
    <row r="73" spans="1:14" x14ac:dyDescent="0.2">
      <c r="A73" s="10">
        <v>1</v>
      </c>
      <c r="B73" s="11" t="s">
        <v>167</v>
      </c>
      <c r="C73" s="9" t="s">
        <v>121</v>
      </c>
      <c r="D73" s="27" t="s">
        <v>121</v>
      </c>
      <c r="E73" s="78" t="s">
        <v>121</v>
      </c>
      <c r="F73" s="72" t="s">
        <v>121</v>
      </c>
      <c r="G73" s="27">
        <v>1847.04</v>
      </c>
      <c r="H73" s="24" t="s">
        <v>121</v>
      </c>
      <c r="I73" s="24">
        <v>2.4076362885577516</v>
      </c>
      <c r="M73" s="220">
        <v>120</v>
      </c>
    </row>
    <row r="74" spans="1:14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 t="s">
        <v>121</v>
      </c>
      <c r="F74" s="72" t="s">
        <v>121</v>
      </c>
      <c r="G74" s="27">
        <v>490.83122255555566</v>
      </c>
      <c r="H74" s="27" t="s">
        <v>121</v>
      </c>
      <c r="I74" s="27">
        <v>0.63980371999627605</v>
      </c>
      <c r="M74" s="220">
        <v>100</v>
      </c>
    </row>
    <row r="75" spans="1:14" x14ac:dyDescent="0.2">
      <c r="A75" s="10">
        <v>1</v>
      </c>
      <c r="B75" s="95" t="s">
        <v>169</v>
      </c>
      <c r="C75" s="96" t="s">
        <v>121</v>
      </c>
      <c r="D75" s="27" t="s">
        <v>121</v>
      </c>
      <c r="E75" s="92" t="s">
        <v>121</v>
      </c>
      <c r="F75" s="94" t="s">
        <v>121</v>
      </c>
      <c r="G75" s="92" t="s">
        <v>121</v>
      </c>
      <c r="H75" s="92">
        <v>18376.29351851852</v>
      </c>
      <c r="I75" s="27" t="s">
        <v>121</v>
      </c>
      <c r="L75" s="64">
        <f>SUM(G76:G80)</f>
        <v>18376.29351851852</v>
      </c>
      <c r="N75" s="220">
        <v>100</v>
      </c>
    </row>
    <row r="76" spans="1:14" x14ac:dyDescent="0.2">
      <c r="A76" s="10">
        <v>1</v>
      </c>
      <c r="B76" s="26" t="s">
        <v>260</v>
      </c>
      <c r="C76" s="24" t="s">
        <v>121</v>
      </c>
      <c r="D76" s="27" t="s">
        <v>121</v>
      </c>
      <c r="E76" s="27" t="s">
        <v>121</v>
      </c>
      <c r="F76" s="72" t="s">
        <v>121</v>
      </c>
      <c r="G76" s="27">
        <v>257.77499999999998</v>
      </c>
      <c r="H76" s="27" t="s">
        <v>121</v>
      </c>
      <c r="I76" s="27">
        <v>0.33601245467503377</v>
      </c>
    </row>
    <row r="77" spans="1:14" x14ac:dyDescent="0.2">
      <c r="A77" s="10">
        <v>1</v>
      </c>
      <c r="B77" s="26" t="s">
        <v>261</v>
      </c>
      <c r="C77" s="24" t="s">
        <v>121</v>
      </c>
      <c r="D77" s="27" t="s">
        <v>121</v>
      </c>
      <c r="E77" s="27" t="s">
        <v>121</v>
      </c>
      <c r="F77" s="72" t="s">
        <v>121</v>
      </c>
      <c r="G77" s="27">
        <v>10074.074074074075</v>
      </c>
      <c r="H77" s="27" t="s">
        <v>121</v>
      </c>
      <c r="I77" s="27">
        <v>13.131662722171461</v>
      </c>
    </row>
    <row r="78" spans="1:14" x14ac:dyDescent="0.2">
      <c r="A78" s="10">
        <v>1</v>
      </c>
      <c r="B78" s="26" t="s">
        <v>262</v>
      </c>
      <c r="C78" s="24" t="s">
        <v>121</v>
      </c>
      <c r="D78" s="27" t="s">
        <v>121</v>
      </c>
      <c r="E78" s="27" t="s">
        <v>121</v>
      </c>
      <c r="F78" s="72" t="s">
        <v>121</v>
      </c>
      <c r="G78" s="27">
        <v>2340.7407407407404</v>
      </c>
      <c r="H78" s="27" t="s">
        <v>121</v>
      </c>
      <c r="I78" s="27">
        <v>3.0511804560339564</v>
      </c>
    </row>
    <row r="79" spans="1:14" x14ac:dyDescent="0.2">
      <c r="A79" s="10">
        <v>1</v>
      </c>
      <c r="B79" s="26" t="s">
        <v>263</v>
      </c>
      <c r="C79" s="24" t="s">
        <v>121</v>
      </c>
      <c r="D79" s="27" t="s">
        <v>121</v>
      </c>
      <c r="E79" s="27" t="s">
        <v>121</v>
      </c>
      <c r="F79" s="72" t="s">
        <v>121</v>
      </c>
      <c r="G79" s="27">
        <v>5555.5555555555557</v>
      </c>
      <c r="H79" s="27" t="s">
        <v>121</v>
      </c>
      <c r="I79" s="27">
        <v>7.2417257659033787</v>
      </c>
    </row>
    <row r="80" spans="1:14" x14ac:dyDescent="0.2">
      <c r="A80" s="10">
        <v>1</v>
      </c>
      <c r="B80" s="26" t="s">
        <v>264</v>
      </c>
      <c r="C80" s="24" t="s">
        <v>121</v>
      </c>
      <c r="D80" s="27" t="s">
        <v>121</v>
      </c>
      <c r="E80" s="27" t="s">
        <v>121</v>
      </c>
      <c r="F80" s="72" t="s">
        <v>121</v>
      </c>
      <c r="G80" s="27">
        <v>148.14814814814812</v>
      </c>
      <c r="H80" s="27" t="s">
        <v>121</v>
      </c>
      <c r="I80" s="27">
        <v>0.19311268709075671</v>
      </c>
    </row>
    <row r="81" spans="1:14" hidden="1" x14ac:dyDescent="0.2">
      <c r="A81" s="10">
        <v>0</v>
      </c>
      <c r="B81" s="11">
        <v>0</v>
      </c>
      <c r="C81" s="9" t="s">
        <v>121</v>
      </c>
      <c r="D81" s="29" t="s">
        <v>121</v>
      </c>
      <c r="E81" s="78" t="s">
        <v>121</v>
      </c>
      <c r="F81" s="76" t="s">
        <v>121</v>
      </c>
      <c r="G81" s="84" t="s">
        <v>121</v>
      </c>
      <c r="H81" s="9" t="s">
        <v>121</v>
      </c>
      <c r="I81" s="24" t="s">
        <v>121</v>
      </c>
    </row>
    <row r="82" spans="1:14" x14ac:dyDescent="0.2">
      <c r="A82" s="10">
        <v>1</v>
      </c>
      <c r="B82" s="95" t="s">
        <v>171</v>
      </c>
      <c r="C82" s="96" t="s">
        <v>121</v>
      </c>
      <c r="D82" s="27" t="s">
        <v>121</v>
      </c>
      <c r="E82" s="92" t="s">
        <v>121</v>
      </c>
      <c r="F82" s="94" t="s">
        <v>121</v>
      </c>
      <c r="G82" s="92" t="s">
        <v>121</v>
      </c>
      <c r="H82" s="92">
        <v>7718.8045878666471</v>
      </c>
      <c r="I82" s="27" t="s">
        <v>121</v>
      </c>
      <c r="L82" s="64">
        <f>SUM(G83:G84)</f>
        <v>7718.8045878666471</v>
      </c>
      <c r="N82" s="220">
        <v>107.21070910740984</v>
      </c>
    </row>
    <row r="83" spans="1:14" x14ac:dyDescent="0.2">
      <c r="A83" s="10">
        <v>1</v>
      </c>
      <c r="B83" s="31" t="s">
        <v>172</v>
      </c>
      <c r="C83" s="24" t="s">
        <v>121</v>
      </c>
      <c r="D83" s="27">
        <v>203.80706484567924</v>
      </c>
      <c r="E83" s="27" t="s">
        <v>121</v>
      </c>
      <c r="F83" s="72">
        <v>21.099855620822478</v>
      </c>
      <c r="G83" s="27">
        <v>4300.2996427474363</v>
      </c>
      <c r="H83" s="27" t="s">
        <v>121</v>
      </c>
      <c r="I83" s="27">
        <v>5.6054863303180564</v>
      </c>
    </row>
    <row r="84" spans="1:14" x14ac:dyDescent="0.2">
      <c r="A84" s="10">
        <v>1</v>
      </c>
      <c r="B84" s="31" t="s">
        <v>173</v>
      </c>
      <c r="C84" s="24" t="s">
        <v>121</v>
      </c>
      <c r="D84" s="27">
        <v>595.97434790182103</v>
      </c>
      <c r="E84" s="27" t="s">
        <v>121</v>
      </c>
      <c r="F84" s="72">
        <v>5.7359934318555013</v>
      </c>
      <c r="G84" s="27">
        <v>3418.5049451192108</v>
      </c>
      <c r="H84" s="27" t="s">
        <v>121</v>
      </c>
      <c r="I84" s="27">
        <v>4.456057561548822</v>
      </c>
    </row>
    <row r="85" spans="1:14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 t="s">
        <v>121</v>
      </c>
      <c r="F85" s="94" t="s">
        <v>121</v>
      </c>
      <c r="G85" s="92" t="s">
        <v>121</v>
      </c>
      <c r="H85" s="92">
        <v>3539.8804478744187</v>
      </c>
      <c r="I85" s="27" t="s">
        <v>121</v>
      </c>
      <c r="L85" s="64">
        <f>SUM(G87:G91)</f>
        <v>3539.8804478744187</v>
      </c>
      <c r="N85" s="220">
        <v>92.615627308282072</v>
      </c>
    </row>
    <row r="86" spans="1:14" hidden="1" x14ac:dyDescent="0.2">
      <c r="A86" s="10">
        <v>0</v>
      </c>
      <c r="B86" s="12" t="s">
        <v>175</v>
      </c>
      <c r="C86" s="9" t="s">
        <v>121</v>
      </c>
      <c r="D86" s="77" t="s">
        <v>121</v>
      </c>
      <c r="E86" s="78" t="s">
        <v>121</v>
      </c>
      <c r="F86" s="85" t="s">
        <v>121</v>
      </c>
      <c r="G86" s="8" t="s">
        <v>121</v>
      </c>
      <c r="H86" s="9" t="s">
        <v>121</v>
      </c>
      <c r="I86" s="24" t="s">
        <v>121</v>
      </c>
    </row>
    <row r="87" spans="1:14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 t="s">
        <v>121</v>
      </c>
      <c r="F87" s="72" t="s">
        <v>121</v>
      </c>
      <c r="G87" s="27">
        <v>1097.1925076558557</v>
      </c>
      <c r="H87" s="27" t="s">
        <v>121</v>
      </c>
      <c r="I87" s="27">
        <v>1.4302021055125589</v>
      </c>
      <c r="M87" s="220">
        <v>75.710584782332361</v>
      </c>
    </row>
    <row r="88" spans="1:14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 t="s">
        <v>121</v>
      </c>
      <c r="F88" s="72" t="s">
        <v>121</v>
      </c>
      <c r="G88" s="27">
        <v>1224.5708153093722</v>
      </c>
      <c r="H88" s="27" t="s">
        <v>121</v>
      </c>
      <c r="I88" s="27">
        <v>1.5962410845718538</v>
      </c>
      <c r="M88" s="220">
        <v>100.98212697578455</v>
      </c>
    </row>
    <row r="89" spans="1:14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 t="s">
        <v>121</v>
      </c>
      <c r="F89" s="72" t="s">
        <v>121</v>
      </c>
      <c r="G89" s="27">
        <v>1218.117124909191</v>
      </c>
      <c r="H89" s="27" t="s">
        <v>121</v>
      </c>
      <c r="I89" s="27">
        <v>1.5878286304817457</v>
      </c>
      <c r="M89" s="220">
        <v>104.98601587966027</v>
      </c>
    </row>
    <row r="90" spans="1:14" hidden="1" x14ac:dyDescent="0.2">
      <c r="A90" s="10">
        <v>0</v>
      </c>
      <c r="B90" s="11">
        <v>0</v>
      </c>
      <c r="C90" s="9" t="s">
        <v>121</v>
      </c>
      <c r="D90" s="9" t="s">
        <v>121</v>
      </c>
      <c r="E90" s="78" t="s">
        <v>121</v>
      </c>
      <c r="F90" s="76" t="s">
        <v>121</v>
      </c>
      <c r="G90" s="27" t="s">
        <v>121</v>
      </c>
      <c r="H90" s="26" t="s">
        <v>121</v>
      </c>
      <c r="I90" s="24" t="s">
        <v>121</v>
      </c>
    </row>
    <row r="91" spans="1:14" hidden="1" x14ac:dyDescent="0.2">
      <c r="A91" s="10">
        <v>0</v>
      </c>
      <c r="B91" s="12" t="s">
        <v>179</v>
      </c>
      <c r="C91" s="9" t="s">
        <v>121</v>
      </c>
      <c r="D91" s="86" t="s">
        <v>121</v>
      </c>
      <c r="E91" s="78" t="s">
        <v>121</v>
      </c>
      <c r="F91" s="76" t="s">
        <v>121</v>
      </c>
      <c r="G91" s="87" t="s">
        <v>121</v>
      </c>
      <c r="H91" s="9" t="s">
        <v>121</v>
      </c>
      <c r="I91" s="24" t="s">
        <v>121</v>
      </c>
    </row>
    <row r="92" spans="1:14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 t="s">
        <v>121</v>
      </c>
      <c r="F92" s="72" t="s">
        <v>121</v>
      </c>
      <c r="G92" s="27">
        <v>4463.5662192292575</v>
      </c>
      <c r="H92" s="27" t="s">
        <v>121</v>
      </c>
      <c r="I92" s="27">
        <v>5.8183060495695198</v>
      </c>
      <c r="L92" s="64">
        <f>+G92</f>
        <v>4463.5662192292575</v>
      </c>
      <c r="M92" s="220">
        <v>100.75671676370739</v>
      </c>
    </row>
    <row r="93" spans="1:14" hidden="1" x14ac:dyDescent="0.2">
      <c r="A93" s="10">
        <v>0</v>
      </c>
      <c r="B93" s="9">
        <v>0</v>
      </c>
      <c r="C93" s="9" t="s">
        <v>121</v>
      </c>
      <c r="D93" s="9" t="s">
        <v>121</v>
      </c>
      <c r="E93" s="78" t="s">
        <v>121</v>
      </c>
      <c r="F93" s="76" t="s">
        <v>121</v>
      </c>
      <c r="G93" s="27" t="s">
        <v>121</v>
      </c>
      <c r="H93" s="24" t="s">
        <v>121</v>
      </c>
      <c r="I93" s="24" t="s">
        <v>121</v>
      </c>
    </row>
    <row r="94" spans="1:14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 t="s">
        <v>121</v>
      </c>
      <c r="F94" s="156" t="s">
        <v>121</v>
      </c>
      <c r="G94" s="39">
        <v>76715.906334275845</v>
      </c>
      <c r="H94" s="38" t="s">
        <v>121</v>
      </c>
      <c r="I94" s="38">
        <v>100.00000000000001</v>
      </c>
      <c r="L94" s="64">
        <f>SUM(L31:L92)</f>
        <v>76715.906334275831</v>
      </c>
    </row>
    <row r="95" spans="1:14" hidden="1" x14ac:dyDescent="0.2">
      <c r="A95" s="10">
        <v>0</v>
      </c>
      <c r="B95" s="12" t="s">
        <v>49</v>
      </c>
      <c r="C95" s="9" t="s">
        <v>121</v>
      </c>
      <c r="D95" s="9" t="s">
        <v>121</v>
      </c>
      <c r="E95" s="78" t="s">
        <v>121</v>
      </c>
      <c r="F95" s="76" t="s">
        <v>121</v>
      </c>
      <c r="G95" s="27" t="s">
        <v>121</v>
      </c>
      <c r="H95" s="24" t="s">
        <v>121</v>
      </c>
      <c r="I95" s="9" t="s">
        <v>121</v>
      </c>
    </row>
    <row r="96" spans="1:14" hidden="1" x14ac:dyDescent="0.2">
      <c r="A96" s="10">
        <v>0</v>
      </c>
      <c r="B96" s="77">
        <v>0</v>
      </c>
      <c r="C96" s="9" t="s">
        <v>121</v>
      </c>
      <c r="D96" s="77" t="s">
        <v>121</v>
      </c>
      <c r="E96" s="78" t="s">
        <v>121</v>
      </c>
      <c r="F96" s="78" t="s">
        <v>121</v>
      </c>
      <c r="G96" s="79" t="s">
        <v>121</v>
      </c>
      <c r="H96" s="24" t="s">
        <v>121</v>
      </c>
      <c r="I96" s="9" t="s">
        <v>121</v>
      </c>
    </row>
    <row r="97" spans="1:12" hidden="1" x14ac:dyDescent="0.2">
      <c r="A97" s="10">
        <v>0</v>
      </c>
      <c r="B97" s="77">
        <v>0</v>
      </c>
      <c r="C97" s="9" t="s">
        <v>121</v>
      </c>
      <c r="D97" s="77" t="s">
        <v>121</v>
      </c>
      <c r="E97" s="78" t="s">
        <v>121</v>
      </c>
      <c r="F97" s="78" t="s">
        <v>121</v>
      </c>
      <c r="G97" s="79" t="s">
        <v>121</v>
      </c>
      <c r="H97" s="9" t="s">
        <v>121</v>
      </c>
      <c r="I97" s="9" t="s">
        <v>121</v>
      </c>
    </row>
    <row r="98" spans="1:12" hidden="1" x14ac:dyDescent="0.2">
      <c r="A98" s="10">
        <v>0</v>
      </c>
      <c r="B98" s="77">
        <v>0</v>
      </c>
      <c r="C98" s="9" t="s">
        <v>121</v>
      </c>
      <c r="D98" s="77" t="s">
        <v>121</v>
      </c>
      <c r="E98" s="78" t="s">
        <v>121</v>
      </c>
      <c r="F98" s="78" t="s">
        <v>121</v>
      </c>
      <c r="G98" s="79" t="s">
        <v>121</v>
      </c>
      <c r="H98" s="9" t="s">
        <v>121</v>
      </c>
      <c r="I98" s="9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 t="s">
        <v>121</v>
      </c>
      <c r="F99" s="157" t="s">
        <v>121</v>
      </c>
      <c r="G99" s="41">
        <v>76715.906334275845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 t="s">
        <v>121</v>
      </c>
      <c r="F100" s="171">
        <v>0.63929921945229873</v>
      </c>
      <c r="G100" s="35" t="s">
        <v>121</v>
      </c>
      <c r="H100" s="59" t="s">
        <v>121</v>
      </c>
      <c r="I100" s="59" t="s">
        <v>121</v>
      </c>
    </row>
    <row r="101" spans="1:12" hidden="1" x14ac:dyDescent="0.2">
      <c r="A101" s="10">
        <v>0</v>
      </c>
      <c r="B101" s="12">
        <v>0</v>
      </c>
      <c r="C101" s="9" t="s">
        <v>121</v>
      </c>
      <c r="D101" s="26" t="s">
        <v>121</v>
      </c>
      <c r="E101" s="26" t="s">
        <v>121</v>
      </c>
      <c r="F101" s="27" t="s">
        <v>121</v>
      </c>
      <c r="G101" s="30" t="s">
        <v>121</v>
      </c>
      <c r="H101" s="9" t="s">
        <v>121</v>
      </c>
      <c r="I101" s="9" t="s">
        <v>121</v>
      </c>
    </row>
    <row r="102" spans="1:12" hidden="1" x14ac:dyDescent="0.2">
      <c r="A102" s="10">
        <v>0</v>
      </c>
      <c r="B102" s="12">
        <v>0</v>
      </c>
      <c r="C102" s="88" t="s">
        <v>121</v>
      </c>
      <c r="D102" s="25" t="s">
        <v>121</v>
      </c>
      <c r="E102" s="25" t="s">
        <v>121</v>
      </c>
      <c r="F102" s="25" t="s">
        <v>121</v>
      </c>
      <c r="G102" s="40" t="s">
        <v>121</v>
      </c>
      <c r="H102" s="9" t="s">
        <v>121</v>
      </c>
      <c r="I102" s="9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 t="s">
        <v>121</v>
      </c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 t="s">
        <v>121</v>
      </c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1222.8423890740755</v>
      </c>
      <c r="E105" s="26" t="s">
        <v>121</v>
      </c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 t="s">
        <v>121</v>
      </c>
      <c r="F106" s="26">
        <v>332</v>
      </c>
      <c r="G106" s="26">
        <v>332</v>
      </c>
      <c r="H106" s="24" t="s">
        <v>121</v>
      </c>
      <c r="I106" s="24" t="s">
        <v>121</v>
      </c>
    </row>
    <row r="107" spans="1:12" hidden="1" x14ac:dyDescent="0.2">
      <c r="A107" s="10">
        <v>0</v>
      </c>
      <c r="B107" s="11">
        <v>0</v>
      </c>
      <c r="C107" s="9" t="s">
        <v>121</v>
      </c>
      <c r="D107" s="77" t="s">
        <v>121</v>
      </c>
      <c r="E107" s="78" t="s">
        <v>121</v>
      </c>
      <c r="F107" s="78" t="s">
        <v>121</v>
      </c>
      <c r="G107" s="79" t="s">
        <v>121</v>
      </c>
      <c r="H107" s="9" t="s">
        <v>121</v>
      </c>
      <c r="I107" s="9" t="s">
        <v>121</v>
      </c>
    </row>
    <row r="108" spans="1:12" hidden="1" x14ac:dyDescent="0.2">
      <c r="A108" s="10">
        <v>0</v>
      </c>
      <c r="B108" s="11">
        <v>0</v>
      </c>
      <c r="C108" s="9" t="s">
        <v>121</v>
      </c>
      <c r="D108" s="77" t="s">
        <v>121</v>
      </c>
      <c r="E108" s="78" t="s">
        <v>121</v>
      </c>
      <c r="F108" s="78" t="s">
        <v>121</v>
      </c>
      <c r="G108" s="79" t="s">
        <v>121</v>
      </c>
      <c r="H108" s="24" t="s">
        <v>121</v>
      </c>
      <c r="I108" s="9" t="s">
        <v>121</v>
      </c>
    </row>
    <row r="109" spans="1:12" hidden="1" x14ac:dyDescent="0.2">
      <c r="A109" s="10">
        <v>0</v>
      </c>
      <c r="B109" s="11">
        <v>0</v>
      </c>
      <c r="C109" s="9" t="s">
        <v>121</v>
      </c>
      <c r="D109" s="77" t="s">
        <v>121</v>
      </c>
      <c r="E109" s="78" t="s">
        <v>121</v>
      </c>
      <c r="F109" s="78" t="s">
        <v>121</v>
      </c>
      <c r="G109" s="79" t="s">
        <v>121</v>
      </c>
      <c r="H109" s="24" t="s">
        <v>121</v>
      </c>
      <c r="I109" s="9" t="s">
        <v>121</v>
      </c>
    </row>
    <row r="110" spans="1:12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2" hidden="1" x14ac:dyDescent="0.2">
      <c r="A111" s="10">
        <v>0</v>
      </c>
      <c r="B111" s="89" t="s">
        <v>186</v>
      </c>
      <c r="C111" s="9" t="s">
        <v>121</v>
      </c>
      <c r="D111" s="77" t="s">
        <v>121</v>
      </c>
      <c r="E111" s="78" t="s">
        <v>121</v>
      </c>
      <c r="F111" s="86" t="s">
        <v>121</v>
      </c>
      <c r="G111" s="90" t="s">
        <v>121</v>
      </c>
      <c r="H111" s="24" t="s">
        <v>121</v>
      </c>
      <c r="I111" s="9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 t="s">
        <v>121</v>
      </c>
      <c r="F112" s="158" t="s">
        <v>121</v>
      </c>
      <c r="G112" s="36">
        <v>76326.228665704417</v>
      </c>
      <c r="H112" s="35" t="s">
        <v>121</v>
      </c>
      <c r="I112" s="34" t="s">
        <v>121</v>
      </c>
      <c r="L112" s="64">
        <f>+L94-G105-G106</f>
        <v>76326.228665704402</v>
      </c>
    </row>
    <row r="113" spans="1:14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 t="s">
        <v>121</v>
      </c>
      <c r="F113" s="159">
        <v>0.63605190554753677</v>
      </c>
      <c r="G113" s="61" t="s">
        <v>121</v>
      </c>
      <c r="H113" s="42" t="s">
        <v>121</v>
      </c>
      <c r="I113" s="42" t="s">
        <v>121</v>
      </c>
      <c r="L113" s="247">
        <f>L112/G9-F113</f>
        <v>0</v>
      </c>
      <c r="N113" s="10">
        <v>100.33396715151939</v>
      </c>
    </row>
    <row r="115" spans="1:14" x14ac:dyDescent="0.2">
      <c r="B115" s="177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E74:I80 I55:I73 I81 C3:I3 I86 D87:I89 I90:I91 I93 D92:I92 D31:I54 E82:I85 D55:D85 E55:H72 G60:G74">
    <cfRule type="cellIs" dxfId="0" priority="1" stopIfTrue="1" operator="equal">
      <formula>0</formula>
    </cfRule>
  </conditionalFormatting>
  <pageMargins left="0.75" right="0.75" top="1" bottom="1" header="0" footer="0"/>
  <pageSetup paperSize="9" scale="79" orientation="portrait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5"/>
  <sheetViews>
    <sheetView zoomScaleNormal="100" workbookViewId="0">
      <selection activeCell="K4" sqref="K1:M1048576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5.7109375" style="10" customWidth="1"/>
    <col min="4" max="4" width="9.140625" style="10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2" width="9.140625" style="10" hidden="1" customWidth="1"/>
    <col min="13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/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/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/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/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87</v>
      </c>
      <c r="C7" s="24" t="s">
        <v>121</v>
      </c>
      <c r="D7" s="62" t="s">
        <v>121</v>
      </c>
      <c r="E7" s="63"/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/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/>
      <c r="F9" s="103" t="s">
        <v>121</v>
      </c>
      <c r="G9" s="145">
        <v>25000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/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/>
      <c r="F11" s="63" t="s">
        <v>121</v>
      </c>
      <c r="G11" s="97">
        <v>29411.764705882353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/>
      <c r="F12" s="63" t="s">
        <v>121</v>
      </c>
      <c r="G12" s="40">
        <v>15</v>
      </c>
      <c r="H12" s="74" t="s">
        <v>2</v>
      </c>
      <c r="I12" s="62" t="s">
        <v>121</v>
      </c>
    </row>
    <row r="13" spans="1:9" hidden="1" x14ac:dyDescent="0.2">
      <c r="A13" s="10">
        <v>0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63" t="s">
        <v>121</v>
      </c>
      <c r="H13" s="63" t="s">
        <v>121</v>
      </c>
      <c r="I13" s="62" t="s">
        <v>121</v>
      </c>
    </row>
    <row r="14" spans="1:9" x14ac:dyDescent="0.2">
      <c r="A14" s="10">
        <v>1</v>
      </c>
      <c r="B14" s="24" t="s">
        <v>121</v>
      </c>
      <c r="C14" s="24" t="s">
        <v>121</v>
      </c>
      <c r="D14" s="62" t="s">
        <v>121</v>
      </c>
      <c r="E14" s="63"/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/>
      <c r="F15" s="63" t="s">
        <v>121</v>
      </c>
      <c r="G15" s="251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/>
      <c r="F16" s="63" t="s">
        <v>121</v>
      </c>
      <c r="G16" s="40">
        <v>1</v>
      </c>
      <c r="H16" s="74" t="s">
        <v>129</v>
      </c>
      <c r="I16" s="62" t="s">
        <v>121</v>
      </c>
    </row>
    <row r="17" spans="1:12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/>
      <c r="F17" s="63" t="s">
        <v>121</v>
      </c>
      <c r="G17" s="40" t="s">
        <v>121</v>
      </c>
      <c r="H17" s="74" t="s">
        <v>121</v>
      </c>
      <c r="I17" s="62" t="s">
        <v>121</v>
      </c>
    </row>
    <row r="18" spans="1:12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40">
        <v>8.5079999999999991</v>
      </c>
      <c r="H18" s="74" t="s">
        <v>2</v>
      </c>
      <c r="I18" s="25" t="s">
        <v>121</v>
      </c>
    </row>
    <row r="19" spans="1:12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</row>
    <row r="20" spans="1:12" hidden="1" x14ac:dyDescent="0.2">
      <c r="A20" s="10">
        <v>0</v>
      </c>
      <c r="B20" s="24" t="s">
        <v>121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2" x14ac:dyDescent="0.2">
      <c r="A21" s="10">
        <v>1</v>
      </c>
      <c r="B21" s="24" t="s">
        <v>132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02">
        <v>66000</v>
      </c>
      <c r="H21" s="24" t="s">
        <v>133</v>
      </c>
      <c r="I21" s="24" t="s">
        <v>121</v>
      </c>
    </row>
    <row r="22" spans="1:12" hidden="1" x14ac:dyDescent="0.2">
      <c r="A22" s="10">
        <v>0</v>
      </c>
      <c r="B22" s="24" t="s">
        <v>121</v>
      </c>
      <c r="C22" s="27" t="s">
        <v>121</v>
      </c>
      <c r="D22" s="29" t="s">
        <v>121</v>
      </c>
      <c r="E22" s="24" t="s">
        <v>121</v>
      </c>
      <c r="F22" s="28" t="s">
        <v>121</v>
      </c>
      <c r="G22" s="27" t="s">
        <v>121</v>
      </c>
      <c r="H22" s="24" t="s">
        <v>121</v>
      </c>
      <c r="I22" s="24" t="s">
        <v>121</v>
      </c>
    </row>
    <row r="23" spans="1:12" hidden="1" x14ac:dyDescent="0.2">
      <c r="A23" s="10">
        <v>0</v>
      </c>
      <c r="B23" s="24" t="s">
        <v>121</v>
      </c>
      <c r="C23" s="27" t="s">
        <v>121</v>
      </c>
      <c r="D23" s="29" t="s">
        <v>121</v>
      </c>
      <c r="E23" s="24" t="s">
        <v>121</v>
      </c>
      <c r="F23" s="28" t="s">
        <v>121</v>
      </c>
      <c r="G23" s="27" t="s">
        <v>121</v>
      </c>
      <c r="H23" s="24" t="s">
        <v>121</v>
      </c>
      <c r="I23" s="24" t="s">
        <v>121</v>
      </c>
    </row>
    <row r="24" spans="1:12" ht="13.5" hidden="1" x14ac:dyDescent="0.2">
      <c r="A24" s="10">
        <v>0</v>
      </c>
      <c r="B24" s="24" t="s">
        <v>121</v>
      </c>
      <c r="C24" s="27" t="s">
        <v>121</v>
      </c>
      <c r="D24" s="29" t="s">
        <v>121</v>
      </c>
      <c r="E24" s="58" t="s">
        <v>121</v>
      </c>
      <c r="F24" s="28" t="s">
        <v>121</v>
      </c>
      <c r="G24" s="27" t="s">
        <v>121</v>
      </c>
      <c r="H24" s="24" t="s">
        <v>121</v>
      </c>
      <c r="I24" s="24" t="s">
        <v>121</v>
      </c>
    </row>
    <row r="25" spans="1:12" hidden="1" x14ac:dyDescent="0.2">
      <c r="A25" s="10">
        <v>0</v>
      </c>
      <c r="B25" s="24" t="s">
        <v>121</v>
      </c>
      <c r="C25" s="27" t="s">
        <v>121</v>
      </c>
      <c r="D25" s="27" t="s">
        <v>121</v>
      </c>
      <c r="E25" s="24" t="s">
        <v>121</v>
      </c>
      <c r="F25" s="28" t="s">
        <v>121</v>
      </c>
      <c r="G25" s="27" t="s">
        <v>121</v>
      </c>
      <c r="H25" s="24" t="s">
        <v>121</v>
      </c>
      <c r="I25" s="24" t="s">
        <v>121</v>
      </c>
    </row>
    <row r="26" spans="1:12" hidden="1" x14ac:dyDescent="0.2">
      <c r="A26" s="10">
        <v>0</v>
      </c>
      <c r="B26" s="24" t="s">
        <v>121</v>
      </c>
      <c r="C26" s="27" t="s">
        <v>121</v>
      </c>
      <c r="D26" s="29" t="s">
        <v>121</v>
      </c>
      <c r="E26" s="24" t="s">
        <v>121</v>
      </c>
      <c r="F26" s="28" t="s">
        <v>121</v>
      </c>
      <c r="G26" s="27" t="s">
        <v>121</v>
      </c>
      <c r="H26" s="24" t="s">
        <v>121</v>
      </c>
      <c r="I26" s="24" t="s">
        <v>121</v>
      </c>
    </row>
    <row r="27" spans="1:12" hidden="1" x14ac:dyDescent="0.2">
      <c r="A27" s="10">
        <v>0</v>
      </c>
      <c r="B27" s="24" t="s">
        <v>121</v>
      </c>
      <c r="C27" s="27" t="s">
        <v>121</v>
      </c>
      <c r="D27" s="27" t="s">
        <v>121</v>
      </c>
      <c r="E27" s="24" t="s">
        <v>121</v>
      </c>
      <c r="F27" s="28" t="s">
        <v>121</v>
      </c>
      <c r="G27" s="27" t="s">
        <v>121</v>
      </c>
      <c r="H27" s="24" t="s">
        <v>121</v>
      </c>
      <c r="I27" s="24" t="s">
        <v>121</v>
      </c>
    </row>
    <row r="28" spans="1:12" x14ac:dyDescent="0.2">
      <c r="A28" s="10">
        <v>1</v>
      </c>
      <c r="B28" s="24"/>
      <c r="C28" s="27" t="s">
        <v>121</v>
      </c>
      <c r="D28" s="62" t="s">
        <v>121</v>
      </c>
      <c r="E28" s="63"/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121</v>
      </c>
      <c r="D29" s="162" t="s">
        <v>134</v>
      </c>
      <c r="E29" s="163"/>
      <c r="F29" s="163" t="s">
        <v>135</v>
      </c>
      <c r="G29" s="163" t="s">
        <v>136</v>
      </c>
      <c r="H29" s="163" t="s">
        <v>121</v>
      </c>
      <c r="I29" s="162" t="s">
        <v>137</v>
      </c>
    </row>
    <row r="30" spans="1:12" x14ac:dyDescent="0.2">
      <c r="A30" s="10">
        <v>1</v>
      </c>
      <c r="B30" s="164" t="s">
        <v>138</v>
      </c>
      <c r="C30" s="165" t="s">
        <v>121</v>
      </c>
      <c r="D30" s="166" t="s">
        <v>3</v>
      </c>
      <c r="E30" s="166"/>
      <c r="F30" s="166" t="s">
        <v>139</v>
      </c>
      <c r="G30" s="166" t="s">
        <v>108</v>
      </c>
      <c r="H30" s="166" t="s">
        <v>121</v>
      </c>
      <c r="I30" s="167" t="s">
        <v>140</v>
      </c>
    </row>
    <row r="31" spans="1:12" hidden="1" x14ac:dyDescent="0.2">
      <c r="A31" s="10">
        <v>0</v>
      </c>
      <c r="B31" s="32" t="s">
        <v>141</v>
      </c>
      <c r="C31" s="27" t="s">
        <v>121</v>
      </c>
      <c r="D31" s="27" t="s">
        <v>121</v>
      </c>
      <c r="E31" s="27"/>
      <c r="F31" s="27" t="s">
        <v>121</v>
      </c>
      <c r="G31" s="27" t="s">
        <v>121</v>
      </c>
      <c r="H31" s="27" t="s">
        <v>121</v>
      </c>
      <c r="I31" s="27" t="s">
        <v>121</v>
      </c>
      <c r="L31" s="64" t="str">
        <f>+H31</f>
        <v/>
      </c>
    </row>
    <row r="32" spans="1:12" hidden="1" x14ac:dyDescent="0.2">
      <c r="A32" s="10">
        <v>0</v>
      </c>
      <c r="B32" s="11" t="s">
        <v>280</v>
      </c>
      <c r="C32" s="76" t="s">
        <v>121</v>
      </c>
      <c r="D32" s="7" t="s">
        <v>121</v>
      </c>
      <c r="E32" s="9" t="s">
        <v>121</v>
      </c>
      <c r="F32" s="82" t="s">
        <v>121</v>
      </c>
      <c r="G32" s="24" t="s">
        <v>121</v>
      </c>
      <c r="H32" s="24" t="s">
        <v>121</v>
      </c>
      <c r="I32" s="24" t="s">
        <v>121</v>
      </c>
    </row>
    <row r="33" spans="1:13" x14ac:dyDescent="0.2">
      <c r="A33" s="10">
        <v>1</v>
      </c>
      <c r="B33" s="43" t="s">
        <v>144</v>
      </c>
      <c r="C33" s="92" t="s">
        <v>121</v>
      </c>
      <c r="D33" s="93" t="s">
        <v>121</v>
      </c>
      <c r="E33" s="92"/>
      <c r="F33" s="92" t="s">
        <v>121</v>
      </c>
      <c r="G33" s="92" t="s">
        <v>121</v>
      </c>
      <c r="H33" s="92">
        <v>7156.492004479107</v>
      </c>
      <c r="I33" s="92" t="s">
        <v>121</v>
      </c>
      <c r="L33" s="10">
        <f>SUBTOTAL(9,G34:G49)</f>
        <v>7156.4920044791097</v>
      </c>
      <c r="M33" s="64"/>
    </row>
    <row r="34" spans="1:13" x14ac:dyDescent="0.2">
      <c r="A34" s="10">
        <v>1</v>
      </c>
      <c r="B34" s="26" t="s">
        <v>145</v>
      </c>
      <c r="C34" s="27" t="s">
        <v>121</v>
      </c>
      <c r="D34" s="27">
        <v>66000</v>
      </c>
      <c r="E34" s="27"/>
      <c r="F34" s="72">
        <v>1.4797514285714285E-2</v>
      </c>
      <c r="G34" s="27">
        <v>976.63594285714282</v>
      </c>
      <c r="H34" s="27" t="s">
        <v>121</v>
      </c>
      <c r="I34" s="27">
        <v>4.8228218961848732</v>
      </c>
    </row>
    <row r="35" spans="1:13" x14ac:dyDescent="0.2">
      <c r="A35" s="10">
        <v>1</v>
      </c>
      <c r="B35" s="26" t="s">
        <v>146</v>
      </c>
      <c r="C35" s="27" t="s">
        <v>121</v>
      </c>
      <c r="D35" s="27">
        <v>66000</v>
      </c>
      <c r="E35" s="27"/>
      <c r="F35" s="72">
        <v>3.4207500000000002E-2</v>
      </c>
      <c r="G35" s="27">
        <v>2257.6950000000002</v>
      </c>
      <c r="H35" s="27" t="s">
        <v>121</v>
      </c>
      <c r="I35" s="27">
        <v>11.148945480188841</v>
      </c>
    </row>
    <row r="36" spans="1:13" x14ac:dyDescent="0.2">
      <c r="A36" s="10">
        <v>1</v>
      </c>
      <c r="B36" s="26" t="s">
        <v>147</v>
      </c>
      <c r="C36" s="27" t="s">
        <v>121</v>
      </c>
      <c r="D36" s="27">
        <v>2</v>
      </c>
      <c r="E36" s="27"/>
      <c r="F36" s="72">
        <v>0.94000000000000006</v>
      </c>
      <c r="G36" s="27">
        <v>1.8800000000000001</v>
      </c>
      <c r="H36" s="27" t="s">
        <v>121</v>
      </c>
      <c r="I36" s="27">
        <v>9.283812695140406E-3</v>
      </c>
    </row>
    <row r="37" spans="1:13" x14ac:dyDescent="0.2">
      <c r="A37" s="10">
        <v>1</v>
      </c>
      <c r="B37" s="26" t="s">
        <v>148</v>
      </c>
      <c r="C37" s="27" t="s">
        <v>121</v>
      </c>
      <c r="D37" s="27">
        <v>1.3</v>
      </c>
      <c r="E37" s="27"/>
      <c r="F37" s="72">
        <v>5.66</v>
      </c>
      <c r="G37" s="27">
        <v>7.3580000000000005</v>
      </c>
      <c r="H37" s="27" t="s">
        <v>121</v>
      </c>
      <c r="I37" s="27">
        <v>3.633526266534208E-2</v>
      </c>
    </row>
    <row r="38" spans="1:13" x14ac:dyDescent="0.2">
      <c r="A38" s="10">
        <v>1</v>
      </c>
      <c r="B38" s="11" t="s">
        <v>150</v>
      </c>
      <c r="C38" s="76" t="s">
        <v>121</v>
      </c>
      <c r="D38" s="27">
        <v>760.53385540764066</v>
      </c>
      <c r="E38" s="9" t="s">
        <v>121</v>
      </c>
      <c r="F38" s="28">
        <v>0.37882083810879175</v>
      </c>
      <c r="G38" s="27">
        <v>288.10607251563306</v>
      </c>
      <c r="H38" s="24" t="s">
        <v>121</v>
      </c>
      <c r="I38" s="24">
        <v>1.4227249008338705</v>
      </c>
    </row>
    <row r="39" spans="1:13" hidden="1" x14ac:dyDescent="0.2">
      <c r="A39" s="10">
        <v>0</v>
      </c>
      <c r="B39" s="11" t="s">
        <v>53</v>
      </c>
      <c r="C39" s="76" t="s">
        <v>121</v>
      </c>
      <c r="D39" s="83">
        <v>99.955882352941174</v>
      </c>
      <c r="E39" s="9" t="s">
        <v>121</v>
      </c>
      <c r="F39" s="13" t="s">
        <v>121</v>
      </c>
      <c r="G39" s="27" t="s">
        <v>121</v>
      </c>
      <c r="H39" s="24" t="s">
        <v>121</v>
      </c>
      <c r="I39" s="24" t="s">
        <v>121</v>
      </c>
    </row>
    <row r="40" spans="1:13" hidden="1" x14ac:dyDescent="0.2">
      <c r="A40" s="10">
        <v>0</v>
      </c>
      <c r="B40" s="11" t="s">
        <v>12</v>
      </c>
      <c r="C40" s="76" t="s">
        <v>121</v>
      </c>
      <c r="D40" s="83">
        <v>39.975000000000001</v>
      </c>
      <c r="E40" s="9" t="s">
        <v>121</v>
      </c>
      <c r="F40" s="13" t="s">
        <v>121</v>
      </c>
      <c r="G40" s="27" t="s">
        <v>121</v>
      </c>
      <c r="H40" s="24" t="s">
        <v>121</v>
      </c>
      <c r="I40" s="24" t="s">
        <v>121</v>
      </c>
    </row>
    <row r="41" spans="1:13" hidden="1" x14ac:dyDescent="0.2">
      <c r="A41" s="10">
        <v>0</v>
      </c>
      <c r="B41" s="26" t="s">
        <v>54</v>
      </c>
      <c r="C41" s="27" t="s">
        <v>121</v>
      </c>
      <c r="D41" s="27">
        <v>160.04470588235296</v>
      </c>
      <c r="E41" s="27" t="s">
        <v>121</v>
      </c>
      <c r="F41" s="71" t="s">
        <v>121</v>
      </c>
      <c r="G41" s="27" t="s">
        <v>121</v>
      </c>
      <c r="H41" s="27" t="s">
        <v>121</v>
      </c>
      <c r="I41" s="27" t="s">
        <v>121</v>
      </c>
    </row>
    <row r="42" spans="1:13" x14ac:dyDescent="0.2">
      <c r="A42" s="10">
        <v>1</v>
      </c>
      <c r="B42" s="26" t="s">
        <v>151</v>
      </c>
      <c r="C42" s="27" t="s">
        <v>121</v>
      </c>
      <c r="D42" s="27" t="s">
        <v>121</v>
      </c>
      <c r="E42" s="27" t="s">
        <v>121</v>
      </c>
      <c r="F42" s="72" t="s">
        <v>121</v>
      </c>
      <c r="G42" s="27">
        <v>352.25699999999961</v>
      </c>
      <c r="H42" s="27" t="s">
        <v>121</v>
      </c>
      <c r="I42" s="27">
        <v>1.7395148981659947</v>
      </c>
    </row>
    <row r="43" spans="1:13" hidden="1" x14ac:dyDescent="0.2">
      <c r="A43" s="10">
        <v>0</v>
      </c>
      <c r="B43" s="26" t="s">
        <v>157</v>
      </c>
      <c r="C43" s="27" t="s">
        <v>121</v>
      </c>
      <c r="D43" s="27">
        <v>1.5</v>
      </c>
      <c r="E43" s="27"/>
      <c r="F43" s="72">
        <v>60.282000000000004</v>
      </c>
      <c r="G43" s="27">
        <v>90.423000000000002</v>
      </c>
      <c r="H43" s="27" t="s">
        <v>121</v>
      </c>
      <c r="I43" s="27">
        <v>0.44652669964504305</v>
      </c>
    </row>
    <row r="44" spans="1:13" hidden="1" x14ac:dyDescent="0.2">
      <c r="A44" s="10">
        <v>0</v>
      </c>
      <c r="B44" s="26" t="s">
        <v>270</v>
      </c>
      <c r="C44" s="27" t="s">
        <v>121</v>
      </c>
      <c r="D44" s="27">
        <v>5</v>
      </c>
      <c r="E44" s="27"/>
      <c r="F44" s="72">
        <v>39.270000000000003</v>
      </c>
      <c r="G44" s="27">
        <v>196.35000000000002</v>
      </c>
      <c r="H44" s="27" t="s">
        <v>121</v>
      </c>
      <c r="I44" s="27">
        <v>0.96961522483554186</v>
      </c>
    </row>
    <row r="45" spans="1:13" hidden="1" x14ac:dyDescent="0.2">
      <c r="A45" s="10">
        <v>0</v>
      </c>
      <c r="B45" s="26" t="s">
        <v>158</v>
      </c>
      <c r="C45" s="27" t="s">
        <v>121</v>
      </c>
      <c r="D45" s="27">
        <v>1.5</v>
      </c>
      <c r="E45" s="27"/>
      <c r="F45" s="72">
        <v>43.655999999999999</v>
      </c>
      <c r="G45" s="27">
        <v>65.483999999999995</v>
      </c>
      <c r="H45" s="27" t="s">
        <v>121</v>
      </c>
      <c r="I45" s="27">
        <v>0.32337297368541185</v>
      </c>
      <c r="M45" s="64"/>
    </row>
    <row r="46" spans="1:13" x14ac:dyDescent="0.2">
      <c r="A46" s="10">
        <v>1</v>
      </c>
      <c r="B46" s="26" t="s">
        <v>225</v>
      </c>
      <c r="C46" s="27" t="s">
        <v>121</v>
      </c>
      <c r="D46" s="27">
        <v>6300</v>
      </c>
      <c r="E46" s="27"/>
      <c r="F46" s="72">
        <v>5.9400000000000001E-2</v>
      </c>
      <c r="G46" s="27">
        <v>374.22</v>
      </c>
      <c r="H46" s="27" t="s">
        <v>121</v>
      </c>
      <c r="I46" s="27">
        <v>1.8479725461571506</v>
      </c>
    </row>
    <row r="47" spans="1:13" x14ac:dyDescent="0.2">
      <c r="A47" s="10">
        <v>1</v>
      </c>
      <c r="B47" s="26" t="s">
        <v>229</v>
      </c>
      <c r="C47" s="27" t="s">
        <v>121</v>
      </c>
      <c r="D47" s="27">
        <v>1.8</v>
      </c>
      <c r="E47" s="27"/>
      <c r="F47" s="72">
        <v>73.271889400921665</v>
      </c>
      <c r="G47" s="27">
        <v>131.88940092165899</v>
      </c>
      <c r="H47" s="27" t="s">
        <v>121</v>
      </c>
      <c r="I47" s="27">
        <v>0.65129600778242569</v>
      </c>
    </row>
    <row r="48" spans="1:13" x14ac:dyDescent="0.2">
      <c r="A48" s="10">
        <v>1</v>
      </c>
      <c r="B48" s="26" t="s">
        <v>160</v>
      </c>
      <c r="C48" s="27" t="s">
        <v>121</v>
      </c>
      <c r="D48" s="27">
        <v>3847</v>
      </c>
      <c r="E48" s="27"/>
      <c r="F48" s="72">
        <v>0.56000000000000005</v>
      </c>
      <c r="G48" s="27">
        <v>2154.3200000000002</v>
      </c>
      <c r="H48" s="27" t="s">
        <v>121</v>
      </c>
      <c r="I48" s="27">
        <v>10.638459236912171</v>
      </c>
    </row>
    <row r="49" spans="1:12" x14ac:dyDescent="0.2">
      <c r="A49" s="10">
        <v>1</v>
      </c>
      <c r="B49" s="26" t="s">
        <v>226</v>
      </c>
      <c r="C49" s="27" t="s">
        <v>121</v>
      </c>
      <c r="D49" s="27">
        <v>12600</v>
      </c>
      <c r="E49" s="27"/>
      <c r="F49" s="72">
        <v>4.8581792713069338E-2</v>
      </c>
      <c r="G49" s="27">
        <v>612.13058818467368</v>
      </c>
      <c r="H49" s="27" t="s">
        <v>121</v>
      </c>
      <c r="I49" s="27">
        <v>3.022822194506722</v>
      </c>
      <c r="L49" s="10">
        <f>SUBTOTAL(9,G50:G74)</f>
        <v>6921.0830896551724</v>
      </c>
    </row>
    <row r="50" spans="1:12" s="177" customFormat="1" x14ac:dyDescent="0.2">
      <c r="A50" s="177">
        <v>1</v>
      </c>
      <c r="B50" s="43" t="s">
        <v>161</v>
      </c>
      <c r="C50" s="92" t="s">
        <v>121</v>
      </c>
      <c r="D50" s="92" t="s">
        <v>121</v>
      </c>
      <c r="E50" s="92"/>
      <c r="F50" s="94" t="s">
        <v>121</v>
      </c>
      <c r="G50" s="92" t="s">
        <v>121</v>
      </c>
      <c r="H50" s="92">
        <v>6921.0830896551724</v>
      </c>
      <c r="I50" s="92" t="s">
        <v>121</v>
      </c>
      <c r="L50" s="10"/>
    </row>
    <row r="51" spans="1:12" x14ac:dyDescent="0.2">
      <c r="A51" s="10">
        <v>1</v>
      </c>
      <c r="B51" s="26" t="s">
        <v>162</v>
      </c>
      <c r="C51" s="27" t="s">
        <v>121</v>
      </c>
      <c r="D51" s="27">
        <v>1</v>
      </c>
      <c r="E51" s="27"/>
      <c r="F51" s="73">
        <v>45</v>
      </c>
      <c r="G51" s="27">
        <v>45</v>
      </c>
      <c r="H51" s="27" t="s">
        <v>121</v>
      </c>
      <c r="I51" s="27">
        <v>0.22221892089431822</v>
      </c>
      <c r="L51" s="64"/>
    </row>
    <row r="52" spans="1:12" x14ac:dyDescent="0.2">
      <c r="A52" s="10">
        <v>1</v>
      </c>
      <c r="B52" s="26" t="s">
        <v>227</v>
      </c>
      <c r="C52" s="27" t="s">
        <v>121</v>
      </c>
      <c r="D52" s="27">
        <v>900</v>
      </c>
      <c r="E52" s="27"/>
      <c r="F52" s="72">
        <v>0.1396</v>
      </c>
      <c r="G52" s="27">
        <v>125.64</v>
      </c>
      <c r="H52" s="27" t="s">
        <v>121</v>
      </c>
      <c r="I52" s="27">
        <v>0.62043522713693655</v>
      </c>
    </row>
    <row r="53" spans="1:12" x14ac:dyDescent="0.2">
      <c r="A53" s="10">
        <v>1</v>
      </c>
      <c r="B53" s="26" t="s">
        <v>163</v>
      </c>
      <c r="C53" s="27" t="s">
        <v>121</v>
      </c>
      <c r="D53" s="27">
        <v>81</v>
      </c>
      <c r="E53" s="27"/>
      <c r="F53" s="73">
        <v>0.19999999999999998</v>
      </c>
      <c r="G53" s="27">
        <v>16.2</v>
      </c>
      <c r="H53" s="27" t="s">
        <v>121</v>
      </c>
      <c r="I53" s="27">
        <v>7.9998811521954552E-2</v>
      </c>
    </row>
    <row r="54" spans="1:12" x14ac:dyDescent="0.2">
      <c r="A54" s="10">
        <v>1</v>
      </c>
      <c r="B54" s="26" t="s">
        <v>164</v>
      </c>
      <c r="C54" s="27" t="s">
        <v>121</v>
      </c>
      <c r="D54" s="27">
        <v>600000</v>
      </c>
      <c r="E54" s="27"/>
      <c r="F54" s="72">
        <v>2.5000000000000001E-4</v>
      </c>
      <c r="G54" s="27">
        <v>150</v>
      </c>
      <c r="H54" s="27" t="s">
        <v>121</v>
      </c>
      <c r="I54" s="27">
        <v>0.74072973631439409</v>
      </c>
    </row>
    <row r="55" spans="1:12" x14ac:dyDescent="0.2">
      <c r="A55" s="10">
        <v>1</v>
      </c>
      <c r="B55" s="11" t="s">
        <v>165</v>
      </c>
      <c r="C55" s="76" t="s">
        <v>121</v>
      </c>
      <c r="D55" s="27">
        <v>25000</v>
      </c>
      <c r="E55" s="9" t="s">
        <v>121</v>
      </c>
      <c r="F55" s="28">
        <v>0.1</v>
      </c>
      <c r="G55" s="27">
        <v>2500</v>
      </c>
      <c r="H55" s="9" t="s">
        <v>121</v>
      </c>
      <c r="I55" s="24">
        <v>12.345495605239902</v>
      </c>
    </row>
    <row r="56" spans="1:12" x14ac:dyDescent="0.2">
      <c r="A56" s="10">
        <v>1</v>
      </c>
      <c r="B56" s="11" t="s">
        <v>166</v>
      </c>
      <c r="C56" s="76" t="s">
        <v>121</v>
      </c>
      <c r="D56" s="7">
        <v>712.5</v>
      </c>
      <c r="E56" s="9" t="s">
        <v>121</v>
      </c>
      <c r="F56" s="197">
        <v>4.5353448275862061</v>
      </c>
      <c r="G56" s="7">
        <v>3231.4331896551716</v>
      </c>
      <c r="H56" s="9" t="s">
        <v>121</v>
      </c>
      <c r="I56" s="24">
        <v>15.957457696605712</v>
      </c>
    </row>
    <row r="57" spans="1:12" hidden="1" x14ac:dyDescent="0.2">
      <c r="A57" s="10">
        <v>0</v>
      </c>
      <c r="B57" s="11">
        <v>0</v>
      </c>
      <c r="C57" s="76" t="s">
        <v>121</v>
      </c>
      <c r="D57" s="7" t="s">
        <v>121</v>
      </c>
      <c r="E57" s="9" t="s">
        <v>121</v>
      </c>
      <c r="F57" s="9" t="s">
        <v>121</v>
      </c>
      <c r="G57" s="7" t="s">
        <v>121</v>
      </c>
      <c r="H57" s="9" t="s">
        <v>121</v>
      </c>
      <c r="I57" s="24" t="s">
        <v>121</v>
      </c>
    </row>
    <row r="58" spans="1:12" hidden="1" x14ac:dyDescent="0.2">
      <c r="A58" s="10">
        <v>0</v>
      </c>
      <c r="B58" s="11">
        <v>0</v>
      </c>
      <c r="C58" s="76" t="s">
        <v>121</v>
      </c>
      <c r="D58" s="7" t="s">
        <v>121</v>
      </c>
      <c r="E58" s="9" t="s">
        <v>121</v>
      </c>
      <c r="F58" s="9" t="s">
        <v>121</v>
      </c>
      <c r="G58" s="7" t="s">
        <v>121</v>
      </c>
      <c r="H58" s="9" t="s">
        <v>121</v>
      </c>
      <c r="I58" s="24" t="s">
        <v>121</v>
      </c>
    </row>
    <row r="59" spans="1:12" hidden="1" x14ac:dyDescent="0.2">
      <c r="A59" s="10">
        <v>0</v>
      </c>
      <c r="B59" s="11">
        <v>0</v>
      </c>
      <c r="C59" s="76" t="s">
        <v>121</v>
      </c>
      <c r="D59" s="7" t="s">
        <v>121</v>
      </c>
      <c r="E59" s="9" t="s">
        <v>121</v>
      </c>
      <c r="F59" s="9" t="s">
        <v>121</v>
      </c>
      <c r="G59" s="7" t="s">
        <v>121</v>
      </c>
      <c r="H59" s="9" t="s">
        <v>121</v>
      </c>
      <c r="I59" s="24" t="s">
        <v>121</v>
      </c>
    </row>
    <row r="60" spans="1:12" hidden="1" x14ac:dyDescent="0.2">
      <c r="A60" s="10">
        <v>0</v>
      </c>
      <c r="B60" s="11">
        <v>0</v>
      </c>
      <c r="C60" s="76" t="s">
        <v>121</v>
      </c>
      <c r="D60" s="7" t="s">
        <v>121</v>
      </c>
      <c r="E60" s="9" t="s">
        <v>121</v>
      </c>
      <c r="F60" s="9" t="s">
        <v>121</v>
      </c>
      <c r="G60" s="7" t="s">
        <v>121</v>
      </c>
      <c r="H60" s="9" t="s">
        <v>121</v>
      </c>
      <c r="I60" s="24" t="s">
        <v>121</v>
      </c>
    </row>
    <row r="61" spans="1:12" hidden="1" x14ac:dyDescent="0.2">
      <c r="A61" s="10">
        <v>0</v>
      </c>
      <c r="B61" s="11">
        <v>0</v>
      </c>
      <c r="C61" s="76" t="s">
        <v>121</v>
      </c>
      <c r="D61" s="7" t="s">
        <v>121</v>
      </c>
      <c r="E61" s="9" t="s">
        <v>121</v>
      </c>
      <c r="F61" s="9" t="s">
        <v>121</v>
      </c>
      <c r="G61" s="7" t="s">
        <v>121</v>
      </c>
      <c r="H61" s="9" t="s">
        <v>121</v>
      </c>
      <c r="I61" s="24" t="s">
        <v>121</v>
      </c>
    </row>
    <row r="62" spans="1:12" hidden="1" x14ac:dyDescent="0.2">
      <c r="A62" s="10">
        <v>0</v>
      </c>
      <c r="B62" s="11">
        <v>0</v>
      </c>
      <c r="C62" s="76" t="s">
        <v>121</v>
      </c>
      <c r="D62" s="7" t="s">
        <v>121</v>
      </c>
      <c r="E62" s="9" t="s">
        <v>121</v>
      </c>
      <c r="F62" s="9" t="s">
        <v>121</v>
      </c>
      <c r="G62" s="7" t="s">
        <v>121</v>
      </c>
      <c r="H62" s="9" t="s">
        <v>121</v>
      </c>
      <c r="I62" s="24" t="s">
        <v>121</v>
      </c>
    </row>
    <row r="63" spans="1:12" hidden="1" x14ac:dyDescent="0.2">
      <c r="A63" s="10">
        <v>0</v>
      </c>
      <c r="B63" s="11">
        <v>0</v>
      </c>
      <c r="C63" s="76" t="s">
        <v>121</v>
      </c>
      <c r="D63" s="7" t="s">
        <v>121</v>
      </c>
      <c r="E63" s="9" t="s">
        <v>121</v>
      </c>
      <c r="F63" s="9" t="s">
        <v>121</v>
      </c>
      <c r="G63" s="7" t="s">
        <v>121</v>
      </c>
      <c r="H63" s="9" t="s">
        <v>121</v>
      </c>
      <c r="I63" s="24" t="s">
        <v>121</v>
      </c>
    </row>
    <row r="64" spans="1:12" hidden="1" x14ac:dyDescent="0.2">
      <c r="A64" s="10">
        <v>0</v>
      </c>
      <c r="B64" s="11">
        <v>0</v>
      </c>
      <c r="C64" s="76" t="s">
        <v>121</v>
      </c>
      <c r="D64" s="7" t="s">
        <v>121</v>
      </c>
      <c r="E64" s="9" t="s">
        <v>121</v>
      </c>
      <c r="F64" s="9" t="s">
        <v>121</v>
      </c>
      <c r="G64" s="7" t="s">
        <v>121</v>
      </c>
      <c r="H64" s="9" t="s">
        <v>121</v>
      </c>
      <c r="I64" s="24" t="s">
        <v>121</v>
      </c>
    </row>
    <row r="65" spans="1:12" hidden="1" x14ac:dyDescent="0.2">
      <c r="A65" s="10">
        <v>0</v>
      </c>
      <c r="B65" s="11">
        <v>0</v>
      </c>
      <c r="C65" s="76" t="s">
        <v>121</v>
      </c>
      <c r="D65" s="7" t="s">
        <v>121</v>
      </c>
      <c r="E65" s="9" t="s">
        <v>121</v>
      </c>
      <c r="F65" s="9" t="s">
        <v>121</v>
      </c>
      <c r="G65" s="7" t="s">
        <v>121</v>
      </c>
      <c r="H65" s="9" t="s">
        <v>121</v>
      </c>
      <c r="I65" s="24" t="s">
        <v>121</v>
      </c>
    </row>
    <row r="66" spans="1:12" hidden="1" x14ac:dyDescent="0.2">
      <c r="A66" s="10">
        <v>0</v>
      </c>
      <c r="B66" s="11">
        <v>0</v>
      </c>
      <c r="C66" s="76" t="s">
        <v>121</v>
      </c>
      <c r="D66" s="7" t="s">
        <v>121</v>
      </c>
      <c r="E66" s="9" t="s">
        <v>121</v>
      </c>
      <c r="F66" s="9" t="s">
        <v>121</v>
      </c>
      <c r="G66" s="7" t="s">
        <v>121</v>
      </c>
      <c r="H66" s="9" t="s">
        <v>121</v>
      </c>
      <c r="I66" s="24" t="s">
        <v>121</v>
      </c>
    </row>
    <row r="67" spans="1:12" hidden="1" x14ac:dyDescent="0.2">
      <c r="A67" s="10">
        <v>0</v>
      </c>
      <c r="B67" s="11">
        <v>0</v>
      </c>
      <c r="C67" s="76" t="s">
        <v>121</v>
      </c>
      <c r="D67" s="7" t="s">
        <v>121</v>
      </c>
      <c r="E67" s="9" t="s">
        <v>121</v>
      </c>
      <c r="F67" s="9" t="s">
        <v>121</v>
      </c>
      <c r="G67" s="7" t="s">
        <v>121</v>
      </c>
      <c r="H67" s="9" t="s">
        <v>121</v>
      </c>
      <c r="I67" s="24" t="s">
        <v>121</v>
      </c>
    </row>
    <row r="68" spans="1:12" hidden="1" x14ac:dyDescent="0.2">
      <c r="A68" s="10">
        <v>0</v>
      </c>
      <c r="B68" s="11">
        <v>0</v>
      </c>
      <c r="C68" s="76" t="s">
        <v>121</v>
      </c>
      <c r="D68" s="7" t="s">
        <v>121</v>
      </c>
      <c r="E68" s="9" t="s">
        <v>121</v>
      </c>
      <c r="F68" s="9" t="s">
        <v>121</v>
      </c>
      <c r="G68" s="7" t="s">
        <v>121</v>
      </c>
      <c r="H68" s="9" t="s">
        <v>121</v>
      </c>
      <c r="I68" s="24" t="s">
        <v>121</v>
      </c>
    </row>
    <row r="69" spans="1:12" hidden="1" x14ac:dyDescent="0.2">
      <c r="A69" s="10">
        <v>0</v>
      </c>
      <c r="B69" s="11">
        <v>0</v>
      </c>
      <c r="C69" s="76" t="s">
        <v>121</v>
      </c>
      <c r="D69" s="7" t="s">
        <v>121</v>
      </c>
      <c r="E69" s="9" t="s">
        <v>121</v>
      </c>
      <c r="F69" s="9" t="s">
        <v>121</v>
      </c>
      <c r="G69" s="7" t="s">
        <v>121</v>
      </c>
      <c r="H69" s="9" t="s">
        <v>121</v>
      </c>
      <c r="I69" s="24" t="s">
        <v>121</v>
      </c>
    </row>
    <row r="70" spans="1:12" hidden="1" x14ac:dyDescent="0.2">
      <c r="A70" s="10">
        <v>0</v>
      </c>
      <c r="B70" s="11">
        <v>0</v>
      </c>
      <c r="C70" s="76" t="s">
        <v>121</v>
      </c>
      <c r="D70" s="7" t="s">
        <v>121</v>
      </c>
      <c r="E70" s="9" t="s">
        <v>121</v>
      </c>
      <c r="F70" s="9" t="s">
        <v>121</v>
      </c>
      <c r="G70" s="7" t="s">
        <v>121</v>
      </c>
      <c r="H70" s="9" t="s">
        <v>121</v>
      </c>
      <c r="I70" s="24" t="s">
        <v>121</v>
      </c>
    </row>
    <row r="71" spans="1:12" hidden="1" x14ac:dyDescent="0.2">
      <c r="A71" s="10">
        <v>0</v>
      </c>
      <c r="B71" s="11">
        <v>0</v>
      </c>
      <c r="C71" s="76" t="s">
        <v>121</v>
      </c>
      <c r="D71" s="7" t="s">
        <v>121</v>
      </c>
      <c r="E71" s="9" t="s">
        <v>121</v>
      </c>
      <c r="F71" s="9" t="s">
        <v>121</v>
      </c>
      <c r="G71" s="7" t="s">
        <v>121</v>
      </c>
      <c r="H71" s="9" t="s">
        <v>121</v>
      </c>
      <c r="I71" s="24" t="s">
        <v>121</v>
      </c>
    </row>
    <row r="72" spans="1:12" hidden="1" x14ac:dyDescent="0.2">
      <c r="A72" s="10">
        <v>0</v>
      </c>
      <c r="B72" s="11">
        <v>0</v>
      </c>
      <c r="C72" s="76" t="s">
        <v>121</v>
      </c>
      <c r="D72" s="7" t="s">
        <v>121</v>
      </c>
      <c r="E72" s="9" t="s">
        <v>121</v>
      </c>
      <c r="F72" s="9" t="s">
        <v>121</v>
      </c>
      <c r="G72" s="7" t="s">
        <v>121</v>
      </c>
      <c r="H72" s="9" t="s">
        <v>121</v>
      </c>
      <c r="I72" s="24" t="s">
        <v>121</v>
      </c>
    </row>
    <row r="73" spans="1:12" x14ac:dyDescent="0.2">
      <c r="A73" s="10">
        <v>1</v>
      </c>
      <c r="B73" s="11" t="s">
        <v>167</v>
      </c>
      <c r="C73" s="9" t="s">
        <v>121</v>
      </c>
      <c r="D73" s="26" t="s">
        <v>121</v>
      </c>
      <c r="E73" s="78" t="s">
        <v>121</v>
      </c>
      <c r="F73" s="72" t="s">
        <v>121</v>
      </c>
      <c r="G73" s="30">
        <v>850.8</v>
      </c>
      <c r="H73" s="24" t="s">
        <v>121</v>
      </c>
      <c r="I73" s="24">
        <v>4.2014190643752434</v>
      </c>
    </row>
    <row r="74" spans="1:12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/>
      <c r="F74" s="72" t="s">
        <v>121</v>
      </c>
      <c r="G74" s="27">
        <v>2.0099</v>
      </c>
      <c r="H74" s="27" t="s">
        <v>121</v>
      </c>
      <c r="I74" s="27">
        <v>9.9252846467886707E-3</v>
      </c>
    </row>
    <row r="75" spans="1:12" x14ac:dyDescent="0.2">
      <c r="A75" s="10">
        <v>1</v>
      </c>
      <c r="B75" s="95" t="s">
        <v>169</v>
      </c>
      <c r="C75" s="96" t="s">
        <v>121</v>
      </c>
      <c r="D75" s="92" t="s">
        <v>121</v>
      </c>
      <c r="E75" s="92"/>
      <c r="F75" s="94" t="s">
        <v>121</v>
      </c>
      <c r="G75" s="92" t="s">
        <v>121</v>
      </c>
      <c r="H75" s="92">
        <v>84.166666666666657</v>
      </c>
      <c r="I75" s="92" t="s">
        <v>121</v>
      </c>
      <c r="L75" s="64">
        <f>SUM(G76:G81)</f>
        <v>84.166666666666657</v>
      </c>
    </row>
    <row r="76" spans="1:12" x14ac:dyDescent="0.2">
      <c r="A76" s="10">
        <v>1</v>
      </c>
      <c r="B76" s="26" t="s">
        <v>228</v>
      </c>
      <c r="C76" s="24" t="s">
        <v>121</v>
      </c>
      <c r="D76" s="27">
        <v>0.5</v>
      </c>
      <c r="E76" s="27" t="s">
        <v>121</v>
      </c>
      <c r="F76" s="72" t="s">
        <v>121</v>
      </c>
      <c r="G76" s="27">
        <v>84.166666666666657</v>
      </c>
      <c r="H76" s="27" t="s">
        <v>121</v>
      </c>
      <c r="I76" s="27">
        <v>0.41563168537640993</v>
      </c>
    </row>
    <row r="77" spans="1:12" hidden="1" x14ac:dyDescent="0.2">
      <c r="A77" s="10">
        <v>0</v>
      </c>
      <c r="B77" s="26">
        <v>0</v>
      </c>
      <c r="C77" s="24" t="s">
        <v>121</v>
      </c>
      <c r="D77" s="27" t="s">
        <v>121</v>
      </c>
      <c r="E77" s="27"/>
      <c r="F77" s="27" t="s">
        <v>121</v>
      </c>
      <c r="G77" s="27" t="s">
        <v>121</v>
      </c>
      <c r="H77" s="27" t="s">
        <v>121</v>
      </c>
      <c r="I77" s="27" t="s">
        <v>121</v>
      </c>
    </row>
    <row r="78" spans="1:12" hidden="1" x14ac:dyDescent="0.2">
      <c r="A78" s="10">
        <v>0</v>
      </c>
      <c r="B78" s="26">
        <v>0</v>
      </c>
      <c r="C78" s="24" t="s">
        <v>121</v>
      </c>
      <c r="D78" s="27" t="s">
        <v>121</v>
      </c>
      <c r="E78" s="27"/>
      <c r="F78" s="27" t="s">
        <v>121</v>
      </c>
      <c r="G78" s="27" t="s">
        <v>121</v>
      </c>
      <c r="H78" s="27" t="s">
        <v>121</v>
      </c>
      <c r="I78" s="27" t="s">
        <v>121</v>
      </c>
    </row>
    <row r="79" spans="1:12" hidden="1" x14ac:dyDescent="0.2">
      <c r="A79" s="10">
        <v>0</v>
      </c>
      <c r="B79" s="26">
        <v>0</v>
      </c>
      <c r="C79" s="24" t="s">
        <v>121</v>
      </c>
      <c r="D79" s="27" t="s">
        <v>121</v>
      </c>
      <c r="E79" s="27" t="s">
        <v>121</v>
      </c>
      <c r="F79" s="27" t="s">
        <v>121</v>
      </c>
      <c r="G79" s="27" t="s">
        <v>121</v>
      </c>
      <c r="H79" s="27" t="s">
        <v>121</v>
      </c>
      <c r="I79" s="27" t="s">
        <v>121</v>
      </c>
    </row>
    <row r="80" spans="1:12" hidden="1" x14ac:dyDescent="0.2">
      <c r="A80" s="10">
        <v>0</v>
      </c>
      <c r="B80" s="26">
        <v>0</v>
      </c>
      <c r="C80" s="24" t="s">
        <v>121</v>
      </c>
      <c r="D80" s="27" t="s">
        <v>121</v>
      </c>
      <c r="E80" s="27" t="s">
        <v>121</v>
      </c>
      <c r="F80" s="27" t="s">
        <v>121</v>
      </c>
      <c r="G80" s="27" t="s">
        <v>121</v>
      </c>
      <c r="H80" s="27" t="s">
        <v>121</v>
      </c>
      <c r="I80" s="27" t="s">
        <v>121</v>
      </c>
    </row>
    <row r="81" spans="1:12" hidden="1" x14ac:dyDescent="0.2">
      <c r="A81" s="10">
        <v>0</v>
      </c>
      <c r="B81" s="11">
        <v>0</v>
      </c>
      <c r="C81" s="9" t="s">
        <v>121</v>
      </c>
      <c r="D81" s="26" t="s">
        <v>121</v>
      </c>
      <c r="E81" s="78" t="s">
        <v>121</v>
      </c>
      <c r="F81" s="76" t="s">
        <v>121</v>
      </c>
      <c r="G81" s="84" t="s">
        <v>121</v>
      </c>
      <c r="H81" s="9" t="s">
        <v>121</v>
      </c>
      <c r="I81" s="24" t="s">
        <v>121</v>
      </c>
    </row>
    <row r="82" spans="1:12" x14ac:dyDescent="0.2">
      <c r="A82" s="10">
        <v>1</v>
      </c>
      <c r="B82" s="95" t="s">
        <v>171</v>
      </c>
      <c r="C82" s="96" t="s">
        <v>121</v>
      </c>
      <c r="D82" s="92" t="s">
        <v>121</v>
      </c>
      <c r="E82" s="92"/>
      <c r="F82" s="94" t="s">
        <v>121</v>
      </c>
      <c r="G82" s="92" t="s">
        <v>121</v>
      </c>
      <c r="H82" s="92">
        <v>4204.2812493043602</v>
      </c>
      <c r="I82" s="92" t="s">
        <v>121</v>
      </c>
      <c r="L82" s="64">
        <f>SUM(G83:G84)</f>
        <v>4204.2812493043602</v>
      </c>
    </row>
    <row r="83" spans="1:12" x14ac:dyDescent="0.2">
      <c r="A83" s="10">
        <v>1</v>
      </c>
      <c r="B83" s="31" t="s">
        <v>172</v>
      </c>
      <c r="C83" s="24" t="s">
        <v>121</v>
      </c>
      <c r="D83" s="27">
        <v>99.152264270207795</v>
      </c>
      <c r="E83" s="27"/>
      <c r="F83" s="72">
        <v>24.226491532083003</v>
      </c>
      <c r="G83" s="27">
        <v>2402.1114907290453</v>
      </c>
      <c r="H83" s="27" t="s">
        <v>121</v>
      </c>
      <c r="I83" s="27">
        <v>11.862102740836679</v>
      </c>
    </row>
    <row r="84" spans="1:12" x14ac:dyDescent="0.2">
      <c r="A84" s="10">
        <v>1</v>
      </c>
      <c r="B84" s="31" t="s">
        <v>173</v>
      </c>
      <c r="C84" s="24" t="s">
        <v>121</v>
      </c>
      <c r="D84" s="27">
        <v>314.18616147061061</v>
      </c>
      <c r="E84" s="27"/>
      <c r="F84" s="72">
        <v>5.7359934318555013</v>
      </c>
      <c r="G84" s="27">
        <v>1802.1697585753145</v>
      </c>
      <c r="H84" s="27" t="s">
        <v>121</v>
      </c>
      <c r="I84" s="27">
        <v>8.8994715337551202</v>
      </c>
    </row>
    <row r="85" spans="1:12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/>
      <c r="F85" s="92" t="s">
        <v>121</v>
      </c>
      <c r="G85" s="92" t="s">
        <v>121</v>
      </c>
      <c r="H85" s="92">
        <v>1574.115358903694</v>
      </c>
      <c r="I85" s="92" t="s">
        <v>121</v>
      </c>
      <c r="L85" s="64">
        <f>SUM(G86:G91)</f>
        <v>1574.115358903694</v>
      </c>
    </row>
    <row r="86" spans="1:12" hidden="1" x14ac:dyDescent="0.2">
      <c r="A86" s="10">
        <v>0</v>
      </c>
      <c r="B86" s="12" t="s">
        <v>175</v>
      </c>
      <c r="C86" s="9" t="s">
        <v>121</v>
      </c>
      <c r="D86" s="77" t="s">
        <v>121</v>
      </c>
      <c r="E86" s="78" t="s">
        <v>121</v>
      </c>
      <c r="F86" s="85" t="s">
        <v>121</v>
      </c>
      <c r="G86" s="8" t="s">
        <v>121</v>
      </c>
      <c r="H86" s="9" t="s">
        <v>121</v>
      </c>
      <c r="I86" s="24" t="s">
        <v>121</v>
      </c>
    </row>
    <row r="87" spans="1:12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/>
      <c r="F87" s="27" t="s">
        <v>121</v>
      </c>
      <c r="G87" s="27">
        <v>592.41496373772395</v>
      </c>
      <c r="H87" s="27" t="s">
        <v>121</v>
      </c>
      <c r="I87" s="27">
        <v>2.9254625325209704</v>
      </c>
    </row>
    <row r="88" spans="1:12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/>
      <c r="F88" s="27" t="s">
        <v>121</v>
      </c>
      <c r="G88" s="27">
        <v>645.57007405689399</v>
      </c>
      <c r="H88" s="27" t="s">
        <v>121</v>
      </c>
      <c r="I88" s="27">
        <v>3.1879530048575124</v>
      </c>
    </row>
    <row r="89" spans="1:12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/>
      <c r="F89" s="27" t="s">
        <v>121</v>
      </c>
      <c r="G89" s="27">
        <v>336.13032110907591</v>
      </c>
      <c r="H89" s="27" t="s">
        <v>121</v>
      </c>
      <c r="I89" s="27">
        <v>1.6598781608159894</v>
      </c>
    </row>
    <row r="90" spans="1:12" hidden="1" x14ac:dyDescent="0.2">
      <c r="A90" s="10">
        <v>0</v>
      </c>
      <c r="B90" s="11">
        <v>0</v>
      </c>
      <c r="C90" s="9" t="s">
        <v>121</v>
      </c>
      <c r="D90" s="9" t="s">
        <v>121</v>
      </c>
      <c r="E90" s="78" t="s">
        <v>121</v>
      </c>
      <c r="F90" s="76" t="s">
        <v>121</v>
      </c>
      <c r="G90" s="27" t="s">
        <v>121</v>
      </c>
      <c r="H90" s="26" t="s">
        <v>121</v>
      </c>
      <c r="I90" s="24" t="s">
        <v>121</v>
      </c>
    </row>
    <row r="91" spans="1:12" hidden="1" x14ac:dyDescent="0.2">
      <c r="A91" s="10">
        <v>0</v>
      </c>
      <c r="B91" s="12" t="s">
        <v>179</v>
      </c>
      <c r="C91" s="9" t="s">
        <v>121</v>
      </c>
      <c r="D91" s="86" t="s">
        <v>121</v>
      </c>
      <c r="E91" s="78" t="s">
        <v>121</v>
      </c>
      <c r="F91" s="76" t="s">
        <v>121</v>
      </c>
      <c r="G91" s="87" t="s">
        <v>121</v>
      </c>
      <c r="H91" s="9" t="s">
        <v>121</v>
      </c>
      <c r="I91" s="24" t="s">
        <v>121</v>
      </c>
    </row>
    <row r="92" spans="1:12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/>
      <c r="F92" s="27" t="s">
        <v>121</v>
      </c>
      <c r="G92" s="27">
        <v>310.16246896549927</v>
      </c>
      <c r="H92" s="27" t="s">
        <v>121</v>
      </c>
      <c r="I92" s="27">
        <v>1.5316437590095715</v>
      </c>
      <c r="L92" s="64">
        <f>+G92</f>
        <v>310.16246896549927</v>
      </c>
    </row>
    <row r="93" spans="1:12" hidden="1" x14ac:dyDescent="0.2">
      <c r="A93" s="10">
        <v>0</v>
      </c>
      <c r="B93" s="9">
        <v>0</v>
      </c>
      <c r="C93" s="9" t="s">
        <v>121</v>
      </c>
      <c r="D93" s="9" t="s">
        <v>121</v>
      </c>
      <c r="E93" s="78" t="s">
        <v>121</v>
      </c>
      <c r="F93" s="76" t="s">
        <v>121</v>
      </c>
      <c r="G93" s="27" t="s">
        <v>121</v>
      </c>
      <c r="H93" s="24" t="s">
        <v>121</v>
      </c>
      <c r="I93" s="24" t="s">
        <v>121</v>
      </c>
    </row>
    <row r="94" spans="1:12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/>
      <c r="F94" s="156" t="s">
        <v>121</v>
      </c>
      <c r="G94" s="39">
        <v>20250.300837974493</v>
      </c>
      <c r="H94" s="38" t="s">
        <v>121</v>
      </c>
      <c r="I94" s="38">
        <v>100.00000000000004</v>
      </c>
      <c r="K94" s="64"/>
      <c r="L94" s="64">
        <f>SUM(L31:L92)</f>
        <v>20250.300837974504</v>
      </c>
    </row>
    <row r="95" spans="1:12" hidden="1" x14ac:dyDescent="0.2">
      <c r="A95" s="10">
        <v>0</v>
      </c>
      <c r="B95" s="12" t="s">
        <v>49</v>
      </c>
      <c r="C95" s="9" t="s">
        <v>121</v>
      </c>
      <c r="D95" s="9" t="s">
        <v>121</v>
      </c>
      <c r="E95" s="78" t="s">
        <v>121</v>
      </c>
      <c r="F95" s="76" t="s">
        <v>121</v>
      </c>
      <c r="G95" s="27" t="s">
        <v>121</v>
      </c>
      <c r="H95" s="24" t="s">
        <v>121</v>
      </c>
      <c r="I95" s="9" t="s">
        <v>121</v>
      </c>
    </row>
    <row r="96" spans="1:12" hidden="1" x14ac:dyDescent="0.2">
      <c r="A96" s="10">
        <v>0</v>
      </c>
      <c r="B96" s="77">
        <v>0</v>
      </c>
      <c r="C96" s="9" t="s">
        <v>121</v>
      </c>
      <c r="D96" s="77" t="s">
        <v>121</v>
      </c>
      <c r="E96" s="78" t="s">
        <v>121</v>
      </c>
      <c r="F96" s="78" t="s">
        <v>121</v>
      </c>
      <c r="G96" s="79" t="s">
        <v>121</v>
      </c>
      <c r="H96" s="24" t="s">
        <v>121</v>
      </c>
      <c r="I96" s="9" t="s">
        <v>121</v>
      </c>
    </row>
    <row r="97" spans="1:13" hidden="1" x14ac:dyDescent="0.2">
      <c r="A97" s="10">
        <v>0</v>
      </c>
      <c r="B97" s="77">
        <v>0</v>
      </c>
      <c r="C97" s="9" t="s">
        <v>121</v>
      </c>
      <c r="D97" s="77" t="s">
        <v>121</v>
      </c>
      <c r="E97" s="78" t="s">
        <v>121</v>
      </c>
      <c r="F97" s="78" t="s">
        <v>121</v>
      </c>
      <c r="G97" s="79" t="s">
        <v>121</v>
      </c>
      <c r="H97" s="9" t="s">
        <v>121</v>
      </c>
      <c r="I97" s="9" t="s">
        <v>121</v>
      </c>
    </row>
    <row r="98" spans="1:13" hidden="1" x14ac:dyDescent="0.2">
      <c r="A98" s="10">
        <v>0</v>
      </c>
      <c r="B98" s="77">
        <v>0</v>
      </c>
      <c r="C98" s="9" t="s">
        <v>121</v>
      </c>
      <c r="D98" s="77" t="s">
        <v>121</v>
      </c>
      <c r="E98" s="78" t="s">
        <v>121</v>
      </c>
      <c r="F98" s="78" t="s">
        <v>121</v>
      </c>
      <c r="G98" s="79" t="s">
        <v>121</v>
      </c>
      <c r="H98" s="9" t="s">
        <v>121</v>
      </c>
      <c r="I98" s="9" t="s">
        <v>121</v>
      </c>
    </row>
    <row r="99" spans="1:13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/>
      <c r="F99" s="157" t="s">
        <v>121</v>
      </c>
      <c r="G99" s="41">
        <v>20250.300837974493</v>
      </c>
      <c r="H99" s="57" t="s">
        <v>121</v>
      </c>
      <c r="I99" s="57" t="s">
        <v>121</v>
      </c>
    </row>
    <row r="100" spans="1:13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/>
      <c r="F100" s="171">
        <v>0.81001203351897977</v>
      </c>
      <c r="G100" s="35" t="s">
        <v>121</v>
      </c>
      <c r="H100" s="59" t="s">
        <v>121</v>
      </c>
      <c r="I100" s="59" t="s">
        <v>121</v>
      </c>
    </row>
    <row r="101" spans="1:13" hidden="1" x14ac:dyDescent="0.2">
      <c r="A101" s="10">
        <v>0</v>
      </c>
      <c r="B101" s="12">
        <v>0</v>
      </c>
      <c r="C101" s="9" t="s">
        <v>121</v>
      </c>
      <c r="D101" s="26" t="s">
        <v>121</v>
      </c>
      <c r="E101" s="26" t="s">
        <v>121</v>
      </c>
      <c r="F101" s="27" t="s">
        <v>121</v>
      </c>
      <c r="G101" s="30" t="s">
        <v>121</v>
      </c>
      <c r="H101" s="9" t="s">
        <v>121</v>
      </c>
      <c r="I101" s="9" t="s">
        <v>121</v>
      </c>
    </row>
    <row r="102" spans="1:13" hidden="1" x14ac:dyDescent="0.2">
      <c r="A102" s="10">
        <v>0</v>
      </c>
      <c r="B102" s="12">
        <v>0</v>
      </c>
      <c r="C102" s="88" t="s">
        <v>121</v>
      </c>
      <c r="D102" s="25" t="s">
        <v>121</v>
      </c>
      <c r="E102" s="25" t="s">
        <v>121</v>
      </c>
      <c r="F102" s="25" t="s">
        <v>121</v>
      </c>
      <c r="G102" s="40" t="s">
        <v>121</v>
      </c>
      <c r="H102" s="9" t="s">
        <v>121</v>
      </c>
      <c r="I102" s="9" t="s">
        <v>121</v>
      </c>
    </row>
    <row r="103" spans="1:13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/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3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/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3" x14ac:dyDescent="0.2">
      <c r="A105" s="10">
        <v>1</v>
      </c>
      <c r="B105" s="26" t="s">
        <v>183</v>
      </c>
      <c r="C105" s="24" t="s">
        <v>121</v>
      </c>
      <c r="D105" s="26">
        <v>594.91358562124674</v>
      </c>
      <c r="E105" s="26"/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3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/>
      <c r="F106" s="26">
        <v>332</v>
      </c>
      <c r="G106" s="26">
        <v>332</v>
      </c>
      <c r="H106" s="24" t="s">
        <v>121</v>
      </c>
      <c r="I106" s="24" t="s">
        <v>121</v>
      </c>
    </row>
    <row r="107" spans="1:13" hidden="1" x14ac:dyDescent="0.2">
      <c r="A107" s="10">
        <v>0</v>
      </c>
      <c r="B107" s="11">
        <v>0</v>
      </c>
      <c r="C107" s="9" t="s">
        <v>121</v>
      </c>
      <c r="D107" s="77" t="s">
        <v>121</v>
      </c>
      <c r="E107" s="78" t="s">
        <v>121</v>
      </c>
      <c r="F107" s="78" t="s">
        <v>121</v>
      </c>
      <c r="G107" s="79" t="s">
        <v>121</v>
      </c>
      <c r="H107" s="9" t="s">
        <v>121</v>
      </c>
      <c r="I107" s="9" t="s">
        <v>121</v>
      </c>
    </row>
    <row r="108" spans="1:13" hidden="1" x14ac:dyDescent="0.2">
      <c r="A108" s="10">
        <v>0</v>
      </c>
      <c r="B108" s="11">
        <v>0</v>
      </c>
      <c r="C108" s="9" t="s">
        <v>121</v>
      </c>
      <c r="D108" s="77" t="s">
        <v>121</v>
      </c>
      <c r="E108" s="78" t="s">
        <v>121</v>
      </c>
      <c r="F108" s="78" t="s">
        <v>121</v>
      </c>
      <c r="G108" s="79" t="s">
        <v>121</v>
      </c>
      <c r="H108" s="24" t="s">
        <v>121</v>
      </c>
      <c r="I108" s="9" t="s">
        <v>121</v>
      </c>
    </row>
    <row r="109" spans="1:13" hidden="1" x14ac:dyDescent="0.2">
      <c r="A109" s="10">
        <v>0</v>
      </c>
      <c r="B109" s="11">
        <v>0</v>
      </c>
      <c r="C109" s="9" t="s">
        <v>121</v>
      </c>
      <c r="D109" s="77" t="s">
        <v>121</v>
      </c>
      <c r="E109" s="78" t="s">
        <v>121</v>
      </c>
      <c r="F109" s="78" t="s">
        <v>121</v>
      </c>
      <c r="G109" s="79" t="s">
        <v>121</v>
      </c>
      <c r="H109" s="24" t="s">
        <v>121</v>
      </c>
      <c r="I109" s="9" t="s">
        <v>121</v>
      </c>
    </row>
    <row r="110" spans="1:13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3" hidden="1" x14ac:dyDescent="0.2">
      <c r="A111" s="10">
        <v>0</v>
      </c>
      <c r="B111" s="89" t="s">
        <v>186</v>
      </c>
      <c r="C111" s="9" t="s">
        <v>121</v>
      </c>
      <c r="D111" s="77" t="s">
        <v>121</v>
      </c>
      <c r="E111" s="78" t="s">
        <v>121</v>
      </c>
      <c r="F111" s="86" t="s">
        <v>121</v>
      </c>
      <c r="G111" s="90" t="s">
        <v>121</v>
      </c>
      <c r="H111" s="24" t="s">
        <v>121</v>
      </c>
      <c r="I111" s="9" t="s">
        <v>121</v>
      </c>
    </row>
    <row r="112" spans="1:13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/>
      <c r="F112" s="158" t="s">
        <v>121</v>
      </c>
      <c r="G112" s="36">
        <v>19860.623169403065</v>
      </c>
      <c r="H112" s="35" t="s">
        <v>121</v>
      </c>
      <c r="I112" s="34" t="s">
        <v>121</v>
      </c>
      <c r="L112" s="64">
        <f>+L94-G105-G106</f>
        <v>19860.623169403076</v>
      </c>
      <c r="M112" s="64"/>
    </row>
    <row r="113" spans="1:12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/>
      <c r="F113" s="159">
        <v>0.79442492677612264</v>
      </c>
      <c r="G113" s="61" t="s">
        <v>121</v>
      </c>
      <c r="H113" s="42" t="s">
        <v>121</v>
      </c>
      <c r="I113" s="42" t="s">
        <v>121</v>
      </c>
      <c r="L113" s="246">
        <f>L112/G9-F113</f>
        <v>0</v>
      </c>
    </row>
    <row r="115" spans="1:12" x14ac:dyDescent="0.2">
      <c r="B115" s="177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D74:I80 I81 D82:I85 I86 D87:I89 I90:I91 I93 D92:I92 D31:I54 C3:I3 D55:H72">
    <cfRule type="cellIs" dxfId="29" priority="1" stopIfTrue="1" operator="equal">
      <formula>0</formula>
    </cfRule>
  </conditionalFormatting>
  <pageMargins left="0.75" right="0.75" top="1" bottom="1" header="0" footer="0"/>
  <pageSetup paperSize="9" scale="94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15"/>
  <sheetViews>
    <sheetView zoomScaleNormal="100" workbookViewId="0">
      <selection activeCell="R82" sqref="R82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3.710937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3" width="9.140625" style="10" hidden="1" customWidth="1"/>
    <col min="14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/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/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/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/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85</v>
      </c>
      <c r="C7" s="24" t="s">
        <v>121</v>
      </c>
      <c r="D7" s="62" t="s">
        <v>121</v>
      </c>
      <c r="E7" s="63"/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/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/>
      <c r="F9" s="103" t="s">
        <v>121</v>
      </c>
      <c r="G9" s="145">
        <v>20000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/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/>
      <c r="F11" s="63" t="s">
        <v>121</v>
      </c>
      <c r="G11" s="97">
        <v>25000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/>
      <c r="F12" s="63" t="s">
        <v>121</v>
      </c>
      <c r="G12" s="40">
        <v>20</v>
      </c>
      <c r="H12" s="74" t="s">
        <v>2</v>
      </c>
      <c r="I12" s="62" t="s">
        <v>121</v>
      </c>
    </row>
    <row r="13" spans="1:9" hidden="1" x14ac:dyDescent="0.2">
      <c r="A13" s="10">
        <v>0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63" t="s">
        <v>121</v>
      </c>
      <c r="H13" s="63" t="s">
        <v>121</v>
      </c>
      <c r="I13" s="62" t="s">
        <v>121</v>
      </c>
    </row>
    <row r="14" spans="1:9" x14ac:dyDescent="0.2">
      <c r="A14" s="10">
        <v>1</v>
      </c>
      <c r="B14" s="24" t="s">
        <v>121</v>
      </c>
      <c r="C14" s="24" t="s">
        <v>121</v>
      </c>
      <c r="D14" s="62" t="s">
        <v>121</v>
      </c>
      <c r="E14" s="63"/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/>
      <c r="F15" s="63" t="s">
        <v>121</v>
      </c>
      <c r="G15" s="251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/>
      <c r="F16" s="63" t="s">
        <v>121</v>
      </c>
      <c r="G16" s="40">
        <v>1</v>
      </c>
      <c r="H16" s="74" t="s">
        <v>129</v>
      </c>
      <c r="I16" s="62" t="s">
        <v>121</v>
      </c>
    </row>
    <row r="17" spans="1:12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/>
      <c r="F17" s="63" t="s">
        <v>121</v>
      </c>
      <c r="G17" s="40" t="s">
        <v>121</v>
      </c>
      <c r="H17" s="74" t="s">
        <v>121</v>
      </c>
      <c r="I17" s="62" t="s">
        <v>121</v>
      </c>
    </row>
    <row r="18" spans="1:12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40">
        <v>8.5079999999999991</v>
      </c>
      <c r="H18" s="74" t="s">
        <v>2</v>
      </c>
      <c r="I18" s="25" t="s">
        <v>121</v>
      </c>
    </row>
    <row r="19" spans="1:12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</row>
    <row r="20" spans="1:12" hidden="1" x14ac:dyDescent="0.2">
      <c r="A20" s="10">
        <v>0</v>
      </c>
      <c r="B20" s="24" t="s">
        <v>121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2" x14ac:dyDescent="0.2">
      <c r="A21" s="10">
        <v>1</v>
      </c>
      <c r="B21" s="24" t="s">
        <v>132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02">
        <v>78000</v>
      </c>
      <c r="H21" s="24" t="s">
        <v>133</v>
      </c>
      <c r="I21" s="24" t="s">
        <v>121</v>
      </c>
    </row>
    <row r="22" spans="1:12" hidden="1" x14ac:dyDescent="0.2">
      <c r="A22" s="10">
        <v>0</v>
      </c>
      <c r="B22" s="24" t="s">
        <v>121</v>
      </c>
      <c r="C22" s="27" t="s">
        <v>121</v>
      </c>
      <c r="D22" s="29" t="s">
        <v>121</v>
      </c>
      <c r="E22" s="24" t="s">
        <v>121</v>
      </c>
      <c r="F22" s="28" t="s">
        <v>121</v>
      </c>
      <c r="G22" s="27" t="s">
        <v>121</v>
      </c>
      <c r="H22" s="24" t="s">
        <v>121</v>
      </c>
      <c r="I22" s="24" t="s">
        <v>121</v>
      </c>
    </row>
    <row r="23" spans="1:12" hidden="1" x14ac:dyDescent="0.2">
      <c r="A23" s="10">
        <v>0</v>
      </c>
      <c r="B23" s="24" t="s">
        <v>121</v>
      </c>
      <c r="C23" s="27" t="s">
        <v>121</v>
      </c>
      <c r="D23" s="29" t="s">
        <v>121</v>
      </c>
      <c r="E23" s="24" t="s">
        <v>121</v>
      </c>
      <c r="F23" s="28" t="s">
        <v>121</v>
      </c>
      <c r="G23" s="27" t="s">
        <v>121</v>
      </c>
      <c r="H23" s="24" t="s">
        <v>121</v>
      </c>
      <c r="I23" s="24" t="s">
        <v>121</v>
      </c>
    </row>
    <row r="24" spans="1:12" ht="13.5" hidden="1" x14ac:dyDescent="0.2">
      <c r="A24" s="10">
        <v>0</v>
      </c>
      <c r="B24" s="24" t="s">
        <v>121</v>
      </c>
      <c r="C24" s="27" t="s">
        <v>121</v>
      </c>
      <c r="D24" s="29" t="s">
        <v>121</v>
      </c>
      <c r="E24" s="58" t="s">
        <v>121</v>
      </c>
      <c r="F24" s="28" t="s">
        <v>121</v>
      </c>
      <c r="G24" s="27" t="s">
        <v>121</v>
      </c>
      <c r="H24" s="24" t="s">
        <v>121</v>
      </c>
      <c r="I24" s="24" t="s">
        <v>121</v>
      </c>
    </row>
    <row r="25" spans="1:12" hidden="1" x14ac:dyDescent="0.2">
      <c r="A25" s="10">
        <v>0</v>
      </c>
      <c r="B25" s="24" t="s">
        <v>121</v>
      </c>
      <c r="C25" s="27" t="s">
        <v>121</v>
      </c>
      <c r="D25" s="27" t="s">
        <v>121</v>
      </c>
      <c r="E25" s="24" t="s">
        <v>121</v>
      </c>
      <c r="F25" s="28" t="s">
        <v>121</v>
      </c>
      <c r="G25" s="27" t="s">
        <v>121</v>
      </c>
      <c r="H25" s="24" t="s">
        <v>121</v>
      </c>
      <c r="I25" s="24" t="s">
        <v>121</v>
      </c>
    </row>
    <row r="26" spans="1:12" hidden="1" x14ac:dyDescent="0.2">
      <c r="A26" s="10">
        <v>0</v>
      </c>
      <c r="B26" s="24" t="s">
        <v>121</v>
      </c>
      <c r="C26" s="27" t="s">
        <v>121</v>
      </c>
      <c r="D26" s="29" t="s">
        <v>121</v>
      </c>
      <c r="E26" s="24" t="s">
        <v>121</v>
      </c>
      <c r="F26" s="28" t="s">
        <v>121</v>
      </c>
      <c r="G26" s="27" t="s">
        <v>121</v>
      </c>
      <c r="H26" s="24" t="s">
        <v>121</v>
      </c>
      <c r="I26" s="24" t="s">
        <v>121</v>
      </c>
    </row>
    <row r="27" spans="1:12" hidden="1" x14ac:dyDescent="0.2">
      <c r="A27" s="10">
        <v>0</v>
      </c>
      <c r="B27" s="24" t="s">
        <v>121</v>
      </c>
      <c r="C27" s="27" t="s">
        <v>121</v>
      </c>
      <c r="D27" s="27" t="s">
        <v>121</v>
      </c>
      <c r="E27" s="24" t="s">
        <v>121</v>
      </c>
      <c r="F27" s="28" t="s">
        <v>121</v>
      </c>
      <c r="G27" s="27" t="s">
        <v>121</v>
      </c>
      <c r="H27" s="24" t="s">
        <v>121</v>
      </c>
      <c r="I27" s="24" t="s">
        <v>121</v>
      </c>
    </row>
    <row r="28" spans="1:12" x14ac:dyDescent="0.2">
      <c r="A28" s="10">
        <v>1</v>
      </c>
      <c r="B28" s="24"/>
      <c r="C28" s="27" t="s">
        <v>121</v>
      </c>
      <c r="D28" s="62" t="s">
        <v>121</v>
      </c>
      <c r="E28" s="63"/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121</v>
      </c>
      <c r="D29" s="162" t="s">
        <v>134</v>
      </c>
      <c r="E29" s="163"/>
      <c r="F29" s="163" t="s">
        <v>135</v>
      </c>
      <c r="G29" s="163" t="s">
        <v>136</v>
      </c>
      <c r="H29" s="163" t="s">
        <v>121</v>
      </c>
      <c r="I29" s="162" t="s">
        <v>137</v>
      </c>
    </row>
    <row r="30" spans="1:12" x14ac:dyDescent="0.2">
      <c r="A30" s="10">
        <v>1</v>
      </c>
      <c r="B30" s="164" t="s">
        <v>138</v>
      </c>
      <c r="C30" s="165" t="s">
        <v>121</v>
      </c>
      <c r="D30" s="166" t="s">
        <v>3</v>
      </c>
      <c r="E30" s="166"/>
      <c r="F30" s="166" t="s">
        <v>139</v>
      </c>
      <c r="G30" s="166" t="s">
        <v>108</v>
      </c>
      <c r="H30" s="166" t="s">
        <v>121</v>
      </c>
      <c r="I30" s="167" t="s">
        <v>140</v>
      </c>
    </row>
    <row r="31" spans="1:12" hidden="1" x14ac:dyDescent="0.2">
      <c r="A31" s="10">
        <v>0</v>
      </c>
      <c r="B31" s="32" t="s">
        <v>141</v>
      </c>
      <c r="C31" s="27" t="s">
        <v>121</v>
      </c>
      <c r="D31" s="27" t="s">
        <v>121</v>
      </c>
      <c r="E31" s="27"/>
      <c r="F31" s="27" t="s">
        <v>121</v>
      </c>
      <c r="G31" s="27" t="s">
        <v>121</v>
      </c>
      <c r="H31" s="27" t="s">
        <v>121</v>
      </c>
      <c r="I31" s="27" t="s">
        <v>121</v>
      </c>
      <c r="L31" s="64" t="str">
        <f>+H31</f>
        <v/>
      </c>
    </row>
    <row r="32" spans="1:12" hidden="1" x14ac:dyDescent="0.2">
      <c r="A32" s="10">
        <v>0</v>
      </c>
      <c r="B32" s="11" t="s">
        <v>280</v>
      </c>
      <c r="C32" s="76" t="s">
        <v>121</v>
      </c>
      <c r="D32" s="7" t="s">
        <v>121</v>
      </c>
      <c r="E32" s="9" t="s">
        <v>121</v>
      </c>
      <c r="F32" s="82" t="s">
        <v>121</v>
      </c>
      <c r="G32" s="24" t="s">
        <v>121</v>
      </c>
      <c r="H32" s="24" t="s">
        <v>121</v>
      </c>
      <c r="I32" s="24" t="s">
        <v>121</v>
      </c>
    </row>
    <row r="33" spans="1:19" x14ac:dyDescent="0.2">
      <c r="A33" s="10">
        <v>1</v>
      </c>
      <c r="B33" s="43" t="s">
        <v>144</v>
      </c>
      <c r="C33" s="92" t="s">
        <v>121</v>
      </c>
      <c r="D33" s="93" t="s">
        <v>121</v>
      </c>
      <c r="E33" s="92"/>
      <c r="F33" s="92" t="s">
        <v>121</v>
      </c>
      <c r="G33" s="92" t="s">
        <v>121</v>
      </c>
      <c r="H33" s="92">
        <v>7076.1138208381981</v>
      </c>
      <c r="I33" s="92" t="s">
        <v>121</v>
      </c>
      <c r="L33" s="10">
        <f>SUBTOTAL(9,G34:G50)</f>
        <v>7076.113820838199</v>
      </c>
    </row>
    <row r="34" spans="1:19" x14ac:dyDescent="0.2">
      <c r="A34" s="10">
        <v>1</v>
      </c>
      <c r="B34" s="26" t="s">
        <v>145</v>
      </c>
      <c r="C34" s="27" t="s">
        <v>121</v>
      </c>
      <c r="D34" s="27">
        <v>78000</v>
      </c>
      <c r="E34" s="27"/>
      <c r="F34" s="72">
        <v>1.4797514285714285E-2</v>
      </c>
      <c r="G34" s="27">
        <v>1154.2061142857142</v>
      </c>
      <c r="H34" s="27" t="s">
        <v>121</v>
      </c>
      <c r="I34" s="27">
        <v>5.4561120483019279</v>
      </c>
      <c r="K34" s="64"/>
      <c r="S34" s="64"/>
    </row>
    <row r="35" spans="1:19" x14ac:dyDescent="0.2">
      <c r="A35" s="10">
        <v>1</v>
      </c>
      <c r="B35" s="26" t="s">
        <v>146</v>
      </c>
      <c r="C35" s="27" t="s">
        <v>121</v>
      </c>
      <c r="D35" s="27">
        <v>78000</v>
      </c>
      <c r="E35" s="27"/>
      <c r="F35" s="72">
        <v>2.9837499999999996E-2</v>
      </c>
      <c r="G35" s="27">
        <v>2327.3249999999998</v>
      </c>
      <c r="H35" s="27" t="s">
        <v>121</v>
      </c>
      <c r="I35" s="27">
        <v>11.00162771245809</v>
      </c>
    </row>
    <row r="36" spans="1:19" x14ac:dyDescent="0.2">
      <c r="A36" s="10">
        <v>1</v>
      </c>
      <c r="B36" s="26" t="s">
        <v>147</v>
      </c>
      <c r="C36" s="27" t="s">
        <v>121</v>
      </c>
      <c r="D36" s="27">
        <v>2</v>
      </c>
      <c r="E36" s="27"/>
      <c r="F36" s="72">
        <v>0.94000000000000006</v>
      </c>
      <c r="G36" s="27">
        <v>1.8800000000000001</v>
      </c>
      <c r="H36" s="27" t="s">
        <v>121</v>
      </c>
      <c r="I36" s="27">
        <v>8.8870527749331154E-3</v>
      </c>
    </row>
    <row r="37" spans="1:19" x14ac:dyDescent="0.2">
      <c r="A37" s="10">
        <v>1</v>
      </c>
      <c r="B37" s="26" t="s">
        <v>148</v>
      </c>
      <c r="C37" s="27" t="s">
        <v>121</v>
      </c>
      <c r="D37" s="27">
        <v>1.3</v>
      </c>
      <c r="E37" s="27"/>
      <c r="F37" s="72">
        <v>5.66</v>
      </c>
      <c r="G37" s="27">
        <v>7.3580000000000005</v>
      </c>
      <c r="H37" s="27" t="s">
        <v>121</v>
      </c>
      <c r="I37" s="27">
        <v>3.4782411871254179E-2</v>
      </c>
    </row>
    <row r="38" spans="1:19" x14ac:dyDescent="0.2">
      <c r="A38" s="10">
        <v>1</v>
      </c>
      <c r="B38" s="11" t="s">
        <v>150</v>
      </c>
      <c r="C38" s="76" t="s">
        <v>121</v>
      </c>
      <c r="D38" s="27">
        <v>655.63252105784704</v>
      </c>
      <c r="E38" s="9" t="s">
        <v>121</v>
      </c>
      <c r="F38" s="28">
        <v>0.37523608189976332</v>
      </c>
      <c r="G38" s="27">
        <v>246.01697836781059</v>
      </c>
      <c r="H38" s="24" t="s">
        <v>121</v>
      </c>
      <c r="I38" s="24">
        <v>1.1629605693001654</v>
      </c>
    </row>
    <row r="39" spans="1:19" hidden="1" x14ac:dyDescent="0.2">
      <c r="A39" s="10">
        <v>0</v>
      </c>
      <c r="B39" s="11" t="s">
        <v>53</v>
      </c>
      <c r="C39" s="76" t="s">
        <v>121</v>
      </c>
      <c r="D39" s="83">
        <v>84.962500000000006</v>
      </c>
      <c r="E39" s="9" t="s">
        <v>121</v>
      </c>
      <c r="F39" s="13" t="s">
        <v>121</v>
      </c>
      <c r="G39" s="27" t="s">
        <v>121</v>
      </c>
      <c r="H39" s="24" t="s">
        <v>121</v>
      </c>
      <c r="I39" s="24" t="s">
        <v>121</v>
      </c>
    </row>
    <row r="40" spans="1:19" hidden="1" x14ac:dyDescent="0.2">
      <c r="A40" s="10">
        <v>0</v>
      </c>
      <c r="B40" s="11" t="s">
        <v>12</v>
      </c>
      <c r="C40" s="76" t="s">
        <v>121</v>
      </c>
      <c r="D40" s="83">
        <v>33.978749999999998</v>
      </c>
      <c r="E40" s="9" t="s">
        <v>121</v>
      </c>
      <c r="F40" s="13" t="s">
        <v>121</v>
      </c>
      <c r="G40" s="27" t="s">
        <v>121</v>
      </c>
      <c r="H40" s="24" t="s">
        <v>121</v>
      </c>
      <c r="I40" s="24" t="s">
        <v>121</v>
      </c>
    </row>
    <row r="41" spans="1:19" hidden="1" x14ac:dyDescent="0.2">
      <c r="A41" s="10">
        <v>0</v>
      </c>
      <c r="B41" s="26" t="s">
        <v>54</v>
      </c>
      <c r="C41" s="27" t="s">
        <v>121</v>
      </c>
      <c r="D41" s="27">
        <v>136.03800000000001</v>
      </c>
      <c r="E41" s="27" t="s">
        <v>121</v>
      </c>
      <c r="F41" s="71" t="s">
        <v>121</v>
      </c>
      <c r="G41" s="27" t="s">
        <v>121</v>
      </c>
      <c r="H41" s="27" t="s">
        <v>121</v>
      </c>
      <c r="I41" s="27" t="s">
        <v>121</v>
      </c>
    </row>
    <row r="42" spans="1:19" x14ac:dyDescent="0.2">
      <c r="A42" s="10">
        <v>1</v>
      </c>
      <c r="B42" s="26" t="s">
        <v>151</v>
      </c>
      <c r="C42" s="27" t="s">
        <v>121</v>
      </c>
      <c r="D42" s="27" t="s">
        <v>121</v>
      </c>
      <c r="E42" s="27" t="s">
        <v>121</v>
      </c>
      <c r="F42" s="72" t="s">
        <v>121</v>
      </c>
      <c r="G42" s="27">
        <v>629.85714000000007</v>
      </c>
      <c r="H42" s="27" t="s">
        <v>121</v>
      </c>
      <c r="I42" s="27">
        <v>2.977432789281083</v>
      </c>
    </row>
    <row r="43" spans="1:19" hidden="1" x14ac:dyDescent="0.2">
      <c r="A43" s="10">
        <v>0</v>
      </c>
      <c r="B43" s="26" t="s">
        <v>223</v>
      </c>
      <c r="C43" s="27" t="s">
        <v>121</v>
      </c>
      <c r="D43" s="27">
        <v>0.4</v>
      </c>
      <c r="E43" s="27"/>
      <c r="F43" s="72">
        <v>193.88160000000002</v>
      </c>
      <c r="G43" s="27">
        <v>77.552640000000011</v>
      </c>
      <c r="H43" s="27" t="s">
        <v>121</v>
      </c>
      <c r="I43" s="27">
        <v>0.36660340665712182</v>
      </c>
    </row>
    <row r="44" spans="1:19" hidden="1" x14ac:dyDescent="0.2">
      <c r="A44" s="10">
        <v>0</v>
      </c>
      <c r="B44" s="26" t="s">
        <v>157</v>
      </c>
      <c r="C44" s="27" t="s">
        <v>121</v>
      </c>
      <c r="D44" s="27">
        <v>1.5</v>
      </c>
      <c r="E44" s="27"/>
      <c r="F44" s="72">
        <v>60.282000000000004</v>
      </c>
      <c r="G44" s="27">
        <v>90.423000000000002</v>
      </c>
      <c r="H44" s="27" t="s">
        <v>121</v>
      </c>
      <c r="I44" s="27">
        <v>0.42744360269562603</v>
      </c>
    </row>
    <row r="45" spans="1:19" hidden="1" x14ac:dyDescent="0.2">
      <c r="A45" s="10">
        <v>0</v>
      </c>
      <c r="B45" s="26" t="s">
        <v>270</v>
      </c>
      <c r="C45" s="27" t="s">
        <v>121</v>
      </c>
      <c r="D45" s="27">
        <v>5</v>
      </c>
      <c r="E45" s="27"/>
      <c r="F45" s="72">
        <v>39.270000000000003</v>
      </c>
      <c r="G45" s="27">
        <v>196.35000000000002</v>
      </c>
      <c r="H45" s="27" t="s">
        <v>121</v>
      </c>
      <c r="I45" s="27">
        <v>0.9281770278500624</v>
      </c>
    </row>
    <row r="46" spans="1:19" hidden="1" x14ac:dyDescent="0.2">
      <c r="A46" s="10">
        <v>0</v>
      </c>
      <c r="B46" s="26" t="s">
        <v>158</v>
      </c>
      <c r="C46" s="27" t="s">
        <v>121</v>
      </c>
      <c r="D46" s="27">
        <v>1.5</v>
      </c>
      <c r="E46" s="27"/>
      <c r="F46" s="72">
        <v>43.655999999999999</v>
      </c>
      <c r="G46" s="27">
        <v>65.483999999999995</v>
      </c>
      <c r="H46" s="27" t="s">
        <v>121</v>
      </c>
      <c r="I46" s="27">
        <v>0.30955306591155318</v>
      </c>
    </row>
    <row r="47" spans="1:19" hidden="1" x14ac:dyDescent="0.2">
      <c r="A47" s="10">
        <v>0</v>
      </c>
      <c r="B47" s="26" t="s">
        <v>205</v>
      </c>
      <c r="C47" s="27" t="s">
        <v>121</v>
      </c>
      <c r="D47" s="27">
        <v>1.5</v>
      </c>
      <c r="E47" s="27"/>
      <c r="F47" s="72">
        <v>133.36500000000001</v>
      </c>
      <c r="G47" s="27">
        <v>200.04750000000001</v>
      </c>
      <c r="H47" s="27" t="s">
        <v>121</v>
      </c>
      <c r="I47" s="27">
        <v>0.94565568616671936</v>
      </c>
    </row>
    <row r="48" spans="1:19" x14ac:dyDescent="0.2">
      <c r="A48" s="10">
        <v>1</v>
      </c>
      <c r="B48" s="26" t="s">
        <v>225</v>
      </c>
      <c r="C48" s="27" t="s">
        <v>121</v>
      </c>
      <c r="D48" s="27">
        <v>6300</v>
      </c>
      <c r="E48" s="27"/>
      <c r="F48" s="72">
        <v>5.9400000000000001E-2</v>
      </c>
      <c r="G48" s="27">
        <v>374.22</v>
      </c>
      <c r="H48" s="27" t="s">
        <v>121</v>
      </c>
      <c r="I48" s="27">
        <v>1.7689962177848246</v>
      </c>
    </row>
    <row r="49" spans="1:12" x14ac:dyDescent="0.2">
      <c r="A49" s="10">
        <v>1</v>
      </c>
      <c r="B49" s="26" t="s">
        <v>160</v>
      </c>
      <c r="C49" s="27" t="s">
        <v>121</v>
      </c>
      <c r="D49" s="27">
        <v>3077</v>
      </c>
      <c r="E49" s="27"/>
      <c r="F49" s="72">
        <v>0.56000000000000005</v>
      </c>
      <c r="G49" s="27">
        <v>1723.1200000000001</v>
      </c>
      <c r="H49" s="27" t="s">
        <v>121</v>
      </c>
      <c r="I49" s="27">
        <v>8.1454565837993353</v>
      </c>
    </row>
    <row r="50" spans="1:12" x14ac:dyDescent="0.2">
      <c r="A50" s="10">
        <v>1</v>
      </c>
      <c r="B50" s="26" t="s">
        <v>226</v>
      </c>
      <c r="C50" s="27" t="s">
        <v>121</v>
      </c>
      <c r="D50" s="27">
        <v>12600</v>
      </c>
      <c r="E50" s="27"/>
      <c r="F50" s="72">
        <v>4.8581792713069338E-2</v>
      </c>
      <c r="G50" s="27">
        <v>612.13058818467368</v>
      </c>
      <c r="H50" s="92" t="s">
        <v>121</v>
      </c>
      <c r="I50" s="92">
        <v>2.8936366182702362</v>
      </c>
      <c r="L50" s="10">
        <f>SUBTOTAL(9,G51:G74)</f>
        <v>6972.0875097178687</v>
      </c>
    </row>
    <row r="51" spans="1:12" x14ac:dyDescent="0.2">
      <c r="A51" s="10">
        <v>1</v>
      </c>
      <c r="B51" s="43" t="s">
        <v>161</v>
      </c>
      <c r="C51" s="92" t="s">
        <v>121</v>
      </c>
      <c r="D51" s="92" t="s">
        <v>121</v>
      </c>
      <c r="E51" s="92"/>
      <c r="F51" s="94" t="s">
        <v>121</v>
      </c>
      <c r="G51" s="92" t="s">
        <v>121</v>
      </c>
      <c r="H51" s="92">
        <v>6972.0875097178687</v>
      </c>
      <c r="I51" s="92" t="s">
        <v>121</v>
      </c>
      <c r="L51" s="64"/>
    </row>
    <row r="52" spans="1:12" x14ac:dyDescent="0.2">
      <c r="A52" s="10">
        <v>1</v>
      </c>
      <c r="B52" s="26" t="s">
        <v>162</v>
      </c>
      <c r="C52" s="27" t="s">
        <v>121</v>
      </c>
      <c r="D52" s="27">
        <v>1</v>
      </c>
      <c r="E52" s="27"/>
      <c r="F52" s="73">
        <v>45</v>
      </c>
      <c r="G52" s="27">
        <v>45</v>
      </c>
      <c r="H52" s="27" t="s">
        <v>121</v>
      </c>
      <c r="I52" s="27">
        <v>0.21272200791063303</v>
      </c>
    </row>
    <row r="53" spans="1:12" x14ac:dyDescent="0.2">
      <c r="A53" s="10">
        <v>1</v>
      </c>
      <c r="B53" s="26" t="s">
        <v>227</v>
      </c>
      <c r="C53" s="27" t="s">
        <v>121</v>
      </c>
      <c r="D53" s="27">
        <v>900</v>
      </c>
      <c r="E53" s="27"/>
      <c r="F53" s="72">
        <v>0.1396</v>
      </c>
      <c r="G53" s="27">
        <v>125.64</v>
      </c>
      <c r="H53" s="27" t="s">
        <v>121</v>
      </c>
      <c r="I53" s="27">
        <v>0.59391984608648751</v>
      </c>
    </row>
    <row r="54" spans="1:12" x14ac:dyDescent="0.2">
      <c r="A54" s="10">
        <v>1</v>
      </c>
      <c r="B54" s="26" t="s">
        <v>163</v>
      </c>
      <c r="C54" s="27" t="s">
        <v>121</v>
      </c>
      <c r="D54" s="27">
        <v>195</v>
      </c>
      <c r="E54" s="27"/>
      <c r="F54" s="73">
        <v>0.2</v>
      </c>
      <c r="G54" s="27">
        <v>39</v>
      </c>
      <c r="H54" s="27" t="s">
        <v>121</v>
      </c>
      <c r="I54" s="27">
        <v>0.18435907352254866</v>
      </c>
    </row>
    <row r="55" spans="1:12" x14ac:dyDescent="0.2">
      <c r="A55" s="10">
        <v>1</v>
      </c>
      <c r="B55" s="11" t="s">
        <v>164</v>
      </c>
      <c r="C55" s="76" t="s">
        <v>121</v>
      </c>
      <c r="D55" s="27">
        <v>1200000</v>
      </c>
      <c r="E55" s="9" t="s">
        <v>121</v>
      </c>
      <c r="F55" s="28">
        <v>2.5000000000000001E-4</v>
      </c>
      <c r="G55" s="27">
        <v>300</v>
      </c>
      <c r="H55" s="9" t="s">
        <v>121</v>
      </c>
      <c r="I55" s="24">
        <v>1.4181467194042203</v>
      </c>
    </row>
    <row r="56" spans="1:12" x14ac:dyDescent="0.2">
      <c r="A56" s="10">
        <v>1</v>
      </c>
      <c r="B56" s="11" t="s">
        <v>165</v>
      </c>
      <c r="C56" s="76" t="s">
        <v>121</v>
      </c>
      <c r="D56" s="27">
        <v>20000</v>
      </c>
      <c r="E56" s="9" t="s">
        <v>121</v>
      </c>
      <c r="F56" s="28">
        <v>0.1</v>
      </c>
      <c r="G56" s="27">
        <v>2000</v>
      </c>
      <c r="H56" s="9" t="s">
        <v>121</v>
      </c>
      <c r="I56" s="24">
        <v>9.4543114626948039</v>
      </c>
    </row>
    <row r="57" spans="1:12" x14ac:dyDescent="0.2">
      <c r="A57" s="10">
        <v>1</v>
      </c>
      <c r="B57" s="11" t="s">
        <v>166</v>
      </c>
      <c r="C57" s="76" t="s">
        <v>121</v>
      </c>
      <c r="D57" s="7">
        <v>833.40909090909099</v>
      </c>
      <c r="E57" s="9" t="s">
        <v>121</v>
      </c>
      <c r="F57" s="28">
        <v>4.5353448275862061</v>
      </c>
      <c r="G57" s="27">
        <v>3779.797609717868</v>
      </c>
      <c r="H57" s="9" t="s">
        <v>121</v>
      </c>
      <c r="I57" s="24">
        <v>17.867691934111026</v>
      </c>
    </row>
    <row r="58" spans="1:12" hidden="1" x14ac:dyDescent="0.2">
      <c r="A58" s="10">
        <v>0</v>
      </c>
      <c r="B58" s="11">
        <v>0</v>
      </c>
      <c r="C58" s="76" t="s">
        <v>121</v>
      </c>
      <c r="D58" s="7" t="s">
        <v>121</v>
      </c>
      <c r="E58" s="9" t="s">
        <v>121</v>
      </c>
      <c r="F58" s="9" t="s">
        <v>121</v>
      </c>
      <c r="G58" s="27" t="s">
        <v>121</v>
      </c>
      <c r="H58" s="9" t="s">
        <v>121</v>
      </c>
      <c r="I58" s="24" t="s">
        <v>121</v>
      </c>
    </row>
    <row r="59" spans="1:12" hidden="1" x14ac:dyDescent="0.2">
      <c r="A59" s="10">
        <v>0</v>
      </c>
      <c r="B59" s="11">
        <v>0</v>
      </c>
      <c r="C59" s="76" t="s">
        <v>121</v>
      </c>
      <c r="D59" s="7" t="s">
        <v>121</v>
      </c>
      <c r="E59" s="9" t="s">
        <v>121</v>
      </c>
      <c r="F59" s="9" t="s">
        <v>121</v>
      </c>
      <c r="G59" s="27" t="s">
        <v>121</v>
      </c>
      <c r="H59" s="9" t="s">
        <v>121</v>
      </c>
      <c r="I59" s="24" t="s">
        <v>121</v>
      </c>
    </row>
    <row r="60" spans="1:12" hidden="1" x14ac:dyDescent="0.2">
      <c r="A60" s="10">
        <v>0</v>
      </c>
      <c r="B60" s="11">
        <v>0</v>
      </c>
      <c r="C60" s="76" t="s">
        <v>121</v>
      </c>
      <c r="D60" s="7" t="s">
        <v>121</v>
      </c>
      <c r="E60" s="9" t="s">
        <v>121</v>
      </c>
      <c r="F60" s="9" t="s">
        <v>121</v>
      </c>
      <c r="G60" s="27" t="s">
        <v>121</v>
      </c>
      <c r="H60" s="9" t="s">
        <v>121</v>
      </c>
      <c r="I60" s="24" t="s">
        <v>121</v>
      </c>
    </row>
    <row r="61" spans="1:12" hidden="1" x14ac:dyDescent="0.2">
      <c r="A61" s="10">
        <v>0</v>
      </c>
      <c r="B61" s="11">
        <v>0</v>
      </c>
      <c r="C61" s="76" t="s">
        <v>121</v>
      </c>
      <c r="D61" s="7" t="s">
        <v>121</v>
      </c>
      <c r="E61" s="9" t="s">
        <v>121</v>
      </c>
      <c r="F61" s="9" t="s">
        <v>121</v>
      </c>
      <c r="G61" s="27" t="s">
        <v>121</v>
      </c>
      <c r="H61" s="9" t="s">
        <v>121</v>
      </c>
      <c r="I61" s="24" t="s">
        <v>121</v>
      </c>
    </row>
    <row r="62" spans="1:12" hidden="1" x14ac:dyDescent="0.2">
      <c r="A62" s="10">
        <v>0</v>
      </c>
      <c r="B62" s="11">
        <v>0</v>
      </c>
      <c r="C62" s="76" t="s">
        <v>121</v>
      </c>
      <c r="D62" s="7" t="s">
        <v>121</v>
      </c>
      <c r="E62" s="9" t="s">
        <v>121</v>
      </c>
      <c r="F62" s="9" t="s">
        <v>121</v>
      </c>
      <c r="G62" s="27" t="s">
        <v>121</v>
      </c>
      <c r="H62" s="9" t="s">
        <v>121</v>
      </c>
      <c r="I62" s="24" t="s">
        <v>121</v>
      </c>
    </row>
    <row r="63" spans="1:12" hidden="1" x14ac:dyDescent="0.2">
      <c r="A63" s="10">
        <v>0</v>
      </c>
      <c r="B63" s="11">
        <v>0</v>
      </c>
      <c r="C63" s="76" t="s">
        <v>121</v>
      </c>
      <c r="D63" s="7" t="s">
        <v>121</v>
      </c>
      <c r="E63" s="9" t="s">
        <v>121</v>
      </c>
      <c r="F63" s="9" t="s">
        <v>121</v>
      </c>
      <c r="G63" s="27" t="s">
        <v>121</v>
      </c>
      <c r="H63" s="9" t="s">
        <v>121</v>
      </c>
      <c r="I63" s="24" t="s">
        <v>121</v>
      </c>
    </row>
    <row r="64" spans="1:12" hidden="1" x14ac:dyDescent="0.2">
      <c r="A64" s="10">
        <v>0</v>
      </c>
      <c r="B64" s="11">
        <v>0</v>
      </c>
      <c r="C64" s="76" t="s">
        <v>121</v>
      </c>
      <c r="D64" s="7" t="s">
        <v>121</v>
      </c>
      <c r="E64" s="9" t="s">
        <v>121</v>
      </c>
      <c r="F64" s="9" t="s">
        <v>121</v>
      </c>
      <c r="G64" s="27" t="s">
        <v>121</v>
      </c>
      <c r="H64" s="9" t="s">
        <v>121</v>
      </c>
      <c r="I64" s="24" t="s">
        <v>121</v>
      </c>
    </row>
    <row r="65" spans="1:12" hidden="1" x14ac:dyDescent="0.2">
      <c r="A65" s="10">
        <v>0</v>
      </c>
      <c r="B65" s="11">
        <v>0</v>
      </c>
      <c r="C65" s="76" t="s">
        <v>121</v>
      </c>
      <c r="D65" s="7" t="s">
        <v>121</v>
      </c>
      <c r="E65" s="9" t="s">
        <v>121</v>
      </c>
      <c r="F65" s="9" t="s">
        <v>121</v>
      </c>
      <c r="G65" s="27" t="s">
        <v>121</v>
      </c>
      <c r="H65" s="9" t="s">
        <v>121</v>
      </c>
      <c r="I65" s="24" t="s">
        <v>121</v>
      </c>
    </row>
    <row r="66" spans="1:12" hidden="1" x14ac:dyDescent="0.2">
      <c r="A66" s="10">
        <v>0</v>
      </c>
      <c r="B66" s="11">
        <v>0</v>
      </c>
      <c r="C66" s="76" t="s">
        <v>121</v>
      </c>
      <c r="D66" s="7" t="s">
        <v>121</v>
      </c>
      <c r="E66" s="9" t="s">
        <v>121</v>
      </c>
      <c r="F66" s="9" t="s">
        <v>121</v>
      </c>
      <c r="G66" s="27" t="s">
        <v>121</v>
      </c>
      <c r="H66" s="9" t="s">
        <v>121</v>
      </c>
      <c r="I66" s="24" t="s">
        <v>121</v>
      </c>
    </row>
    <row r="67" spans="1:12" hidden="1" x14ac:dyDescent="0.2">
      <c r="A67" s="10">
        <v>0</v>
      </c>
      <c r="B67" s="11">
        <v>0</v>
      </c>
      <c r="C67" s="76" t="s">
        <v>121</v>
      </c>
      <c r="D67" s="7" t="s">
        <v>121</v>
      </c>
      <c r="E67" s="9" t="s">
        <v>121</v>
      </c>
      <c r="F67" s="9" t="s">
        <v>121</v>
      </c>
      <c r="G67" s="27" t="s">
        <v>121</v>
      </c>
      <c r="H67" s="9" t="s">
        <v>121</v>
      </c>
      <c r="I67" s="24" t="s">
        <v>121</v>
      </c>
    </row>
    <row r="68" spans="1:12" hidden="1" x14ac:dyDescent="0.2">
      <c r="A68" s="10">
        <v>0</v>
      </c>
      <c r="B68" s="11">
        <v>0</v>
      </c>
      <c r="C68" s="76" t="s">
        <v>121</v>
      </c>
      <c r="D68" s="7" t="s">
        <v>121</v>
      </c>
      <c r="E68" s="9" t="s">
        <v>121</v>
      </c>
      <c r="F68" s="9" t="s">
        <v>121</v>
      </c>
      <c r="G68" s="27" t="s">
        <v>121</v>
      </c>
      <c r="H68" s="9" t="s">
        <v>121</v>
      </c>
      <c r="I68" s="24" t="s">
        <v>121</v>
      </c>
    </row>
    <row r="69" spans="1:12" hidden="1" x14ac:dyDescent="0.2">
      <c r="A69" s="10">
        <v>0</v>
      </c>
      <c r="B69" s="11">
        <v>0</v>
      </c>
      <c r="C69" s="76" t="s">
        <v>121</v>
      </c>
      <c r="D69" s="7" t="s">
        <v>121</v>
      </c>
      <c r="E69" s="9" t="s">
        <v>121</v>
      </c>
      <c r="F69" s="9" t="s">
        <v>121</v>
      </c>
      <c r="G69" s="27" t="s">
        <v>121</v>
      </c>
      <c r="H69" s="9" t="s">
        <v>121</v>
      </c>
      <c r="I69" s="24" t="s">
        <v>121</v>
      </c>
    </row>
    <row r="70" spans="1:12" hidden="1" x14ac:dyDescent="0.2">
      <c r="A70" s="10">
        <v>0</v>
      </c>
      <c r="B70" s="11">
        <v>0</v>
      </c>
      <c r="C70" s="76" t="s">
        <v>121</v>
      </c>
      <c r="D70" s="7" t="s">
        <v>121</v>
      </c>
      <c r="E70" s="9" t="s">
        <v>121</v>
      </c>
      <c r="F70" s="9" t="s">
        <v>121</v>
      </c>
      <c r="G70" s="27" t="s">
        <v>121</v>
      </c>
      <c r="H70" s="9" t="s">
        <v>121</v>
      </c>
      <c r="I70" s="24" t="s">
        <v>121</v>
      </c>
    </row>
    <row r="71" spans="1:12" hidden="1" x14ac:dyDescent="0.2">
      <c r="A71" s="10">
        <v>0</v>
      </c>
      <c r="B71" s="11">
        <v>0</v>
      </c>
      <c r="C71" s="76" t="s">
        <v>121</v>
      </c>
      <c r="D71" s="7" t="s">
        <v>121</v>
      </c>
      <c r="E71" s="9" t="s">
        <v>121</v>
      </c>
      <c r="F71" s="9" t="s">
        <v>121</v>
      </c>
      <c r="G71" s="27" t="s">
        <v>121</v>
      </c>
      <c r="H71" s="9" t="s">
        <v>121</v>
      </c>
      <c r="I71" s="24" t="s">
        <v>121</v>
      </c>
    </row>
    <row r="72" spans="1:12" hidden="1" x14ac:dyDescent="0.2">
      <c r="A72" s="10">
        <v>0</v>
      </c>
      <c r="B72" s="11">
        <v>0</v>
      </c>
      <c r="C72" s="76" t="s">
        <v>121</v>
      </c>
      <c r="D72" s="7" t="s">
        <v>121</v>
      </c>
      <c r="E72" s="9" t="s">
        <v>121</v>
      </c>
      <c r="F72" s="9" t="s">
        <v>121</v>
      </c>
      <c r="G72" s="27" t="s">
        <v>121</v>
      </c>
      <c r="H72" s="9" t="s">
        <v>121</v>
      </c>
      <c r="I72" s="24" t="s">
        <v>121</v>
      </c>
    </row>
    <row r="73" spans="1:12" x14ac:dyDescent="0.2">
      <c r="A73" s="10">
        <v>1</v>
      </c>
      <c r="B73" s="11" t="s">
        <v>167</v>
      </c>
      <c r="C73" s="9" t="s">
        <v>121</v>
      </c>
      <c r="D73" s="26" t="s">
        <v>121</v>
      </c>
      <c r="E73" s="78" t="s">
        <v>121</v>
      </c>
      <c r="F73" s="72" t="s">
        <v>121</v>
      </c>
      <c r="G73" s="27">
        <v>680.64</v>
      </c>
      <c r="H73" s="24" t="s">
        <v>121</v>
      </c>
      <c r="I73" s="24">
        <v>3.2174912769842954</v>
      </c>
    </row>
    <row r="74" spans="1:12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/>
      <c r="F74" s="72" t="s">
        <v>121</v>
      </c>
      <c r="G74" s="27">
        <v>2.0099</v>
      </c>
      <c r="H74" s="27" t="s">
        <v>121</v>
      </c>
      <c r="I74" s="27">
        <v>9.5011103044351421E-3</v>
      </c>
    </row>
    <row r="75" spans="1:12" x14ac:dyDescent="0.2">
      <c r="A75" s="10">
        <v>1</v>
      </c>
      <c r="B75" s="95" t="s">
        <v>169</v>
      </c>
      <c r="C75" s="96" t="s">
        <v>121</v>
      </c>
      <c r="D75" s="92" t="s">
        <v>121</v>
      </c>
      <c r="E75" s="92"/>
      <c r="F75" s="94" t="s">
        <v>121</v>
      </c>
      <c r="G75" s="92" t="s">
        <v>121</v>
      </c>
      <c r="H75" s="92">
        <v>84.166666666666657</v>
      </c>
      <c r="I75" s="92" t="s">
        <v>121</v>
      </c>
      <c r="L75" s="64">
        <f>SUM(G76:G81)</f>
        <v>84.166666666666657</v>
      </c>
    </row>
    <row r="76" spans="1:12" x14ac:dyDescent="0.2">
      <c r="A76" s="10">
        <v>1</v>
      </c>
      <c r="B76" s="26" t="s">
        <v>228</v>
      </c>
      <c r="C76" s="24" t="s">
        <v>121</v>
      </c>
      <c r="D76" s="27">
        <v>0.5</v>
      </c>
      <c r="E76" s="27" t="s">
        <v>121</v>
      </c>
      <c r="F76" s="72" t="s">
        <v>121</v>
      </c>
      <c r="G76" s="27">
        <v>84.166666666666657</v>
      </c>
      <c r="H76" s="27" t="s">
        <v>121</v>
      </c>
      <c r="I76" s="27">
        <v>0.39786894072173956</v>
      </c>
    </row>
    <row r="77" spans="1:12" hidden="1" x14ac:dyDescent="0.2">
      <c r="A77" s="10">
        <v>0</v>
      </c>
      <c r="B77" s="26">
        <v>0</v>
      </c>
      <c r="C77" s="24" t="s">
        <v>121</v>
      </c>
      <c r="D77" s="27" t="s">
        <v>121</v>
      </c>
      <c r="E77" s="27"/>
      <c r="F77" s="27" t="s">
        <v>121</v>
      </c>
      <c r="G77" s="27" t="s">
        <v>121</v>
      </c>
      <c r="H77" s="27" t="s">
        <v>121</v>
      </c>
      <c r="I77" s="27" t="s">
        <v>121</v>
      </c>
    </row>
    <row r="78" spans="1:12" hidden="1" x14ac:dyDescent="0.2">
      <c r="A78" s="10">
        <v>0</v>
      </c>
      <c r="B78" s="26">
        <v>0</v>
      </c>
      <c r="C78" s="24" t="s">
        <v>121</v>
      </c>
      <c r="D78" s="27" t="s">
        <v>121</v>
      </c>
      <c r="E78" s="27"/>
      <c r="F78" s="27" t="s">
        <v>121</v>
      </c>
      <c r="G78" s="27" t="s">
        <v>121</v>
      </c>
      <c r="H78" s="27" t="s">
        <v>121</v>
      </c>
      <c r="I78" s="27" t="s">
        <v>121</v>
      </c>
    </row>
    <row r="79" spans="1:12" hidden="1" x14ac:dyDescent="0.2">
      <c r="A79" s="10">
        <v>0</v>
      </c>
      <c r="B79" s="26">
        <v>0</v>
      </c>
      <c r="C79" s="24" t="s">
        <v>121</v>
      </c>
      <c r="D79" s="27" t="s">
        <v>121</v>
      </c>
      <c r="E79" s="27" t="s">
        <v>121</v>
      </c>
      <c r="F79" s="27" t="s">
        <v>121</v>
      </c>
      <c r="G79" s="27" t="s">
        <v>121</v>
      </c>
      <c r="H79" s="27" t="s">
        <v>121</v>
      </c>
      <c r="I79" s="27" t="s">
        <v>121</v>
      </c>
    </row>
    <row r="80" spans="1:12" hidden="1" x14ac:dyDescent="0.2">
      <c r="A80" s="10">
        <v>0</v>
      </c>
      <c r="B80" s="26">
        <v>0</v>
      </c>
      <c r="C80" s="24" t="s">
        <v>121</v>
      </c>
      <c r="D80" s="27" t="s">
        <v>121</v>
      </c>
      <c r="E80" s="27" t="s">
        <v>121</v>
      </c>
      <c r="F80" s="27" t="s">
        <v>121</v>
      </c>
      <c r="G80" s="27" t="s">
        <v>121</v>
      </c>
      <c r="H80" s="27" t="s">
        <v>121</v>
      </c>
      <c r="I80" s="27" t="s">
        <v>121</v>
      </c>
    </row>
    <row r="81" spans="1:12" hidden="1" x14ac:dyDescent="0.2">
      <c r="A81" s="10">
        <v>0</v>
      </c>
      <c r="B81" s="11">
        <v>0</v>
      </c>
      <c r="C81" s="9" t="s">
        <v>121</v>
      </c>
      <c r="D81" s="26" t="s">
        <v>121</v>
      </c>
      <c r="E81" s="78" t="s">
        <v>121</v>
      </c>
      <c r="F81" s="76" t="s">
        <v>121</v>
      </c>
      <c r="G81" s="84" t="s">
        <v>121</v>
      </c>
      <c r="H81" s="9" t="s">
        <v>121</v>
      </c>
      <c r="I81" s="24" t="s">
        <v>121</v>
      </c>
    </row>
    <row r="82" spans="1:12" x14ac:dyDescent="0.2">
      <c r="A82" s="10">
        <v>1</v>
      </c>
      <c r="B82" s="95" t="s">
        <v>171</v>
      </c>
      <c r="C82" s="96" t="s">
        <v>121</v>
      </c>
      <c r="D82" s="92" t="s">
        <v>121</v>
      </c>
      <c r="E82" s="92"/>
      <c r="F82" s="94" t="s">
        <v>121</v>
      </c>
      <c r="G82" s="92" t="s">
        <v>121</v>
      </c>
      <c r="H82" s="92">
        <v>4982.216408269247</v>
      </c>
      <c r="I82" s="92" t="s">
        <v>121</v>
      </c>
      <c r="L82" s="64">
        <f>SUM(G83:G84)</f>
        <v>4982.216408269247</v>
      </c>
    </row>
    <row r="83" spans="1:12" x14ac:dyDescent="0.2">
      <c r="A83" s="10">
        <v>1</v>
      </c>
      <c r="B83" s="31" t="s">
        <v>172</v>
      </c>
      <c r="C83" s="24" t="s">
        <v>121</v>
      </c>
      <c r="D83" s="27">
        <v>128.25098162622257</v>
      </c>
      <c r="E83" s="27"/>
      <c r="F83" s="72">
        <v>23.281998467565593</v>
      </c>
      <c r="G83" s="27">
        <v>2985.9391576854969</v>
      </c>
      <c r="H83" s="27" t="s">
        <v>121</v>
      </c>
      <c r="I83" s="27">
        <v>14.114999402707628</v>
      </c>
    </row>
    <row r="84" spans="1:12" x14ac:dyDescent="0.2">
      <c r="A84" s="10">
        <v>1</v>
      </c>
      <c r="B84" s="31" t="s">
        <v>173</v>
      </c>
      <c r="C84" s="24" t="s">
        <v>121</v>
      </c>
      <c r="D84" s="27">
        <v>348.02641849225182</v>
      </c>
      <c r="E84" s="27"/>
      <c r="F84" s="72">
        <v>5.7359934318555013</v>
      </c>
      <c r="G84" s="27">
        <v>1996.2772505837504</v>
      </c>
      <c r="H84" s="27" t="s">
        <v>121</v>
      </c>
      <c r="I84" s="27">
        <v>9.4367134464554088</v>
      </c>
    </row>
    <row r="85" spans="1:12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/>
      <c r="F85" s="94" t="s">
        <v>121</v>
      </c>
      <c r="G85" s="92" t="s">
        <v>121</v>
      </c>
      <c r="H85" s="92">
        <v>1651.5083776482816</v>
      </c>
      <c r="I85" s="92" t="s">
        <v>121</v>
      </c>
      <c r="L85" s="64">
        <f>SUM(G86:G91)</f>
        <v>1651.5083776482816</v>
      </c>
    </row>
    <row r="86" spans="1:12" hidden="1" x14ac:dyDescent="0.2">
      <c r="A86" s="10">
        <v>0</v>
      </c>
      <c r="B86" s="12" t="s">
        <v>175</v>
      </c>
      <c r="C86" s="9" t="s">
        <v>121</v>
      </c>
      <c r="D86" s="77" t="s">
        <v>121</v>
      </c>
      <c r="E86" s="78" t="s">
        <v>121</v>
      </c>
      <c r="F86" s="85" t="s">
        <v>121</v>
      </c>
      <c r="G86" s="8" t="s">
        <v>121</v>
      </c>
      <c r="H86" s="9" t="s">
        <v>121</v>
      </c>
      <c r="I86" s="24" t="s">
        <v>121</v>
      </c>
    </row>
    <row r="87" spans="1:12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/>
      <c r="F87" s="72" t="s">
        <v>121</v>
      </c>
      <c r="G87" s="27">
        <v>653.03426095269913</v>
      </c>
      <c r="H87" s="27" t="s">
        <v>121</v>
      </c>
      <c r="I87" s="27">
        <v>3.0869946494287661</v>
      </c>
    </row>
    <row r="88" spans="1:12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/>
      <c r="F88" s="72" t="s">
        <v>121</v>
      </c>
      <c r="G88" s="27">
        <v>715.10291767199624</v>
      </c>
      <c r="H88" s="27" t="s">
        <v>121</v>
      </c>
      <c r="I88" s="27">
        <v>3.3804028557764259</v>
      </c>
    </row>
    <row r="89" spans="1:12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/>
      <c r="F89" s="72" t="s">
        <v>121</v>
      </c>
      <c r="G89" s="27">
        <v>283.37119902358609</v>
      </c>
      <c r="H89" s="27" t="s">
        <v>121</v>
      </c>
      <c r="I89" s="27">
        <v>1.3395397875631301</v>
      </c>
    </row>
    <row r="90" spans="1:12" hidden="1" x14ac:dyDescent="0.2">
      <c r="A90" s="10">
        <v>0</v>
      </c>
      <c r="B90" s="11">
        <v>0</v>
      </c>
      <c r="C90" s="9" t="s">
        <v>121</v>
      </c>
      <c r="D90" s="9" t="s">
        <v>121</v>
      </c>
      <c r="E90" s="78" t="s">
        <v>121</v>
      </c>
      <c r="F90" s="76" t="s">
        <v>121</v>
      </c>
      <c r="G90" s="27" t="s">
        <v>121</v>
      </c>
      <c r="H90" s="26" t="s">
        <v>121</v>
      </c>
      <c r="I90" s="24" t="s">
        <v>121</v>
      </c>
    </row>
    <row r="91" spans="1:12" hidden="1" x14ac:dyDescent="0.2">
      <c r="A91" s="10">
        <v>0</v>
      </c>
      <c r="B91" s="12" t="s">
        <v>179</v>
      </c>
      <c r="C91" s="9" t="s">
        <v>121</v>
      </c>
      <c r="D91" s="86" t="s">
        <v>121</v>
      </c>
      <c r="E91" s="78" t="s">
        <v>121</v>
      </c>
      <c r="F91" s="76" t="s">
        <v>121</v>
      </c>
      <c r="G91" s="87" t="s">
        <v>121</v>
      </c>
      <c r="H91" s="9" t="s">
        <v>121</v>
      </c>
      <c r="I91" s="24" t="s">
        <v>121</v>
      </c>
    </row>
    <row r="92" spans="1:12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/>
      <c r="F92" s="72" t="s">
        <v>121</v>
      </c>
      <c r="G92" s="27">
        <v>388.27692312210706</v>
      </c>
      <c r="H92" s="27" t="s">
        <v>121</v>
      </c>
      <c r="I92" s="27">
        <v>1.8354454824866029</v>
      </c>
      <c r="L92" s="64">
        <f>+G92</f>
        <v>388.27692312210706</v>
      </c>
    </row>
    <row r="93" spans="1:12" hidden="1" x14ac:dyDescent="0.2">
      <c r="A93" s="10">
        <v>0</v>
      </c>
      <c r="B93" s="9">
        <v>0</v>
      </c>
      <c r="C93" s="9" t="s">
        <v>121</v>
      </c>
      <c r="D93" s="9" t="s">
        <v>121</v>
      </c>
      <c r="E93" s="78" t="s">
        <v>121</v>
      </c>
      <c r="F93" s="76" t="s">
        <v>121</v>
      </c>
      <c r="G93" s="27" t="s">
        <v>121</v>
      </c>
      <c r="H93" s="24" t="s">
        <v>121</v>
      </c>
      <c r="I93" s="24" t="s">
        <v>121</v>
      </c>
    </row>
    <row r="94" spans="1:12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/>
      <c r="F94" s="156" t="s">
        <v>121</v>
      </c>
      <c r="G94" s="39">
        <v>21154.369706262369</v>
      </c>
      <c r="H94" s="38" t="s">
        <v>121</v>
      </c>
      <c r="I94" s="38">
        <v>100</v>
      </c>
      <c r="K94" s="64"/>
      <c r="L94" s="64">
        <f>SUM(L31:L92)</f>
        <v>21154.369706262369</v>
      </c>
    </row>
    <row r="95" spans="1:12" hidden="1" x14ac:dyDescent="0.2">
      <c r="A95" s="10">
        <v>0</v>
      </c>
      <c r="B95" s="12" t="s">
        <v>49</v>
      </c>
      <c r="C95" s="9" t="s">
        <v>121</v>
      </c>
      <c r="D95" s="9" t="s">
        <v>121</v>
      </c>
      <c r="E95" s="78" t="s">
        <v>121</v>
      </c>
      <c r="F95" s="76" t="s">
        <v>121</v>
      </c>
      <c r="G95" s="27" t="s">
        <v>121</v>
      </c>
      <c r="H95" s="24" t="s">
        <v>121</v>
      </c>
      <c r="I95" s="9" t="s">
        <v>121</v>
      </c>
    </row>
    <row r="96" spans="1:12" hidden="1" x14ac:dyDescent="0.2">
      <c r="A96" s="10">
        <v>0</v>
      </c>
      <c r="B96" s="77">
        <v>0</v>
      </c>
      <c r="C96" s="9" t="s">
        <v>121</v>
      </c>
      <c r="D96" s="77" t="s">
        <v>121</v>
      </c>
      <c r="E96" s="78" t="s">
        <v>121</v>
      </c>
      <c r="F96" s="78" t="s">
        <v>121</v>
      </c>
      <c r="G96" s="79" t="s">
        <v>121</v>
      </c>
      <c r="H96" s="24" t="s">
        <v>121</v>
      </c>
      <c r="I96" s="9" t="s">
        <v>121</v>
      </c>
    </row>
    <row r="97" spans="1:12" hidden="1" x14ac:dyDescent="0.2">
      <c r="A97" s="10">
        <v>0</v>
      </c>
      <c r="B97" s="77">
        <v>0</v>
      </c>
      <c r="C97" s="9" t="s">
        <v>121</v>
      </c>
      <c r="D97" s="77" t="s">
        <v>121</v>
      </c>
      <c r="E97" s="78" t="s">
        <v>121</v>
      </c>
      <c r="F97" s="78" t="s">
        <v>121</v>
      </c>
      <c r="G97" s="79" t="s">
        <v>121</v>
      </c>
      <c r="H97" s="9" t="s">
        <v>121</v>
      </c>
      <c r="I97" s="9" t="s">
        <v>121</v>
      </c>
    </row>
    <row r="98" spans="1:12" hidden="1" x14ac:dyDescent="0.2">
      <c r="A98" s="10">
        <v>0</v>
      </c>
      <c r="B98" s="77">
        <v>0</v>
      </c>
      <c r="C98" s="9" t="s">
        <v>121</v>
      </c>
      <c r="D98" s="77" t="s">
        <v>121</v>
      </c>
      <c r="E98" s="78" t="s">
        <v>121</v>
      </c>
      <c r="F98" s="78" t="s">
        <v>121</v>
      </c>
      <c r="G98" s="79" t="s">
        <v>121</v>
      </c>
      <c r="H98" s="9" t="s">
        <v>121</v>
      </c>
      <c r="I98" s="9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/>
      <c r="F99" s="157" t="s">
        <v>121</v>
      </c>
      <c r="G99" s="41">
        <v>21154.369706262369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/>
      <c r="F100" s="171">
        <v>1.0577184853131185</v>
      </c>
      <c r="G100" s="35" t="s">
        <v>121</v>
      </c>
      <c r="H100" s="59" t="s">
        <v>121</v>
      </c>
      <c r="I100" s="59" t="s">
        <v>121</v>
      </c>
    </row>
    <row r="101" spans="1:12" hidden="1" x14ac:dyDescent="0.2">
      <c r="A101" s="10">
        <v>0</v>
      </c>
      <c r="B101" s="12">
        <v>0</v>
      </c>
      <c r="C101" s="9" t="s">
        <v>121</v>
      </c>
      <c r="D101" s="26" t="s">
        <v>121</v>
      </c>
      <c r="E101" s="26" t="s">
        <v>121</v>
      </c>
      <c r="F101" s="27" t="s">
        <v>121</v>
      </c>
      <c r="G101" s="30" t="s">
        <v>121</v>
      </c>
      <c r="H101" s="9" t="s">
        <v>121</v>
      </c>
      <c r="I101" s="9" t="s">
        <v>121</v>
      </c>
    </row>
    <row r="102" spans="1:12" hidden="1" x14ac:dyDescent="0.2">
      <c r="A102" s="10">
        <v>0</v>
      </c>
      <c r="B102" s="12">
        <v>0</v>
      </c>
      <c r="C102" s="88" t="s">
        <v>121</v>
      </c>
      <c r="D102" s="25" t="s">
        <v>121</v>
      </c>
      <c r="E102" s="25" t="s">
        <v>121</v>
      </c>
      <c r="F102" s="25" t="s">
        <v>121</v>
      </c>
      <c r="G102" s="40" t="s">
        <v>121</v>
      </c>
      <c r="H102" s="9" t="s">
        <v>121</v>
      </c>
      <c r="I102" s="9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/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/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769.50588975733535</v>
      </c>
      <c r="E105" s="26"/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/>
      <c r="F106" s="26">
        <v>332</v>
      </c>
      <c r="G106" s="26">
        <v>332</v>
      </c>
      <c r="H106" s="24" t="s">
        <v>121</v>
      </c>
      <c r="I106" s="24" t="s">
        <v>121</v>
      </c>
    </row>
    <row r="107" spans="1:12" hidden="1" x14ac:dyDescent="0.2">
      <c r="A107" s="10">
        <v>0</v>
      </c>
      <c r="B107" s="11">
        <v>0</v>
      </c>
      <c r="C107" s="9" t="s">
        <v>121</v>
      </c>
      <c r="D107" s="77" t="s">
        <v>121</v>
      </c>
      <c r="E107" s="78" t="s">
        <v>121</v>
      </c>
      <c r="F107" s="78" t="s">
        <v>121</v>
      </c>
      <c r="G107" s="79" t="s">
        <v>121</v>
      </c>
      <c r="H107" s="9" t="s">
        <v>121</v>
      </c>
      <c r="I107" s="9" t="s">
        <v>121</v>
      </c>
    </row>
    <row r="108" spans="1:12" hidden="1" x14ac:dyDescent="0.2">
      <c r="A108" s="10">
        <v>0</v>
      </c>
      <c r="B108" s="11">
        <v>0</v>
      </c>
      <c r="C108" s="9" t="s">
        <v>121</v>
      </c>
      <c r="D108" s="77" t="s">
        <v>121</v>
      </c>
      <c r="E108" s="78" t="s">
        <v>121</v>
      </c>
      <c r="F108" s="78" t="s">
        <v>121</v>
      </c>
      <c r="G108" s="79" t="s">
        <v>121</v>
      </c>
      <c r="H108" s="24" t="s">
        <v>121</v>
      </c>
      <c r="I108" s="9" t="s">
        <v>121</v>
      </c>
    </row>
    <row r="109" spans="1:12" hidden="1" x14ac:dyDescent="0.2">
      <c r="A109" s="10">
        <v>0</v>
      </c>
      <c r="B109" s="11">
        <v>0</v>
      </c>
      <c r="C109" s="9" t="s">
        <v>121</v>
      </c>
      <c r="D109" s="77" t="s">
        <v>121</v>
      </c>
      <c r="E109" s="78" t="s">
        <v>121</v>
      </c>
      <c r="F109" s="78" t="s">
        <v>121</v>
      </c>
      <c r="G109" s="79" t="s">
        <v>121</v>
      </c>
      <c r="H109" s="24" t="s">
        <v>121</v>
      </c>
      <c r="I109" s="9" t="s">
        <v>121</v>
      </c>
    </row>
    <row r="110" spans="1:12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2" hidden="1" x14ac:dyDescent="0.2">
      <c r="A111" s="10">
        <v>0</v>
      </c>
      <c r="B111" s="89" t="s">
        <v>186</v>
      </c>
      <c r="C111" s="9" t="s">
        <v>121</v>
      </c>
      <c r="D111" s="77" t="s">
        <v>121</v>
      </c>
      <c r="E111" s="78" t="s">
        <v>121</v>
      </c>
      <c r="F111" s="86" t="s">
        <v>121</v>
      </c>
      <c r="G111" s="90" t="s">
        <v>121</v>
      </c>
      <c r="H111" s="24" t="s">
        <v>121</v>
      </c>
      <c r="I111" s="9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/>
      <c r="F112" s="158" t="s">
        <v>121</v>
      </c>
      <c r="G112" s="36">
        <v>20764.69203769094</v>
      </c>
      <c r="H112" s="35" t="s">
        <v>121</v>
      </c>
      <c r="I112" s="34" t="s">
        <v>121</v>
      </c>
      <c r="L112" s="64">
        <f>+L94-G105-G106</f>
        <v>20764.69203769094</v>
      </c>
    </row>
    <row r="113" spans="1:13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/>
      <c r="F113" s="159">
        <v>1.038234601884547</v>
      </c>
      <c r="G113" s="61" t="s">
        <v>121</v>
      </c>
      <c r="H113" s="42" t="s">
        <v>121</v>
      </c>
      <c r="I113" s="42" t="s">
        <v>121</v>
      </c>
      <c r="L113" s="246">
        <f>L112/G9-F113</f>
        <v>0</v>
      </c>
      <c r="M113" s="10">
        <v>98.756506940009942</v>
      </c>
    </row>
    <row r="115" spans="1:13" x14ac:dyDescent="0.2">
      <c r="B115" s="177" t="s">
        <v>57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I55:I73 D75:I80 I81 D82:I85 I86 D87:I89 I90:I91 I93 D92:I92 D31:I50 C3:I3 H55:H72 H51:I54 D74:F74 H74:I74 D51:F72">
    <cfRule type="cellIs" dxfId="28" priority="2" stopIfTrue="1" operator="equal">
      <formula>0</formula>
    </cfRule>
  </conditionalFormatting>
  <conditionalFormatting sqref="G51:G74">
    <cfRule type="cellIs" dxfId="27" priority="1" stopIfTrue="1" operator="equal">
      <formula>0</formula>
    </cfRule>
  </conditionalFormatting>
  <pageMargins left="0.75" right="0.75" top="1" bottom="1" header="0" footer="0"/>
  <pageSetup paperSize="9" scale="91" orientation="portrait" verticalDpi="0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F58" sqref="F58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5703125" style="10" customWidth="1"/>
    <col min="4" max="4" width="10.28515625" style="10" bestFit="1" customWidth="1"/>
    <col min="5" max="5" width="4.85546875" style="10" customWidth="1"/>
    <col min="6" max="6" width="9.7109375" style="10" customWidth="1"/>
    <col min="7" max="8" width="9.140625" style="10"/>
    <col min="9" max="9" width="9.140625" style="23"/>
    <col min="10" max="11" width="9.140625" style="10"/>
    <col min="12" max="14" width="9.140625" style="10" hidden="1" customWidth="1"/>
    <col min="15" max="17" width="9.140625" style="10" customWidth="1"/>
    <col min="18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/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/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/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/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83</v>
      </c>
      <c r="C7" s="24" t="s">
        <v>121</v>
      </c>
      <c r="D7" s="62" t="s">
        <v>121</v>
      </c>
      <c r="E7" s="63"/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/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/>
      <c r="F9" s="103" t="s">
        <v>121</v>
      </c>
      <c r="G9" s="145">
        <v>20000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/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/>
      <c r="F11" s="63" t="s">
        <v>121</v>
      </c>
      <c r="G11" s="97">
        <v>25000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/>
      <c r="F12" s="63" t="s">
        <v>121</v>
      </c>
      <c r="G12" s="40">
        <v>20</v>
      </c>
      <c r="H12" s="74" t="s">
        <v>2</v>
      </c>
      <c r="I12" s="62" t="s">
        <v>121</v>
      </c>
    </row>
    <row r="13" spans="1:9" hidden="1" x14ac:dyDescent="0.2">
      <c r="A13" s="10">
        <v>0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63" t="s">
        <v>121</v>
      </c>
      <c r="H13" s="63" t="s">
        <v>121</v>
      </c>
      <c r="I13" s="62" t="s">
        <v>121</v>
      </c>
    </row>
    <row r="14" spans="1:9" x14ac:dyDescent="0.2">
      <c r="A14" s="10">
        <v>1</v>
      </c>
      <c r="B14" s="24" t="s">
        <v>121</v>
      </c>
      <c r="C14" s="24" t="s">
        <v>121</v>
      </c>
      <c r="D14" s="62" t="s">
        <v>121</v>
      </c>
      <c r="E14" s="63"/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/>
      <c r="F15" s="63" t="s">
        <v>121</v>
      </c>
      <c r="G15" s="251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/>
      <c r="F16" s="63" t="s">
        <v>121</v>
      </c>
      <c r="G16" s="40">
        <v>1</v>
      </c>
      <c r="H16" s="74" t="s">
        <v>129</v>
      </c>
      <c r="I16" s="62" t="s">
        <v>121</v>
      </c>
    </row>
    <row r="17" spans="1:12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/>
      <c r="F17" s="63" t="s">
        <v>121</v>
      </c>
      <c r="G17" s="40" t="s">
        <v>121</v>
      </c>
      <c r="H17" s="74" t="s">
        <v>121</v>
      </c>
      <c r="I17" s="62" t="s">
        <v>121</v>
      </c>
    </row>
    <row r="18" spans="1:12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40">
        <v>8.5079999999999991</v>
      </c>
      <c r="H18" s="74" t="s">
        <v>2</v>
      </c>
      <c r="I18" s="25" t="s">
        <v>121</v>
      </c>
    </row>
    <row r="19" spans="1:12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</row>
    <row r="20" spans="1:12" hidden="1" x14ac:dyDescent="0.2">
      <c r="A20" s="10">
        <v>0</v>
      </c>
      <c r="B20" s="24" t="s">
        <v>121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2" x14ac:dyDescent="0.2">
      <c r="A21" s="10">
        <v>1</v>
      </c>
      <c r="B21" s="24" t="s">
        <v>132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02">
        <v>66000</v>
      </c>
      <c r="H21" s="24" t="s">
        <v>133</v>
      </c>
      <c r="I21" s="24" t="s">
        <v>121</v>
      </c>
    </row>
    <row r="22" spans="1:12" hidden="1" x14ac:dyDescent="0.2">
      <c r="A22" s="10">
        <v>0</v>
      </c>
      <c r="B22" s="24" t="s">
        <v>121</v>
      </c>
      <c r="C22" s="27" t="s">
        <v>121</v>
      </c>
      <c r="D22" s="29" t="s">
        <v>121</v>
      </c>
      <c r="E22" s="24" t="s">
        <v>121</v>
      </c>
      <c r="F22" s="28" t="s">
        <v>121</v>
      </c>
      <c r="G22" s="27" t="s">
        <v>121</v>
      </c>
      <c r="H22" s="24" t="s">
        <v>121</v>
      </c>
      <c r="I22" s="24" t="s">
        <v>121</v>
      </c>
    </row>
    <row r="23" spans="1:12" hidden="1" x14ac:dyDescent="0.2">
      <c r="A23" s="10">
        <v>0</v>
      </c>
      <c r="B23" s="24" t="s">
        <v>121</v>
      </c>
      <c r="C23" s="27" t="s">
        <v>121</v>
      </c>
      <c r="D23" s="29" t="s">
        <v>121</v>
      </c>
      <c r="E23" s="24" t="s">
        <v>121</v>
      </c>
      <c r="F23" s="28" t="s">
        <v>121</v>
      </c>
      <c r="G23" s="27" t="s">
        <v>121</v>
      </c>
      <c r="H23" s="24" t="s">
        <v>121</v>
      </c>
      <c r="I23" s="24" t="s">
        <v>121</v>
      </c>
    </row>
    <row r="24" spans="1:12" ht="13.5" hidden="1" x14ac:dyDescent="0.2">
      <c r="A24" s="10">
        <v>0</v>
      </c>
      <c r="B24" s="24" t="s">
        <v>121</v>
      </c>
      <c r="C24" s="27" t="s">
        <v>121</v>
      </c>
      <c r="D24" s="29" t="s">
        <v>121</v>
      </c>
      <c r="E24" s="58" t="s">
        <v>121</v>
      </c>
      <c r="F24" s="28" t="s">
        <v>121</v>
      </c>
      <c r="G24" s="27" t="s">
        <v>121</v>
      </c>
      <c r="H24" s="24" t="s">
        <v>121</v>
      </c>
      <c r="I24" s="24" t="s">
        <v>121</v>
      </c>
    </row>
    <row r="25" spans="1:12" hidden="1" x14ac:dyDescent="0.2">
      <c r="A25" s="10">
        <v>0</v>
      </c>
      <c r="B25" s="24" t="s">
        <v>121</v>
      </c>
      <c r="C25" s="27" t="s">
        <v>121</v>
      </c>
      <c r="D25" s="27" t="s">
        <v>121</v>
      </c>
      <c r="E25" s="24" t="s">
        <v>121</v>
      </c>
      <c r="F25" s="28" t="s">
        <v>121</v>
      </c>
      <c r="G25" s="27" t="s">
        <v>121</v>
      </c>
      <c r="H25" s="24" t="s">
        <v>121</v>
      </c>
      <c r="I25" s="24" t="s">
        <v>121</v>
      </c>
    </row>
    <row r="26" spans="1:12" hidden="1" x14ac:dyDescent="0.2">
      <c r="A26" s="10">
        <v>0</v>
      </c>
      <c r="B26" s="24" t="s">
        <v>121</v>
      </c>
      <c r="C26" s="27" t="s">
        <v>121</v>
      </c>
      <c r="D26" s="29" t="s">
        <v>121</v>
      </c>
      <c r="E26" s="24" t="s">
        <v>121</v>
      </c>
      <c r="F26" s="28" t="s">
        <v>121</v>
      </c>
      <c r="G26" s="27" t="s">
        <v>121</v>
      </c>
      <c r="H26" s="24" t="s">
        <v>121</v>
      </c>
      <c r="I26" s="24" t="s">
        <v>121</v>
      </c>
    </row>
    <row r="27" spans="1:12" hidden="1" x14ac:dyDescent="0.2">
      <c r="A27" s="10">
        <v>0</v>
      </c>
      <c r="B27" s="24" t="s">
        <v>121</v>
      </c>
      <c r="C27" s="27" t="s">
        <v>121</v>
      </c>
      <c r="D27" s="27" t="s">
        <v>121</v>
      </c>
      <c r="E27" s="24" t="s">
        <v>121</v>
      </c>
      <c r="F27" s="28" t="s">
        <v>121</v>
      </c>
      <c r="G27" s="27" t="s">
        <v>121</v>
      </c>
      <c r="H27" s="24" t="s">
        <v>121</v>
      </c>
      <c r="I27" s="24" t="s">
        <v>121</v>
      </c>
    </row>
    <row r="28" spans="1:12" x14ac:dyDescent="0.2">
      <c r="A28" s="10">
        <v>1</v>
      </c>
      <c r="B28" s="24"/>
      <c r="C28" s="27" t="s">
        <v>121</v>
      </c>
      <c r="D28" s="62" t="s">
        <v>121</v>
      </c>
      <c r="E28" s="63"/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121</v>
      </c>
      <c r="D29" s="162" t="s">
        <v>134</v>
      </c>
      <c r="E29" s="163"/>
      <c r="F29" s="163" t="s">
        <v>135</v>
      </c>
      <c r="G29" s="163" t="s">
        <v>136</v>
      </c>
      <c r="H29" s="163" t="s">
        <v>121</v>
      </c>
      <c r="I29" s="162" t="s">
        <v>137</v>
      </c>
    </row>
    <row r="30" spans="1:12" x14ac:dyDescent="0.2">
      <c r="A30" s="10">
        <v>1</v>
      </c>
      <c r="B30" s="164" t="s">
        <v>138</v>
      </c>
      <c r="C30" s="165" t="s">
        <v>121</v>
      </c>
      <c r="D30" s="166" t="s">
        <v>3</v>
      </c>
      <c r="E30" s="166"/>
      <c r="F30" s="166" t="s">
        <v>139</v>
      </c>
      <c r="G30" s="166" t="s">
        <v>108</v>
      </c>
      <c r="H30" s="166" t="s">
        <v>121</v>
      </c>
      <c r="I30" s="167" t="s">
        <v>140</v>
      </c>
    </row>
    <row r="31" spans="1:12" hidden="1" x14ac:dyDescent="0.2">
      <c r="A31" s="10">
        <v>0</v>
      </c>
      <c r="B31" s="32" t="s">
        <v>141</v>
      </c>
      <c r="C31" s="27" t="s">
        <v>121</v>
      </c>
      <c r="D31" s="27" t="s">
        <v>121</v>
      </c>
      <c r="E31" s="27"/>
      <c r="F31" s="27" t="s">
        <v>121</v>
      </c>
      <c r="G31" s="27" t="s">
        <v>121</v>
      </c>
      <c r="H31" s="27" t="s">
        <v>121</v>
      </c>
      <c r="I31" s="27" t="s">
        <v>121</v>
      </c>
      <c r="L31" s="64" t="str">
        <f>+H31</f>
        <v/>
      </c>
    </row>
    <row r="32" spans="1:12" hidden="1" x14ac:dyDescent="0.2">
      <c r="A32" s="10">
        <v>0</v>
      </c>
      <c r="B32" s="11" t="s">
        <v>280</v>
      </c>
      <c r="C32" s="76" t="s">
        <v>121</v>
      </c>
      <c r="D32" s="7" t="s">
        <v>121</v>
      </c>
      <c r="E32" s="9" t="s">
        <v>121</v>
      </c>
      <c r="F32" s="82" t="s">
        <v>121</v>
      </c>
      <c r="G32" s="24" t="s">
        <v>121</v>
      </c>
      <c r="H32" s="24" t="s">
        <v>121</v>
      </c>
      <c r="I32" s="24" t="s">
        <v>121</v>
      </c>
    </row>
    <row r="33" spans="1:14" x14ac:dyDescent="0.2">
      <c r="A33" s="10">
        <v>1</v>
      </c>
      <c r="B33" s="43" t="s">
        <v>144</v>
      </c>
      <c r="C33" s="92" t="s">
        <v>121</v>
      </c>
      <c r="D33" s="93" t="s">
        <v>121</v>
      </c>
      <c r="E33" s="92"/>
      <c r="F33" s="92" t="s">
        <v>121</v>
      </c>
      <c r="G33" s="92" t="s">
        <v>121</v>
      </c>
      <c r="H33" s="92">
        <v>6833.6542303312872</v>
      </c>
      <c r="I33" s="92" t="s">
        <v>121</v>
      </c>
      <c r="L33" s="10">
        <f>SUBTOTAL(9,G34:G51)</f>
        <v>6833.6542303312863</v>
      </c>
    </row>
    <row r="34" spans="1:14" x14ac:dyDescent="0.2">
      <c r="A34" s="10">
        <v>1</v>
      </c>
      <c r="B34" s="26" t="s">
        <v>145</v>
      </c>
      <c r="C34" s="27" t="s">
        <v>121</v>
      </c>
      <c r="D34" s="27">
        <v>66000</v>
      </c>
      <c r="E34" s="27"/>
      <c r="F34" s="72">
        <v>1.4797514285714285E-2</v>
      </c>
      <c r="G34" s="27">
        <v>976.63594285714282</v>
      </c>
      <c r="H34" s="27" t="s">
        <v>121</v>
      </c>
      <c r="I34" s="27">
        <v>4.8132060195037525</v>
      </c>
      <c r="K34" s="178"/>
      <c r="N34" s="10">
        <v>103.60344501313664</v>
      </c>
    </row>
    <row r="35" spans="1:14" x14ac:dyDescent="0.2">
      <c r="A35" s="10">
        <v>1</v>
      </c>
      <c r="B35" s="26" t="s">
        <v>146</v>
      </c>
      <c r="C35" s="27" t="s">
        <v>121</v>
      </c>
      <c r="D35" s="27">
        <v>66000</v>
      </c>
      <c r="E35" s="27"/>
      <c r="F35" s="72">
        <v>2.9837499999999999E-2</v>
      </c>
      <c r="G35" s="27">
        <v>1969.2749999999999</v>
      </c>
      <c r="H35" s="27" t="s">
        <v>121</v>
      </c>
      <c r="I35" s="27">
        <v>9.7052810245022094</v>
      </c>
      <c r="N35" s="10">
        <v>81.198761778412759</v>
      </c>
    </row>
    <row r="36" spans="1:14" x14ac:dyDescent="0.2">
      <c r="A36" s="10">
        <v>1</v>
      </c>
      <c r="B36" s="26" t="s">
        <v>147</v>
      </c>
      <c r="C36" s="27" t="s">
        <v>121</v>
      </c>
      <c r="D36" s="27">
        <v>2</v>
      </c>
      <c r="E36" s="27"/>
      <c r="F36" s="72">
        <v>0.94000000000000006</v>
      </c>
      <c r="G36" s="27">
        <v>1.8800000000000001</v>
      </c>
      <c r="H36" s="27" t="s">
        <v>121</v>
      </c>
      <c r="I36" s="27">
        <v>9.2653023707019878E-3</v>
      </c>
    </row>
    <row r="37" spans="1:14" x14ac:dyDescent="0.2">
      <c r="A37" s="10">
        <v>1</v>
      </c>
      <c r="B37" s="26" t="s">
        <v>148</v>
      </c>
      <c r="C37" s="27" t="s">
        <v>121</v>
      </c>
      <c r="D37" s="27">
        <v>1.3</v>
      </c>
      <c r="E37" s="27"/>
      <c r="F37" s="72">
        <v>5.66</v>
      </c>
      <c r="G37" s="27">
        <v>7.3580000000000005</v>
      </c>
      <c r="H37" s="27" t="s">
        <v>121</v>
      </c>
      <c r="I37" s="27">
        <v>3.6262816406183632E-2</v>
      </c>
    </row>
    <row r="38" spans="1:14" x14ac:dyDescent="0.2">
      <c r="A38" s="10">
        <v>1</v>
      </c>
      <c r="B38" s="11" t="s">
        <v>150</v>
      </c>
      <c r="C38" s="76" t="s">
        <v>121</v>
      </c>
      <c r="D38" s="27">
        <v>655.63252105784704</v>
      </c>
      <c r="E38" s="9" t="s">
        <v>121</v>
      </c>
      <c r="F38" s="28">
        <v>0.37523608189976332</v>
      </c>
      <c r="G38" s="27">
        <v>246.01697836781059</v>
      </c>
      <c r="H38" s="24" t="s">
        <v>121</v>
      </c>
      <c r="I38" s="24">
        <v>1.2124583472894759</v>
      </c>
    </row>
    <row r="39" spans="1:14" hidden="1" x14ac:dyDescent="0.2">
      <c r="A39" s="10">
        <v>0</v>
      </c>
      <c r="B39" s="11" t="s">
        <v>53</v>
      </c>
      <c r="C39" s="76" t="s">
        <v>121</v>
      </c>
      <c r="D39" s="83">
        <v>84.962500000000006</v>
      </c>
      <c r="E39" s="9" t="s">
        <v>121</v>
      </c>
      <c r="F39" s="13" t="s">
        <v>121</v>
      </c>
      <c r="G39" s="27" t="s">
        <v>121</v>
      </c>
      <c r="H39" s="24" t="s">
        <v>121</v>
      </c>
      <c r="I39" s="24" t="s">
        <v>121</v>
      </c>
    </row>
    <row r="40" spans="1:14" hidden="1" x14ac:dyDescent="0.2">
      <c r="A40" s="10">
        <v>0</v>
      </c>
      <c r="B40" s="11" t="s">
        <v>12</v>
      </c>
      <c r="C40" s="76" t="s">
        <v>121</v>
      </c>
      <c r="D40" s="83">
        <v>33.978749999999998</v>
      </c>
      <c r="E40" s="9" t="s">
        <v>121</v>
      </c>
      <c r="F40" s="13" t="s">
        <v>121</v>
      </c>
      <c r="G40" s="27" t="s">
        <v>121</v>
      </c>
      <c r="H40" s="24" t="s">
        <v>121</v>
      </c>
      <c r="I40" s="24" t="s">
        <v>121</v>
      </c>
    </row>
    <row r="41" spans="1:14" hidden="1" x14ac:dyDescent="0.2">
      <c r="A41" s="10">
        <v>0</v>
      </c>
      <c r="B41" s="26" t="s">
        <v>54</v>
      </c>
      <c r="C41" s="27" t="s">
        <v>121</v>
      </c>
      <c r="D41" s="27">
        <v>136.03800000000001</v>
      </c>
      <c r="E41" s="27" t="s">
        <v>121</v>
      </c>
      <c r="F41" s="71" t="s">
        <v>121</v>
      </c>
      <c r="G41" s="27" t="s">
        <v>121</v>
      </c>
      <c r="H41" s="27" t="s">
        <v>121</v>
      </c>
      <c r="I41" s="27" t="s">
        <v>121</v>
      </c>
    </row>
    <row r="42" spans="1:14" x14ac:dyDescent="0.2">
      <c r="A42" s="10">
        <v>1</v>
      </c>
      <c r="B42" s="26" t="s">
        <v>151</v>
      </c>
      <c r="C42" s="27" t="s">
        <v>121</v>
      </c>
      <c r="D42" s="27" t="s">
        <v>121</v>
      </c>
      <c r="E42" s="27" t="s">
        <v>121</v>
      </c>
      <c r="F42" s="72" t="s">
        <v>121</v>
      </c>
      <c r="G42" s="27">
        <v>791.1283199999998</v>
      </c>
      <c r="H42" s="27" t="s">
        <v>121</v>
      </c>
      <c r="I42" s="27">
        <v>3.8989590951199351</v>
      </c>
    </row>
    <row r="43" spans="1:14" hidden="1" x14ac:dyDescent="0.2">
      <c r="A43" s="10">
        <v>0</v>
      </c>
      <c r="B43" s="26" t="s">
        <v>223</v>
      </c>
      <c r="C43" s="27" t="s">
        <v>121</v>
      </c>
      <c r="D43" s="27">
        <v>0.2</v>
      </c>
      <c r="E43" s="27"/>
      <c r="F43" s="72">
        <v>193.88160000000002</v>
      </c>
      <c r="G43" s="27">
        <v>38.776320000000005</v>
      </c>
      <c r="H43" s="27" t="s">
        <v>121</v>
      </c>
      <c r="I43" s="27">
        <v>0.19110336682079729</v>
      </c>
    </row>
    <row r="44" spans="1:14" hidden="1" x14ac:dyDescent="0.2">
      <c r="A44" s="10">
        <v>0</v>
      </c>
      <c r="B44" s="26" t="s">
        <v>157</v>
      </c>
      <c r="C44" s="27" t="s">
        <v>121</v>
      </c>
      <c r="D44" s="27">
        <v>1.5</v>
      </c>
      <c r="E44" s="27"/>
      <c r="F44" s="72">
        <v>60.282000000000004</v>
      </c>
      <c r="G44" s="27">
        <v>90.423000000000002</v>
      </c>
      <c r="H44" s="27" t="s">
        <v>121</v>
      </c>
      <c r="I44" s="27">
        <v>0.44563640226914136</v>
      </c>
    </row>
    <row r="45" spans="1:14" hidden="1" x14ac:dyDescent="0.2">
      <c r="A45" s="10">
        <v>0</v>
      </c>
      <c r="B45" s="26" t="s">
        <v>270</v>
      </c>
      <c r="C45" s="27" t="s">
        <v>121</v>
      </c>
      <c r="D45" s="27">
        <v>5</v>
      </c>
      <c r="E45" s="27"/>
      <c r="F45" s="72">
        <v>39.270000000000003</v>
      </c>
      <c r="G45" s="27">
        <v>196.35000000000002</v>
      </c>
      <c r="H45" s="27" t="s">
        <v>121</v>
      </c>
      <c r="I45" s="27">
        <v>0.96768197898262509</v>
      </c>
    </row>
    <row r="46" spans="1:14" hidden="1" x14ac:dyDescent="0.2">
      <c r="A46" s="10">
        <v>0</v>
      </c>
      <c r="B46" s="26" t="s">
        <v>158</v>
      </c>
      <c r="C46" s="27" t="s">
        <v>121</v>
      </c>
      <c r="D46" s="27">
        <v>1.5</v>
      </c>
      <c r="E46" s="27"/>
      <c r="F46" s="72">
        <v>43.655999999999999</v>
      </c>
      <c r="G46" s="27">
        <v>65.483999999999995</v>
      </c>
      <c r="H46" s="27" t="s">
        <v>121</v>
      </c>
      <c r="I46" s="27">
        <v>0.3227282236399196</v>
      </c>
    </row>
    <row r="47" spans="1:14" hidden="1" x14ac:dyDescent="0.2">
      <c r="A47" s="10">
        <v>0</v>
      </c>
      <c r="B47" s="26" t="s">
        <v>205</v>
      </c>
      <c r="C47" s="27" t="s">
        <v>121</v>
      </c>
      <c r="D47" s="27">
        <v>3</v>
      </c>
      <c r="E47" s="27"/>
      <c r="F47" s="72">
        <v>133.36500000000001</v>
      </c>
      <c r="G47" s="27">
        <v>400.09500000000003</v>
      </c>
      <c r="H47" s="27" t="s">
        <v>121</v>
      </c>
      <c r="I47" s="27">
        <v>1.9718091234074531</v>
      </c>
    </row>
    <row r="48" spans="1:14" x14ac:dyDescent="0.2">
      <c r="A48" s="10">
        <v>1</v>
      </c>
      <c r="B48" s="26" t="s">
        <v>225</v>
      </c>
      <c r="C48" s="27" t="s">
        <v>121</v>
      </c>
      <c r="D48" s="27">
        <v>6300</v>
      </c>
      <c r="E48" s="27"/>
      <c r="F48" s="72">
        <v>5.9400000000000001E-2</v>
      </c>
      <c r="G48" s="27">
        <v>374.22</v>
      </c>
      <c r="H48" s="27" t="s">
        <v>121</v>
      </c>
      <c r="I48" s="27">
        <v>1.8442880070021797</v>
      </c>
    </row>
    <row r="49" spans="1:12" x14ac:dyDescent="0.2">
      <c r="A49" s="10">
        <v>1</v>
      </c>
      <c r="B49" s="26" t="s">
        <v>229</v>
      </c>
      <c r="C49" s="27" t="s">
        <v>121</v>
      </c>
      <c r="D49" s="27">
        <v>1.8</v>
      </c>
      <c r="E49" s="27"/>
      <c r="F49" s="72">
        <v>73.271889400921665</v>
      </c>
      <c r="G49" s="27">
        <v>131.88940092165899</v>
      </c>
      <c r="H49" s="27" t="s">
        <v>121</v>
      </c>
      <c r="I49" s="27">
        <v>0.64999743565420842</v>
      </c>
    </row>
    <row r="50" spans="1:12" x14ac:dyDescent="0.2">
      <c r="A50" s="10">
        <v>1</v>
      </c>
      <c r="B50" s="26" t="s">
        <v>160</v>
      </c>
      <c r="C50" s="27" t="s">
        <v>121</v>
      </c>
      <c r="D50" s="27">
        <v>3077</v>
      </c>
      <c r="E50" s="27"/>
      <c r="F50" s="72">
        <v>0.56000000000000005</v>
      </c>
      <c r="G50" s="27">
        <v>1723.1200000000001</v>
      </c>
      <c r="H50" s="27" t="s">
        <v>121</v>
      </c>
      <c r="I50" s="27">
        <v>8.4921424579808562</v>
      </c>
    </row>
    <row r="51" spans="1:12" x14ac:dyDescent="0.2">
      <c r="A51" s="10">
        <v>1</v>
      </c>
      <c r="B51" s="26" t="s">
        <v>226</v>
      </c>
      <c r="C51" s="27" t="s">
        <v>121</v>
      </c>
      <c r="D51" s="27">
        <v>12600</v>
      </c>
      <c r="E51" s="27"/>
      <c r="F51" s="72">
        <v>4.8581792713069338E-2</v>
      </c>
      <c r="G51" s="27">
        <v>612.13058818467368</v>
      </c>
      <c r="H51" s="27" t="s">
        <v>121</v>
      </c>
      <c r="I51" s="92">
        <v>3.0167952073865205</v>
      </c>
      <c r="L51" s="10">
        <f>SUBTOTAL(9,G52:G74)</f>
        <v>6688.8663257294429</v>
      </c>
    </row>
    <row r="52" spans="1:12" x14ac:dyDescent="0.2">
      <c r="A52" s="10">
        <v>1</v>
      </c>
      <c r="B52" s="43" t="s">
        <v>161</v>
      </c>
      <c r="C52" s="92" t="s">
        <v>121</v>
      </c>
      <c r="D52" s="92" t="s">
        <v>121</v>
      </c>
      <c r="E52" s="92"/>
      <c r="F52" s="94" t="s">
        <v>121</v>
      </c>
      <c r="G52" s="92" t="s">
        <v>121</v>
      </c>
      <c r="H52" s="92">
        <v>6688.8663257294429</v>
      </c>
      <c r="I52" s="92" t="s">
        <v>121</v>
      </c>
    </row>
    <row r="53" spans="1:12" x14ac:dyDescent="0.2">
      <c r="A53" s="10">
        <v>1</v>
      </c>
      <c r="B53" s="26" t="s">
        <v>162</v>
      </c>
      <c r="C53" s="27" t="s">
        <v>121</v>
      </c>
      <c r="D53" s="27">
        <v>1</v>
      </c>
      <c r="E53" s="27"/>
      <c r="F53" s="73">
        <v>45</v>
      </c>
      <c r="G53" s="27">
        <v>45</v>
      </c>
      <c r="H53" s="27" t="s">
        <v>121</v>
      </c>
      <c r="I53" s="27">
        <v>0.22177585461786672</v>
      </c>
    </row>
    <row r="54" spans="1:12" x14ac:dyDescent="0.2">
      <c r="A54" s="10">
        <v>1</v>
      </c>
      <c r="B54" s="26" t="s">
        <v>227</v>
      </c>
      <c r="C54" s="27" t="s">
        <v>121</v>
      </c>
      <c r="D54" s="27">
        <v>900</v>
      </c>
      <c r="E54" s="27"/>
      <c r="F54" s="72">
        <v>0.1396</v>
      </c>
      <c r="G54" s="27">
        <v>125.64</v>
      </c>
      <c r="H54" s="27" t="s">
        <v>121</v>
      </c>
      <c r="I54" s="27">
        <v>0.61919818609308375</v>
      </c>
    </row>
    <row r="55" spans="1:12" x14ac:dyDescent="0.2">
      <c r="A55" s="10">
        <v>1</v>
      </c>
      <c r="B55" s="11" t="s">
        <v>163</v>
      </c>
      <c r="C55" s="76" t="s">
        <v>121</v>
      </c>
      <c r="D55" s="27">
        <v>195</v>
      </c>
      <c r="E55" s="9" t="s">
        <v>121</v>
      </c>
      <c r="F55" s="155">
        <v>0.2</v>
      </c>
      <c r="G55" s="7">
        <v>39</v>
      </c>
      <c r="H55" s="9" t="s">
        <v>121</v>
      </c>
      <c r="I55" s="24">
        <v>0.19220574066881782</v>
      </c>
    </row>
    <row r="56" spans="1:12" x14ac:dyDescent="0.2">
      <c r="A56" s="10">
        <v>1</v>
      </c>
      <c r="B56" s="11" t="s">
        <v>164</v>
      </c>
      <c r="C56" s="76" t="s">
        <v>121</v>
      </c>
      <c r="D56" s="27">
        <v>1200000</v>
      </c>
      <c r="E56" s="9" t="s">
        <v>121</v>
      </c>
      <c r="F56" s="28">
        <v>2.5000000000000001E-4</v>
      </c>
      <c r="G56" s="7">
        <v>300</v>
      </c>
      <c r="H56" s="9" t="s">
        <v>121</v>
      </c>
      <c r="I56" s="24">
        <v>1.4785056974524446</v>
      </c>
    </row>
    <row r="57" spans="1:12" x14ac:dyDescent="0.2">
      <c r="A57" s="10">
        <v>1</v>
      </c>
      <c r="B57" s="11" t="s">
        <v>165</v>
      </c>
      <c r="C57" s="76" t="s">
        <v>121</v>
      </c>
      <c r="D57" s="27">
        <v>20000</v>
      </c>
      <c r="E57" s="9" t="s">
        <v>121</v>
      </c>
      <c r="F57" s="28">
        <v>0.1</v>
      </c>
      <c r="G57" s="7">
        <v>2000</v>
      </c>
      <c r="H57" s="9" t="s">
        <v>121</v>
      </c>
      <c r="I57" s="24">
        <v>9.856704649682964</v>
      </c>
    </row>
    <row r="58" spans="1:12" x14ac:dyDescent="0.2">
      <c r="A58" s="10">
        <v>1</v>
      </c>
      <c r="B58" s="11" t="s">
        <v>166</v>
      </c>
      <c r="C58" s="76" t="s">
        <v>121</v>
      </c>
      <c r="D58" s="7">
        <v>770.96153846153845</v>
      </c>
      <c r="E58" s="9" t="s">
        <v>121</v>
      </c>
      <c r="F58" s="28">
        <v>4.5353448275862061</v>
      </c>
      <c r="G58" s="7">
        <v>3496.5764257294422</v>
      </c>
      <c r="H58" s="9" t="s">
        <v>121</v>
      </c>
      <c r="I58" s="24">
        <v>17.232360556729617</v>
      </c>
    </row>
    <row r="59" spans="1:12" hidden="1" x14ac:dyDescent="0.2">
      <c r="A59" s="10">
        <v>0</v>
      </c>
      <c r="B59" s="11">
        <v>0</v>
      </c>
      <c r="C59" s="76" t="s">
        <v>121</v>
      </c>
      <c r="D59" s="7" t="s">
        <v>121</v>
      </c>
      <c r="E59" s="9" t="s">
        <v>121</v>
      </c>
      <c r="F59" s="9" t="s">
        <v>121</v>
      </c>
      <c r="G59" s="7" t="s">
        <v>121</v>
      </c>
      <c r="H59" s="9" t="s">
        <v>121</v>
      </c>
      <c r="I59" s="24" t="s">
        <v>121</v>
      </c>
    </row>
    <row r="60" spans="1:12" hidden="1" x14ac:dyDescent="0.2">
      <c r="A60" s="10">
        <v>0</v>
      </c>
      <c r="B60" s="11">
        <v>0</v>
      </c>
      <c r="C60" s="76" t="s">
        <v>121</v>
      </c>
      <c r="D60" s="7" t="s">
        <v>121</v>
      </c>
      <c r="E60" s="9" t="s">
        <v>121</v>
      </c>
      <c r="F60" s="9" t="s">
        <v>121</v>
      </c>
      <c r="G60" s="7" t="s">
        <v>121</v>
      </c>
      <c r="H60" s="9" t="s">
        <v>121</v>
      </c>
      <c r="I60" s="24" t="s">
        <v>121</v>
      </c>
    </row>
    <row r="61" spans="1:12" hidden="1" x14ac:dyDescent="0.2">
      <c r="A61" s="10">
        <v>0</v>
      </c>
      <c r="B61" s="11">
        <v>0</v>
      </c>
      <c r="C61" s="76" t="s">
        <v>121</v>
      </c>
      <c r="D61" s="7" t="s">
        <v>121</v>
      </c>
      <c r="E61" s="9" t="s">
        <v>121</v>
      </c>
      <c r="F61" s="9" t="s">
        <v>121</v>
      </c>
      <c r="G61" s="7" t="s">
        <v>121</v>
      </c>
      <c r="H61" s="9" t="s">
        <v>121</v>
      </c>
      <c r="I61" s="24" t="s">
        <v>121</v>
      </c>
    </row>
    <row r="62" spans="1:12" hidden="1" x14ac:dyDescent="0.2">
      <c r="A62" s="10">
        <v>0</v>
      </c>
      <c r="B62" s="11">
        <v>0</v>
      </c>
      <c r="C62" s="76" t="s">
        <v>121</v>
      </c>
      <c r="D62" s="7" t="s">
        <v>121</v>
      </c>
      <c r="E62" s="9" t="s">
        <v>121</v>
      </c>
      <c r="F62" s="9" t="s">
        <v>121</v>
      </c>
      <c r="G62" s="7" t="s">
        <v>121</v>
      </c>
      <c r="H62" s="9" t="s">
        <v>121</v>
      </c>
      <c r="I62" s="24" t="s">
        <v>121</v>
      </c>
    </row>
    <row r="63" spans="1:12" hidden="1" x14ac:dyDescent="0.2">
      <c r="A63" s="10">
        <v>0</v>
      </c>
      <c r="B63" s="11">
        <v>0</v>
      </c>
      <c r="C63" s="76" t="s">
        <v>121</v>
      </c>
      <c r="D63" s="7" t="s">
        <v>121</v>
      </c>
      <c r="E63" s="9" t="s">
        <v>121</v>
      </c>
      <c r="F63" s="9" t="s">
        <v>121</v>
      </c>
      <c r="G63" s="7" t="s">
        <v>121</v>
      </c>
      <c r="H63" s="9" t="s">
        <v>121</v>
      </c>
      <c r="I63" s="24" t="s">
        <v>121</v>
      </c>
    </row>
    <row r="64" spans="1:12" hidden="1" x14ac:dyDescent="0.2">
      <c r="A64" s="10">
        <v>0</v>
      </c>
      <c r="B64" s="11">
        <v>0</v>
      </c>
      <c r="C64" s="76" t="s">
        <v>121</v>
      </c>
      <c r="D64" s="7" t="s">
        <v>121</v>
      </c>
      <c r="E64" s="9" t="s">
        <v>121</v>
      </c>
      <c r="F64" s="9" t="s">
        <v>121</v>
      </c>
      <c r="G64" s="7" t="s">
        <v>121</v>
      </c>
      <c r="H64" s="9" t="s">
        <v>121</v>
      </c>
      <c r="I64" s="24" t="s">
        <v>121</v>
      </c>
    </row>
    <row r="65" spans="1:12" hidden="1" x14ac:dyDescent="0.2">
      <c r="A65" s="10">
        <v>0</v>
      </c>
      <c r="B65" s="11">
        <v>0</v>
      </c>
      <c r="C65" s="76" t="s">
        <v>121</v>
      </c>
      <c r="D65" s="7" t="s">
        <v>121</v>
      </c>
      <c r="E65" s="9" t="s">
        <v>121</v>
      </c>
      <c r="F65" s="9" t="s">
        <v>121</v>
      </c>
      <c r="G65" s="7" t="s">
        <v>121</v>
      </c>
      <c r="H65" s="9" t="s">
        <v>121</v>
      </c>
      <c r="I65" s="24" t="s">
        <v>121</v>
      </c>
    </row>
    <row r="66" spans="1:12" hidden="1" x14ac:dyDescent="0.2">
      <c r="A66" s="10">
        <v>0</v>
      </c>
      <c r="B66" s="11">
        <v>0</v>
      </c>
      <c r="C66" s="76" t="s">
        <v>121</v>
      </c>
      <c r="D66" s="7" t="s">
        <v>121</v>
      </c>
      <c r="E66" s="9" t="s">
        <v>121</v>
      </c>
      <c r="F66" s="9" t="s">
        <v>121</v>
      </c>
      <c r="G66" s="7" t="s">
        <v>121</v>
      </c>
      <c r="H66" s="9" t="s">
        <v>121</v>
      </c>
      <c r="I66" s="24" t="s">
        <v>121</v>
      </c>
    </row>
    <row r="67" spans="1:12" hidden="1" x14ac:dyDescent="0.2">
      <c r="A67" s="10">
        <v>0</v>
      </c>
      <c r="B67" s="11">
        <v>0</v>
      </c>
      <c r="C67" s="76" t="s">
        <v>121</v>
      </c>
      <c r="D67" s="7" t="s">
        <v>121</v>
      </c>
      <c r="E67" s="9" t="s">
        <v>121</v>
      </c>
      <c r="F67" s="9" t="s">
        <v>121</v>
      </c>
      <c r="G67" s="7" t="s">
        <v>121</v>
      </c>
      <c r="H67" s="9" t="s">
        <v>121</v>
      </c>
      <c r="I67" s="24" t="s">
        <v>121</v>
      </c>
    </row>
    <row r="68" spans="1:12" hidden="1" x14ac:dyDescent="0.2">
      <c r="A68" s="10">
        <v>0</v>
      </c>
      <c r="B68" s="11">
        <v>0</v>
      </c>
      <c r="C68" s="76" t="s">
        <v>121</v>
      </c>
      <c r="D68" s="7" t="s">
        <v>121</v>
      </c>
      <c r="E68" s="9" t="s">
        <v>121</v>
      </c>
      <c r="F68" s="9" t="s">
        <v>121</v>
      </c>
      <c r="G68" s="7" t="s">
        <v>121</v>
      </c>
      <c r="H68" s="9" t="s">
        <v>121</v>
      </c>
      <c r="I68" s="24" t="s">
        <v>121</v>
      </c>
    </row>
    <row r="69" spans="1:12" hidden="1" x14ac:dyDescent="0.2">
      <c r="A69" s="10">
        <v>0</v>
      </c>
      <c r="B69" s="11">
        <v>0</v>
      </c>
      <c r="C69" s="76" t="s">
        <v>121</v>
      </c>
      <c r="D69" s="7" t="s">
        <v>121</v>
      </c>
      <c r="E69" s="9" t="s">
        <v>121</v>
      </c>
      <c r="F69" s="9" t="s">
        <v>121</v>
      </c>
      <c r="G69" s="7" t="s">
        <v>121</v>
      </c>
      <c r="H69" s="9" t="s">
        <v>121</v>
      </c>
      <c r="I69" s="24" t="s">
        <v>121</v>
      </c>
    </row>
    <row r="70" spans="1:12" hidden="1" x14ac:dyDescent="0.2">
      <c r="A70" s="10">
        <v>0</v>
      </c>
      <c r="B70" s="11">
        <v>0</v>
      </c>
      <c r="C70" s="76" t="s">
        <v>121</v>
      </c>
      <c r="D70" s="7" t="s">
        <v>121</v>
      </c>
      <c r="E70" s="9" t="s">
        <v>121</v>
      </c>
      <c r="F70" s="9" t="s">
        <v>121</v>
      </c>
      <c r="G70" s="7" t="s">
        <v>121</v>
      </c>
      <c r="H70" s="9" t="s">
        <v>121</v>
      </c>
      <c r="I70" s="24" t="s">
        <v>121</v>
      </c>
    </row>
    <row r="71" spans="1:12" hidden="1" x14ac:dyDescent="0.2">
      <c r="A71" s="10">
        <v>0</v>
      </c>
      <c r="B71" s="11">
        <v>0</v>
      </c>
      <c r="C71" s="76" t="s">
        <v>121</v>
      </c>
      <c r="D71" s="7" t="s">
        <v>121</v>
      </c>
      <c r="E71" s="9" t="s">
        <v>121</v>
      </c>
      <c r="F71" s="9" t="s">
        <v>121</v>
      </c>
      <c r="G71" s="7" t="s">
        <v>121</v>
      </c>
      <c r="H71" s="9" t="s">
        <v>121</v>
      </c>
      <c r="I71" s="24" t="s">
        <v>121</v>
      </c>
    </row>
    <row r="72" spans="1:12" hidden="1" x14ac:dyDescent="0.2">
      <c r="A72" s="10">
        <v>0</v>
      </c>
      <c r="B72" s="11">
        <v>0</v>
      </c>
      <c r="C72" s="76" t="s">
        <v>121</v>
      </c>
      <c r="D72" s="7" t="s">
        <v>121</v>
      </c>
      <c r="E72" s="9" t="s">
        <v>121</v>
      </c>
      <c r="F72" s="9" t="s">
        <v>121</v>
      </c>
      <c r="G72" s="7" t="s">
        <v>121</v>
      </c>
      <c r="H72" s="9" t="s">
        <v>121</v>
      </c>
      <c r="I72" s="24" t="s">
        <v>121</v>
      </c>
    </row>
    <row r="73" spans="1:12" x14ac:dyDescent="0.2">
      <c r="A73" s="10">
        <v>1</v>
      </c>
      <c r="B73" s="11" t="s">
        <v>167</v>
      </c>
      <c r="C73" s="9" t="s">
        <v>121</v>
      </c>
      <c r="D73" s="26" t="s">
        <v>121</v>
      </c>
      <c r="E73" s="78" t="s">
        <v>121</v>
      </c>
      <c r="F73" s="72" t="s">
        <v>121</v>
      </c>
      <c r="G73" s="30">
        <v>680.64</v>
      </c>
      <c r="H73" s="24" t="s">
        <v>121</v>
      </c>
      <c r="I73" s="24">
        <v>3.3544337263801065</v>
      </c>
    </row>
    <row r="74" spans="1:12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/>
      <c r="F74" s="72" t="s">
        <v>121</v>
      </c>
      <c r="G74" s="27">
        <v>2.0099</v>
      </c>
      <c r="H74" s="27" t="s">
        <v>121</v>
      </c>
      <c r="I74" s="27">
        <v>9.9054953376988952E-3</v>
      </c>
    </row>
    <row r="75" spans="1:12" x14ac:dyDescent="0.2">
      <c r="A75" s="10">
        <v>1</v>
      </c>
      <c r="B75" s="95" t="s">
        <v>169</v>
      </c>
      <c r="C75" s="96" t="s">
        <v>121</v>
      </c>
      <c r="D75" s="92" t="s">
        <v>121</v>
      </c>
      <c r="E75" s="92"/>
      <c r="F75" s="94" t="s">
        <v>121</v>
      </c>
      <c r="G75" s="92" t="s">
        <v>121</v>
      </c>
      <c r="H75" s="92">
        <v>84.166666666666657</v>
      </c>
      <c r="I75" s="92" t="s">
        <v>121</v>
      </c>
      <c r="L75" s="64">
        <f>SUM(G76:G81)</f>
        <v>84.166666666666657</v>
      </c>
    </row>
    <row r="76" spans="1:12" x14ac:dyDescent="0.2">
      <c r="A76" s="10">
        <v>1</v>
      </c>
      <c r="B76" s="26" t="s">
        <v>228</v>
      </c>
      <c r="C76" s="24" t="s">
        <v>121</v>
      </c>
      <c r="D76" s="27">
        <v>0.5</v>
      </c>
      <c r="E76" s="27" t="s">
        <v>121</v>
      </c>
      <c r="F76" s="72" t="s">
        <v>121</v>
      </c>
      <c r="G76" s="27">
        <v>84.166666666666657</v>
      </c>
      <c r="H76" s="27" t="s">
        <v>121</v>
      </c>
      <c r="I76" s="27">
        <v>0.41480298734082471</v>
      </c>
    </row>
    <row r="77" spans="1:12" hidden="1" x14ac:dyDescent="0.2">
      <c r="A77" s="10">
        <v>0</v>
      </c>
      <c r="B77" s="26">
        <v>0</v>
      </c>
      <c r="C77" s="24" t="s">
        <v>121</v>
      </c>
      <c r="D77" s="27" t="s">
        <v>121</v>
      </c>
      <c r="E77" s="27"/>
      <c r="F77" s="27" t="s">
        <v>121</v>
      </c>
      <c r="G77" s="27" t="s">
        <v>121</v>
      </c>
      <c r="H77" s="27" t="s">
        <v>121</v>
      </c>
      <c r="I77" s="27" t="s">
        <v>121</v>
      </c>
    </row>
    <row r="78" spans="1:12" hidden="1" x14ac:dyDescent="0.2">
      <c r="A78" s="10">
        <v>0</v>
      </c>
      <c r="B78" s="26">
        <v>0</v>
      </c>
      <c r="C78" s="24" t="s">
        <v>121</v>
      </c>
      <c r="D78" s="27" t="s">
        <v>121</v>
      </c>
      <c r="E78" s="27"/>
      <c r="F78" s="27" t="s">
        <v>121</v>
      </c>
      <c r="G78" s="27" t="s">
        <v>121</v>
      </c>
      <c r="H78" s="27" t="s">
        <v>121</v>
      </c>
      <c r="I78" s="27" t="s">
        <v>121</v>
      </c>
    </row>
    <row r="79" spans="1:12" hidden="1" x14ac:dyDescent="0.2">
      <c r="A79" s="10">
        <v>0</v>
      </c>
      <c r="B79" s="26">
        <v>0</v>
      </c>
      <c r="C79" s="24" t="s">
        <v>121</v>
      </c>
      <c r="D79" s="27" t="s">
        <v>121</v>
      </c>
      <c r="E79" s="27" t="s">
        <v>121</v>
      </c>
      <c r="F79" s="27" t="s">
        <v>121</v>
      </c>
      <c r="G79" s="27" t="s">
        <v>121</v>
      </c>
      <c r="H79" s="27" t="s">
        <v>121</v>
      </c>
      <c r="I79" s="27" t="s">
        <v>121</v>
      </c>
    </row>
    <row r="80" spans="1:12" hidden="1" x14ac:dyDescent="0.2">
      <c r="A80" s="10">
        <v>0</v>
      </c>
      <c r="B80" s="26">
        <v>0</v>
      </c>
      <c r="C80" s="24" t="s">
        <v>121</v>
      </c>
      <c r="D80" s="27" t="s">
        <v>121</v>
      </c>
      <c r="E80" s="27" t="s">
        <v>121</v>
      </c>
      <c r="F80" s="27" t="s">
        <v>121</v>
      </c>
      <c r="G80" s="27" t="s">
        <v>121</v>
      </c>
      <c r="H80" s="27" t="s">
        <v>121</v>
      </c>
      <c r="I80" s="27" t="s">
        <v>121</v>
      </c>
    </row>
    <row r="81" spans="1:12" hidden="1" x14ac:dyDescent="0.2">
      <c r="A81" s="10">
        <v>0</v>
      </c>
      <c r="B81" s="11">
        <v>0</v>
      </c>
      <c r="C81" s="9" t="s">
        <v>121</v>
      </c>
      <c r="D81" s="26" t="s">
        <v>121</v>
      </c>
      <c r="E81" s="78" t="s">
        <v>121</v>
      </c>
      <c r="F81" s="76" t="s">
        <v>121</v>
      </c>
      <c r="G81" s="84" t="s">
        <v>121</v>
      </c>
      <c r="H81" s="9" t="s">
        <v>121</v>
      </c>
      <c r="I81" s="24" t="s">
        <v>121</v>
      </c>
    </row>
    <row r="82" spans="1:12" x14ac:dyDescent="0.2">
      <c r="A82" s="10">
        <v>1</v>
      </c>
      <c r="B82" s="95" t="s">
        <v>171</v>
      </c>
      <c r="C82" s="96" t="s">
        <v>121</v>
      </c>
      <c r="D82" s="92" t="s">
        <v>121</v>
      </c>
      <c r="E82" s="92"/>
      <c r="F82" s="94" t="s">
        <v>121</v>
      </c>
      <c r="G82" s="92" t="s">
        <v>121</v>
      </c>
      <c r="H82" s="92">
        <v>4694.6582268836164</v>
      </c>
      <c r="I82" s="92" t="s">
        <v>121</v>
      </c>
      <c r="L82" s="64">
        <f>SUM(G83:G84)</f>
        <v>4694.6582268836164</v>
      </c>
    </row>
    <row r="83" spans="1:12" x14ac:dyDescent="0.2">
      <c r="A83" s="10">
        <v>1</v>
      </c>
      <c r="B83" s="31" t="s">
        <v>172</v>
      </c>
      <c r="C83" s="24" t="s">
        <v>121</v>
      </c>
      <c r="D83" s="27">
        <v>124.82675827349837</v>
      </c>
      <c r="E83" s="27"/>
      <c r="F83" s="72">
        <v>22.700874416607832</v>
      </c>
      <c r="G83" s="27">
        <v>2833.6765633989489</v>
      </c>
      <c r="H83" s="27" t="s">
        <v>121</v>
      </c>
      <c r="I83" s="27">
        <v>13.965356479076032</v>
      </c>
    </row>
    <row r="84" spans="1:12" x14ac:dyDescent="0.2">
      <c r="A84" s="10">
        <v>1</v>
      </c>
      <c r="B84" s="31" t="s">
        <v>173</v>
      </c>
      <c r="C84" s="24" t="s">
        <v>121</v>
      </c>
      <c r="D84" s="27">
        <v>324.43929470865351</v>
      </c>
      <c r="E84" s="27"/>
      <c r="F84" s="72">
        <v>5.7359934318555013</v>
      </c>
      <c r="G84" s="27">
        <v>1860.9816634846677</v>
      </c>
      <c r="H84" s="27" t="s">
        <v>121</v>
      </c>
      <c r="I84" s="27">
        <v>9.1715733077220314</v>
      </c>
    </row>
    <row r="85" spans="1:12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/>
      <c r="F85" s="172" t="s">
        <v>121</v>
      </c>
      <c r="G85" s="92" t="s">
        <v>121</v>
      </c>
      <c r="H85" s="92">
        <v>1606.235718813502</v>
      </c>
      <c r="I85" s="92" t="s">
        <v>121</v>
      </c>
      <c r="L85" s="64">
        <f>SUM(G86:G91)</f>
        <v>1606.235718813502</v>
      </c>
    </row>
    <row r="86" spans="1:12" hidden="1" x14ac:dyDescent="0.2">
      <c r="A86" s="10">
        <v>0</v>
      </c>
      <c r="B86" s="12" t="s">
        <v>175</v>
      </c>
      <c r="C86" s="9" t="s">
        <v>121</v>
      </c>
      <c r="D86" s="77" t="s">
        <v>121</v>
      </c>
      <c r="E86" s="78" t="s">
        <v>121</v>
      </c>
      <c r="F86" s="85" t="s">
        <v>121</v>
      </c>
      <c r="G86" s="8" t="s">
        <v>121</v>
      </c>
      <c r="H86" s="9" t="s">
        <v>121</v>
      </c>
      <c r="I86" s="24" t="s">
        <v>121</v>
      </c>
    </row>
    <row r="87" spans="1:12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/>
      <c r="F87" s="73" t="s">
        <v>121</v>
      </c>
      <c r="G87" s="27">
        <v>610.78177846800759</v>
      </c>
      <c r="H87" s="27" t="s">
        <v>121</v>
      </c>
      <c r="I87" s="27">
        <v>3.0101477978836204</v>
      </c>
    </row>
    <row r="88" spans="1:12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/>
      <c r="F88" s="73" t="s">
        <v>121</v>
      </c>
      <c r="G88" s="27">
        <v>666.63757096005622</v>
      </c>
      <c r="H88" s="27" t="s">
        <v>121</v>
      </c>
      <c r="I88" s="27">
        <v>3.2854248226676717</v>
      </c>
    </row>
    <row r="89" spans="1:12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/>
      <c r="F89" s="73" t="s">
        <v>121</v>
      </c>
      <c r="G89" s="27">
        <v>328.81636938543812</v>
      </c>
      <c r="H89" s="27" t="s">
        <v>121</v>
      </c>
      <c r="I89" s="27">
        <v>1.6205229185066596</v>
      </c>
    </row>
    <row r="90" spans="1:12" hidden="1" x14ac:dyDescent="0.2">
      <c r="A90" s="10">
        <v>0</v>
      </c>
      <c r="B90" s="11">
        <v>0</v>
      </c>
      <c r="C90" s="9" t="s">
        <v>121</v>
      </c>
      <c r="D90" s="9" t="s">
        <v>121</v>
      </c>
      <c r="E90" s="78" t="s">
        <v>121</v>
      </c>
      <c r="F90" s="76" t="s">
        <v>121</v>
      </c>
      <c r="G90" s="27" t="s">
        <v>121</v>
      </c>
      <c r="H90" s="26" t="s">
        <v>121</v>
      </c>
      <c r="I90" s="24" t="s">
        <v>121</v>
      </c>
    </row>
    <row r="91" spans="1:12" hidden="1" x14ac:dyDescent="0.2">
      <c r="A91" s="10">
        <v>0</v>
      </c>
      <c r="B91" s="12" t="s">
        <v>179</v>
      </c>
      <c r="C91" s="9" t="s">
        <v>121</v>
      </c>
      <c r="D91" s="86" t="s">
        <v>121</v>
      </c>
      <c r="E91" s="78" t="s">
        <v>121</v>
      </c>
      <c r="F91" s="76" t="s">
        <v>121</v>
      </c>
      <c r="G91" s="87" t="s">
        <v>121</v>
      </c>
      <c r="H91" s="9" t="s">
        <v>121</v>
      </c>
      <c r="I91" s="24" t="s">
        <v>121</v>
      </c>
    </row>
    <row r="92" spans="1:12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/>
      <c r="F92" s="73" t="s">
        <v>121</v>
      </c>
      <c r="G92" s="27">
        <v>383.17594647319902</v>
      </c>
      <c r="H92" s="27" t="s">
        <v>121</v>
      </c>
      <c r="I92" s="27">
        <v>1.8884260666245256</v>
      </c>
      <c r="L92" s="64">
        <f>+G92</f>
        <v>383.17594647319902</v>
      </c>
    </row>
    <row r="93" spans="1:12" hidden="1" x14ac:dyDescent="0.2">
      <c r="A93" s="10">
        <v>0</v>
      </c>
      <c r="B93" s="9">
        <v>0</v>
      </c>
      <c r="C93" s="9" t="s">
        <v>121</v>
      </c>
      <c r="D93" s="9" t="s">
        <v>121</v>
      </c>
      <c r="E93" s="78" t="s">
        <v>121</v>
      </c>
      <c r="F93" s="76" t="s">
        <v>121</v>
      </c>
      <c r="G93" s="27" t="s">
        <v>121</v>
      </c>
      <c r="H93" s="24" t="s">
        <v>121</v>
      </c>
      <c r="I93" s="24" t="s">
        <v>121</v>
      </c>
    </row>
    <row r="94" spans="1:12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/>
      <c r="F94" s="156" t="s">
        <v>121</v>
      </c>
      <c r="G94" s="39">
        <v>20290.757114897715</v>
      </c>
      <c r="H94" s="38" t="s">
        <v>121</v>
      </c>
      <c r="I94" s="38">
        <v>100.00000000000003</v>
      </c>
      <c r="K94" s="64"/>
      <c r="L94" s="64">
        <f>SUM(L31:L92)</f>
        <v>20290.757114897711</v>
      </c>
    </row>
    <row r="95" spans="1:12" hidden="1" x14ac:dyDescent="0.2">
      <c r="A95" s="10">
        <v>0</v>
      </c>
      <c r="B95" s="12" t="s">
        <v>49</v>
      </c>
      <c r="C95" s="9" t="s">
        <v>121</v>
      </c>
      <c r="D95" s="9" t="s">
        <v>121</v>
      </c>
      <c r="E95" s="78" t="s">
        <v>121</v>
      </c>
      <c r="F95" s="76" t="s">
        <v>121</v>
      </c>
      <c r="G95" s="27" t="s">
        <v>121</v>
      </c>
      <c r="H95" s="24" t="s">
        <v>121</v>
      </c>
      <c r="I95" s="9" t="s">
        <v>121</v>
      </c>
    </row>
    <row r="96" spans="1:12" hidden="1" x14ac:dyDescent="0.2">
      <c r="A96" s="10">
        <v>0</v>
      </c>
      <c r="B96" s="77">
        <v>0</v>
      </c>
      <c r="C96" s="9" t="s">
        <v>121</v>
      </c>
      <c r="D96" s="77" t="s">
        <v>121</v>
      </c>
      <c r="E96" s="78" t="s">
        <v>121</v>
      </c>
      <c r="F96" s="78" t="s">
        <v>121</v>
      </c>
      <c r="G96" s="79" t="s">
        <v>121</v>
      </c>
      <c r="H96" s="24" t="s">
        <v>121</v>
      </c>
      <c r="I96" s="9" t="s">
        <v>121</v>
      </c>
    </row>
    <row r="97" spans="1:12" hidden="1" x14ac:dyDescent="0.2">
      <c r="A97" s="10">
        <v>0</v>
      </c>
      <c r="B97" s="77">
        <v>0</v>
      </c>
      <c r="C97" s="9" t="s">
        <v>121</v>
      </c>
      <c r="D97" s="77" t="s">
        <v>121</v>
      </c>
      <c r="E97" s="78" t="s">
        <v>121</v>
      </c>
      <c r="F97" s="78" t="s">
        <v>121</v>
      </c>
      <c r="G97" s="79" t="s">
        <v>121</v>
      </c>
      <c r="H97" s="9" t="s">
        <v>121</v>
      </c>
      <c r="I97" s="9" t="s">
        <v>121</v>
      </c>
    </row>
    <row r="98" spans="1:12" hidden="1" x14ac:dyDescent="0.2">
      <c r="A98" s="10">
        <v>0</v>
      </c>
      <c r="B98" s="77">
        <v>0</v>
      </c>
      <c r="C98" s="9" t="s">
        <v>121</v>
      </c>
      <c r="D98" s="77" t="s">
        <v>121</v>
      </c>
      <c r="E98" s="78" t="s">
        <v>121</v>
      </c>
      <c r="F98" s="78" t="s">
        <v>121</v>
      </c>
      <c r="G98" s="79" t="s">
        <v>121</v>
      </c>
      <c r="H98" s="9" t="s">
        <v>121</v>
      </c>
      <c r="I98" s="9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/>
      <c r="F99" s="157" t="s">
        <v>121</v>
      </c>
      <c r="G99" s="41">
        <v>20290.757114897715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/>
      <c r="F100" s="171">
        <v>1.0145378557448856</v>
      </c>
      <c r="G100" s="35" t="s">
        <v>121</v>
      </c>
      <c r="H100" s="59" t="s">
        <v>121</v>
      </c>
      <c r="I100" s="59" t="s">
        <v>121</v>
      </c>
    </row>
    <row r="101" spans="1:12" hidden="1" x14ac:dyDescent="0.2">
      <c r="A101" s="10">
        <v>0</v>
      </c>
      <c r="B101" s="12">
        <v>0</v>
      </c>
      <c r="C101" s="9" t="s">
        <v>121</v>
      </c>
      <c r="D101" s="26" t="s">
        <v>121</v>
      </c>
      <c r="E101" s="26" t="s">
        <v>121</v>
      </c>
      <c r="F101" s="27" t="s">
        <v>121</v>
      </c>
      <c r="G101" s="30" t="s">
        <v>121</v>
      </c>
      <c r="H101" s="9" t="s">
        <v>121</v>
      </c>
      <c r="I101" s="9" t="s">
        <v>121</v>
      </c>
    </row>
    <row r="102" spans="1:12" hidden="1" x14ac:dyDescent="0.2">
      <c r="A102" s="10">
        <v>0</v>
      </c>
      <c r="B102" s="12">
        <v>0</v>
      </c>
      <c r="C102" s="88" t="s">
        <v>121</v>
      </c>
      <c r="D102" s="25" t="s">
        <v>121</v>
      </c>
      <c r="E102" s="25" t="s">
        <v>121</v>
      </c>
      <c r="F102" s="25" t="s">
        <v>121</v>
      </c>
      <c r="G102" s="40" t="s">
        <v>121</v>
      </c>
      <c r="H102" s="9" t="s">
        <v>121</v>
      </c>
      <c r="I102" s="9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/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/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748.96054964099017</v>
      </c>
      <c r="E105" s="26"/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/>
      <c r="F106" s="26">
        <v>332</v>
      </c>
      <c r="G106" s="26">
        <v>332</v>
      </c>
      <c r="H106" s="24" t="s">
        <v>121</v>
      </c>
      <c r="I106" s="24" t="s">
        <v>121</v>
      </c>
    </row>
    <row r="107" spans="1:12" hidden="1" x14ac:dyDescent="0.2">
      <c r="A107" s="10">
        <v>0</v>
      </c>
      <c r="B107" s="11">
        <v>0</v>
      </c>
      <c r="C107" s="9" t="s">
        <v>121</v>
      </c>
      <c r="D107" s="77" t="s">
        <v>121</v>
      </c>
      <c r="E107" s="78" t="s">
        <v>121</v>
      </c>
      <c r="F107" s="78" t="s">
        <v>121</v>
      </c>
      <c r="G107" s="79" t="s">
        <v>121</v>
      </c>
      <c r="H107" s="9" t="s">
        <v>121</v>
      </c>
      <c r="I107" s="9" t="s">
        <v>121</v>
      </c>
    </row>
    <row r="108" spans="1:12" hidden="1" x14ac:dyDescent="0.2">
      <c r="A108" s="10">
        <v>0</v>
      </c>
      <c r="B108" s="11">
        <v>0</v>
      </c>
      <c r="C108" s="9" t="s">
        <v>121</v>
      </c>
      <c r="D108" s="77" t="s">
        <v>121</v>
      </c>
      <c r="E108" s="78" t="s">
        <v>121</v>
      </c>
      <c r="F108" s="78" t="s">
        <v>121</v>
      </c>
      <c r="G108" s="79" t="s">
        <v>121</v>
      </c>
      <c r="H108" s="24" t="s">
        <v>121</v>
      </c>
      <c r="I108" s="9" t="s">
        <v>121</v>
      </c>
    </row>
    <row r="109" spans="1:12" hidden="1" x14ac:dyDescent="0.2">
      <c r="A109" s="10">
        <v>0</v>
      </c>
      <c r="B109" s="11">
        <v>0</v>
      </c>
      <c r="C109" s="9" t="s">
        <v>121</v>
      </c>
      <c r="D109" s="77" t="s">
        <v>121</v>
      </c>
      <c r="E109" s="78" t="s">
        <v>121</v>
      </c>
      <c r="F109" s="78" t="s">
        <v>121</v>
      </c>
      <c r="G109" s="79" t="s">
        <v>121</v>
      </c>
      <c r="H109" s="24" t="s">
        <v>121</v>
      </c>
      <c r="I109" s="9" t="s">
        <v>121</v>
      </c>
    </row>
    <row r="110" spans="1:12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2" hidden="1" x14ac:dyDescent="0.2">
      <c r="A111" s="10">
        <v>0</v>
      </c>
      <c r="B111" s="89" t="s">
        <v>186</v>
      </c>
      <c r="C111" s="9" t="s">
        <v>121</v>
      </c>
      <c r="D111" s="77" t="s">
        <v>121</v>
      </c>
      <c r="E111" s="78" t="s">
        <v>121</v>
      </c>
      <c r="F111" s="86" t="s">
        <v>121</v>
      </c>
      <c r="G111" s="90" t="s">
        <v>121</v>
      </c>
      <c r="H111" s="24" t="s">
        <v>121</v>
      </c>
      <c r="I111" s="9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/>
      <c r="F112" s="158" t="s">
        <v>121</v>
      </c>
      <c r="G112" s="36">
        <v>19901.079446326286</v>
      </c>
      <c r="H112" s="35" t="s">
        <v>121</v>
      </c>
      <c r="I112" s="34" t="s">
        <v>121</v>
      </c>
      <c r="L112" s="64">
        <f>+L94-G105-G106</f>
        <v>19901.079446326283</v>
      </c>
    </row>
    <row r="113" spans="1:14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/>
      <c r="F113" s="159">
        <v>0.99505397231631432</v>
      </c>
      <c r="G113" s="61" t="s">
        <v>121</v>
      </c>
      <c r="H113" s="42" t="s">
        <v>121</v>
      </c>
      <c r="I113" s="42" t="s">
        <v>121</v>
      </c>
      <c r="L113" s="247">
        <f>L112/G9-F113</f>
        <v>0</v>
      </c>
      <c r="N113" s="10">
        <v>99.394452849755893</v>
      </c>
    </row>
    <row r="115" spans="1:14" x14ac:dyDescent="0.2">
      <c r="B115" s="177" t="s">
        <v>57</v>
      </c>
    </row>
  </sheetData>
  <autoFilter ref="A1:H113">
    <filterColumn colId="0">
      <filters>
        <filter val="1"/>
      </filters>
    </filterColumn>
  </autoFilter>
  <phoneticPr fontId="4" type="noConversion"/>
  <conditionalFormatting sqref="E25:E26 D22:D26 F22:I26 E22:E23 D20:I21 C33 D27:I27 I55:I73 D74:I80 I81 D82:I85 I86 D87:I89 I90:I91 I93 D92:I92 D31:I54 C3:I3 D55:H72">
    <cfRule type="cellIs" dxfId="26" priority="1" stopIfTrue="1" operator="equal">
      <formula>0</formula>
    </cfRule>
  </conditionalFormatting>
  <pageMargins left="0.75" right="0.75" top="1" bottom="1" header="0" footer="0"/>
  <pageSetup paperSize="9" scale="92" orientation="portrait" verticalDpi="0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G55" sqref="G55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1.140625" style="10" customWidth="1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/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/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/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/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81</v>
      </c>
      <c r="C7" s="24" t="s">
        <v>121</v>
      </c>
      <c r="D7" s="62" t="s">
        <v>121</v>
      </c>
      <c r="E7" s="63"/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/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/>
      <c r="F9" s="103" t="s">
        <v>121</v>
      </c>
      <c r="G9" s="145">
        <v>20000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/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/>
      <c r="F11" s="63" t="s">
        <v>121</v>
      </c>
      <c r="G11" s="97">
        <v>25000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/>
      <c r="F12" s="63" t="s">
        <v>121</v>
      </c>
      <c r="G12" s="40">
        <v>20</v>
      </c>
      <c r="H12" s="74" t="s">
        <v>2</v>
      </c>
      <c r="I12" s="62" t="s">
        <v>121</v>
      </c>
    </row>
    <row r="13" spans="1:9" hidden="1" x14ac:dyDescent="0.2">
      <c r="A13" s="10">
        <v>0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63" t="s">
        <v>121</v>
      </c>
      <c r="H13" s="63" t="s">
        <v>121</v>
      </c>
      <c r="I13" s="62" t="s">
        <v>121</v>
      </c>
    </row>
    <row r="14" spans="1:9" x14ac:dyDescent="0.2">
      <c r="A14" s="10">
        <v>1</v>
      </c>
      <c r="B14" s="24" t="s">
        <v>121</v>
      </c>
      <c r="C14" s="24" t="s">
        <v>121</v>
      </c>
      <c r="D14" s="62" t="s">
        <v>121</v>
      </c>
      <c r="E14" s="63"/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/>
      <c r="F15" s="63" t="s">
        <v>121</v>
      </c>
      <c r="G15" s="251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/>
      <c r="F16" s="63" t="s">
        <v>121</v>
      </c>
      <c r="G16" s="40">
        <v>1</v>
      </c>
      <c r="H16" s="74" t="s">
        <v>129</v>
      </c>
      <c r="I16" s="62" t="s">
        <v>121</v>
      </c>
    </row>
    <row r="17" spans="1:12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/>
      <c r="F17" s="63" t="s">
        <v>121</v>
      </c>
      <c r="G17" s="40" t="s">
        <v>121</v>
      </c>
      <c r="H17" s="74" t="s">
        <v>121</v>
      </c>
      <c r="I17" s="62" t="s">
        <v>121</v>
      </c>
    </row>
    <row r="18" spans="1:12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40">
        <v>8.5079999999999991</v>
      </c>
      <c r="H18" s="74" t="s">
        <v>2</v>
      </c>
      <c r="I18" s="25" t="s">
        <v>121</v>
      </c>
    </row>
    <row r="19" spans="1:12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</row>
    <row r="20" spans="1:12" hidden="1" x14ac:dyDescent="0.2">
      <c r="A20" s="10">
        <v>0</v>
      </c>
      <c r="B20" s="24" t="s">
        <v>121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2" x14ac:dyDescent="0.2">
      <c r="A21" s="10">
        <v>1</v>
      </c>
      <c r="B21" s="24" t="s">
        <v>132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02">
        <v>50000</v>
      </c>
      <c r="H21" s="24" t="s">
        <v>133</v>
      </c>
      <c r="I21" s="24" t="s">
        <v>121</v>
      </c>
    </row>
    <row r="22" spans="1:12" hidden="1" x14ac:dyDescent="0.2">
      <c r="A22" s="10">
        <v>0</v>
      </c>
      <c r="B22" s="24" t="s">
        <v>121</v>
      </c>
      <c r="C22" s="27" t="s">
        <v>121</v>
      </c>
      <c r="D22" s="29" t="s">
        <v>121</v>
      </c>
      <c r="E22" s="24" t="s">
        <v>121</v>
      </c>
      <c r="F22" s="28" t="s">
        <v>121</v>
      </c>
      <c r="G22" s="27" t="s">
        <v>121</v>
      </c>
      <c r="H22" s="24" t="s">
        <v>121</v>
      </c>
      <c r="I22" s="24" t="s">
        <v>121</v>
      </c>
    </row>
    <row r="23" spans="1:12" hidden="1" x14ac:dyDescent="0.2">
      <c r="A23" s="10">
        <v>0</v>
      </c>
      <c r="B23" s="24" t="s">
        <v>121</v>
      </c>
      <c r="C23" s="27" t="s">
        <v>121</v>
      </c>
      <c r="D23" s="29" t="s">
        <v>121</v>
      </c>
      <c r="E23" s="24" t="s">
        <v>121</v>
      </c>
      <c r="F23" s="28" t="s">
        <v>121</v>
      </c>
      <c r="G23" s="27" t="s">
        <v>121</v>
      </c>
      <c r="H23" s="24" t="s">
        <v>121</v>
      </c>
      <c r="I23" s="24" t="s">
        <v>121</v>
      </c>
    </row>
    <row r="24" spans="1:12" ht="13.5" hidden="1" x14ac:dyDescent="0.2">
      <c r="A24" s="10">
        <v>0</v>
      </c>
      <c r="B24" s="24" t="s">
        <v>121</v>
      </c>
      <c r="C24" s="27" t="s">
        <v>121</v>
      </c>
      <c r="D24" s="29" t="s">
        <v>121</v>
      </c>
      <c r="E24" s="58" t="s">
        <v>121</v>
      </c>
      <c r="F24" s="28" t="s">
        <v>121</v>
      </c>
      <c r="G24" s="27" t="s">
        <v>121</v>
      </c>
      <c r="H24" s="24" t="s">
        <v>121</v>
      </c>
      <c r="I24" s="24" t="s">
        <v>121</v>
      </c>
    </row>
    <row r="25" spans="1:12" hidden="1" x14ac:dyDescent="0.2">
      <c r="A25" s="10">
        <v>0</v>
      </c>
      <c r="B25" s="24" t="s">
        <v>121</v>
      </c>
      <c r="C25" s="27" t="s">
        <v>121</v>
      </c>
      <c r="D25" s="27" t="s">
        <v>121</v>
      </c>
      <c r="E25" s="24" t="s">
        <v>121</v>
      </c>
      <c r="F25" s="28" t="s">
        <v>121</v>
      </c>
      <c r="G25" s="27" t="s">
        <v>121</v>
      </c>
      <c r="H25" s="24" t="s">
        <v>121</v>
      </c>
      <c r="I25" s="24" t="s">
        <v>121</v>
      </c>
    </row>
    <row r="26" spans="1:12" hidden="1" x14ac:dyDescent="0.2">
      <c r="A26" s="10">
        <v>0</v>
      </c>
      <c r="B26" s="24" t="s">
        <v>121</v>
      </c>
      <c r="C26" s="27" t="s">
        <v>121</v>
      </c>
      <c r="D26" s="29" t="s">
        <v>121</v>
      </c>
      <c r="E26" s="24" t="s">
        <v>121</v>
      </c>
      <c r="F26" s="28" t="s">
        <v>121</v>
      </c>
      <c r="G26" s="27" t="s">
        <v>121</v>
      </c>
      <c r="H26" s="24" t="s">
        <v>121</v>
      </c>
      <c r="I26" s="24" t="s">
        <v>121</v>
      </c>
    </row>
    <row r="27" spans="1:12" hidden="1" x14ac:dyDescent="0.2">
      <c r="A27" s="10">
        <v>0</v>
      </c>
      <c r="B27" s="24" t="s">
        <v>121</v>
      </c>
      <c r="C27" s="27" t="s">
        <v>121</v>
      </c>
      <c r="D27" s="27" t="s">
        <v>121</v>
      </c>
      <c r="E27" s="24" t="s">
        <v>121</v>
      </c>
      <c r="F27" s="28" t="s">
        <v>121</v>
      </c>
      <c r="G27" s="27" t="s">
        <v>121</v>
      </c>
      <c r="H27" s="24" t="s">
        <v>121</v>
      </c>
      <c r="I27" s="24" t="s">
        <v>121</v>
      </c>
    </row>
    <row r="28" spans="1:12" x14ac:dyDescent="0.2">
      <c r="A28" s="10">
        <v>1</v>
      </c>
      <c r="B28" s="24"/>
      <c r="C28" s="27" t="s">
        <v>121</v>
      </c>
      <c r="D28" s="62" t="s">
        <v>121</v>
      </c>
      <c r="E28" s="63"/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121</v>
      </c>
      <c r="D29" s="162" t="s">
        <v>134</v>
      </c>
      <c r="E29" s="163"/>
      <c r="F29" s="163" t="s">
        <v>135</v>
      </c>
      <c r="G29" s="163" t="s">
        <v>136</v>
      </c>
      <c r="H29" s="163" t="s">
        <v>121</v>
      </c>
      <c r="I29" s="162" t="s">
        <v>137</v>
      </c>
    </row>
    <row r="30" spans="1:12" x14ac:dyDescent="0.2">
      <c r="A30" s="10">
        <v>1</v>
      </c>
      <c r="B30" s="164" t="s">
        <v>138</v>
      </c>
      <c r="C30" s="165" t="s">
        <v>121</v>
      </c>
      <c r="D30" s="166" t="s">
        <v>3</v>
      </c>
      <c r="E30" s="166"/>
      <c r="F30" s="166" t="s">
        <v>139</v>
      </c>
      <c r="G30" s="166" t="s">
        <v>108</v>
      </c>
      <c r="H30" s="166" t="s">
        <v>121</v>
      </c>
      <c r="I30" s="167" t="s">
        <v>140</v>
      </c>
    </row>
    <row r="31" spans="1:12" hidden="1" x14ac:dyDescent="0.2">
      <c r="A31" s="10">
        <v>0</v>
      </c>
      <c r="B31" s="32" t="s">
        <v>141</v>
      </c>
      <c r="C31" s="27" t="s">
        <v>121</v>
      </c>
      <c r="D31" s="27" t="s">
        <v>121</v>
      </c>
      <c r="E31" s="27"/>
      <c r="F31" s="27" t="s">
        <v>121</v>
      </c>
      <c r="G31" s="27" t="s">
        <v>121</v>
      </c>
      <c r="H31" s="27" t="s">
        <v>121</v>
      </c>
      <c r="I31" s="27" t="s">
        <v>121</v>
      </c>
      <c r="L31" s="64" t="str">
        <f>+H31</f>
        <v/>
      </c>
    </row>
    <row r="32" spans="1:12" hidden="1" x14ac:dyDescent="0.2">
      <c r="A32" s="10">
        <v>0</v>
      </c>
      <c r="B32" s="11" t="s">
        <v>221</v>
      </c>
      <c r="C32" s="76" t="s">
        <v>121</v>
      </c>
      <c r="D32" s="7" t="s">
        <v>121</v>
      </c>
      <c r="E32" s="9" t="s">
        <v>121</v>
      </c>
      <c r="F32" s="82" t="s">
        <v>121</v>
      </c>
      <c r="G32" s="24" t="s">
        <v>121</v>
      </c>
      <c r="H32" s="24" t="s">
        <v>121</v>
      </c>
      <c r="I32" s="24" t="s">
        <v>121</v>
      </c>
    </row>
    <row r="33" spans="1:14" x14ac:dyDescent="0.2">
      <c r="A33" s="10">
        <v>1</v>
      </c>
      <c r="B33" s="43" t="s">
        <v>144</v>
      </c>
      <c r="C33" s="92" t="s">
        <v>121</v>
      </c>
      <c r="D33" s="93" t="s">
        <v>121</v>
      </c>
      <c r="E33" s="92"/>
      <c r="F33" s="92" t="s">
        <v>121</v>
      </c>
      <c r="G33" s="92" t="s">
        <v>121</v>
      </c>
      <c r="H33" s="92">
        <v>5460.385902245278</v>
      </c>
      <c r="I33" s="92" t="s">
        <v>121</v>
      </c>
      <c r="L33" s="10">
        <f>SUBTOTAL(9,G34:G48)</f>
        <v>5460.3859022452789</v>
      </c>
      <c r="M33" s="64"/>
      <c r="N33" s="10">
        <v>90.738106679507268</v>
      </c>
    </row>
    <row r="34" spans="1:14" x14ac:dyDescent="0.2">
      <c r="A34" s="10">
        <v>1</v>
      </c>
      <c r="B34" s="26" t="s">
        <v>145</v>
      </c>
      <c r="C34" s="27" t="s">
        <v>121</v>
      </c>
      <c r="D34" s="27">
        <v>50000</v>
      </c>
      <c r="E34" s="27"/>
      <c r="F34" s="72">
        <v>1.3337500000000002E-2</v>
      </c>
      <c r="G34" s="27">
        <v>666.87500000000011</v>
      </c>
      <c r="H34" s="27" t="s">
        <v>121</v>
      </c>
      <c r="I34" s="27">
        <v>3.5414087209536071</v>
      </c>
      <c r="K34" s="178"/>
      <c r="M34" s="10">
        <v>104.16666666666667</v>
      </c>
    </row>
    <row r="35" spans="1:14" x14ac:dyDescent="0.2">
      <c r="A35" s="10">
        <v>1</v>
      </c>
      <c r="B35" s="26" t="s">
        <v>146</v>
      </c>
      <c r="C35" s="27" t="s">
        <v>121</v>
      </c>
      <c r="D35" s="27">
        <v>50000</v>
      </c>
      <c r="E35" s="27"/>
      <c r="F35" s="72">
        <v>2.9837499999999999E-2</v>
      </c>
      <c r="G35" s="27">
        <v>1491.875</v>
      </c>
      <c r="H35" s="27" t="s">
        <v>121</v>
      </c>
      <c r="I35" s="27">
        <v>7.9225329118240486</v>
      </c>
      <c r="M35" s="10">
        <v>73.634029547579388</v>
      </c>
    </row>
    <row r="36" spans="1:14" x14ac:dyDescent="0.2">
      <c r="A36" s="10">
        <v>1</v>
      </c>
      <c r="B36" s="26" t="s">
        <v>147</v>
      </c>
      <c r="C36" s="27" t="s">
        <v>121</v>
      </c>
      <c r="D36" s="27">
        <v>3</v>
      </c>
      <c r="E36" s="27"/>
      <c r="F36" s="72">
        <v>0.94000000000000006</v>
      </c>
      <c r="G36" s="27">
        <v>2.8200000000000003</v>
      </c>
      <c r="H36" s="27" t="s">
        <v>121</v>
      </c>
      <c r="I36" s="27">
        <v>1.4975479052429873E-2</v>
      </c>
    </row>
    <row r="37" spans="1:14" x14ac:dyDescent="0.2">
      <c r="A37" s="10">
        <v>1</v>
      </c>
      <c r="B37" s="26" t="s">
        <v>148</v>
      </c>
      <c r="C37" s="27" t="s">
        <v>121</v>
      </c>
      <c r="D37" s="27">
        <v>2.6</v>
      </c>
      <c r="E37" s="27"/>
      <c r="F37" s="72">
        <v>5.66</v>
      </c>
      <c r="G37" s="27">
        <v>14.716000000000001</v>
      </c>
      <c r="H37" s="27" t="s">
        <v>121</v>
      </c>
      <c r="I37" s="27">
        <v>7.8148634657999302E-2</v>
      </c>
    </row>
    <row r="38" spans="1:14" x14ac:dyDescent="0.2">
      <c r="A38" s="10">
        <v>1</v>
      </c>
      <c r="B38" s="11" t="s">
        <v>150</v>
      </c>
      <c r="C38" s="76" t="s">
        <v>121</v>
      </c>
      <c r="D38" s="27">
        <v>842.37582063669015</v>
      </c>
      <c r="E38" s="9" t="s">
        <v>121</v>
      </c>
      <c r="F38" s="28">
        <v>0.37487552031339827</v>
      </c>
      <c r="G38" s="27">
        <v>315.78607406060507</v>
      </c>
      <c r="H38" s="24" t="s">
        <v>121</v>
      </c>
      <c r="I38" s="24">
        <v>1.6769672826750566</v>
      </c>
    </row>
    <row r="39" spans="1:14" hidden="1" x14ac:dyDescent="0.2">
      <c r="A39" s="10">
        <v>0</v>
      </c>
      <c r="B39" s="11" t="s">
        <v>53</v>
      </c>
      <c r="C39" s="76" t="s">
        <v>121</v>
      </c>
      <c r="D39" s="83">
        <v>140</v>
      </c>
      <c r="E39" s="9" t="s">
        <v>121</v>
      </c>
      <c r="F39" s="13" t="s">
        <v>121</v>
      </c>
      <c r="G39" s="27" t="s">
        <v>121</v>
      </c>
      <c r="H39" s="24" t="s">
        <v>121</v>
      </c>
      <c r="I39" s="24" t="s">
        <v>121</v>
      </c>
    </row>
    <row r="40" spans="1:14" hidden="1" x14ac:dyDescent="0.2">
      <c r="A40" s="10">
        <v>0</v>
      </c>
      <c r="B40" s="11" t="s">
        <v>12</v>
      </c>
      <c r="C40" s="76" t="s">
        <v>121</v>
      </c>
      <c r="D40" s="83">
        <v>40</v>
      </c>
      <c r="E40" s="9" t="s">
        <v>121</v>
      </c>
      <c r="F40" s="13" t="s">
        <v>121</v>
      </c>
      <c r="G40" s="27" t="s">
        <v>121</v>
      </c>
      <c r="H40" s="24" t="s">
        <v>121</v>
      </c>
      <c r="I40" s="24" t="s">
        <v>121</v>
      </c>
    </row>
    <row r="41" spans="1:14" hidden="1" x14ac:dyDescent="0.2">
      <c r="A41" s="10">
        <v>0</v>
      </c>
      <c r="B41" s="26" t="s">
        <v>54</v>
      </c>
      <c r="C41" s="27" t="s">
        <v>121</v>
      </c>
      <c r="D41" s="27">
        <v>150</v>
      </c>
      <c r="E41" s="27" t="s">
        <v>121</v>
      </c>
      <c r="F41" s="71" t="s">
        <v>121</v>
      </c>
      <c r="G41" s="27" t="s">
        <v>121</v>
      </c>
      <c r="H41" s="27" t="s">
        <v>121</v>
      </c>
      <c r="I41" s="27" t="s">
        <v>121</v>
      </c>
    </row>
    <row r="42" spans="1:14" x14ac:dyDescent="0.2">
      <c r="A42" s="10">
        <v>1</v>
      </c>
      <c r="B42" s="26" t="s">
        <v>151</v>
      </c>
      <c r="C42" s="27" t="s">
        <v>121</v>
      </c>
      <c r="D42" s="27" t="s">
        <v>121</v>
      </c>
      <c r="E42" s="27" t="s">
        <v>121</v>
      </c>
      <c r="F42" s="72" t="s">
        <v>121</v>
      </c>
      <c r="G42" s="27">
        <v>258.84324000000015</v>
      </c>
      <c r="H42" s="27" t="s">
        <v>121</v>
      </c>
      <c r="I42" s="27">
        <v>1.3745750065542839</v>
      </c>
    </row>
    <row r="43" spans="1:14" hidden="1" x14ac:dyDescent="0.2">
      <c r="A43" s="10">
        <v>0</v>
      </c>
      <c r="B43" s="26" t="s">
        <v>222</v>
      </c>
      <c r="C43" s="27" t="s">
        <v>121</v>
      </c>
      <c r="D43" s="27">
        <v>2.4</v>
      </c>
      <c r="E43" s="27"/>
      <c r="F43" s="72">
        <v>8.363999999999999</v>
      </c>
      <c r="G43" s="27">
        <v>20.073599999999995</v>
      </c>
      <c r="H43" s="27" t="s">
        <v>121</v>
      </c>
      <c r="I43" s="27">
        <v>0.10659992067619015</v>
      </c>
    </row>
    <row r="44" spans="1:14" hidden="1" x14ac:dyDescent="0.2">
      <c r="A44" s="10">
        <v>0</v>
      </c>
      <c r="B44" s="26" t="s">
        <v>223</v>
      </c>
      <c r="C44" s="27" t="s">
        <v>121</v>
      </c>
      <c r="D44" s="27">
        <v>0.4</v>
      </c>
      <c r="E44" s="27"/>
      <c r="F44" s="72">
        <v>193.88160000000002</v>
      </c>
      <c r="G44" s="27">
        <v>77.552640000000011</v>
      </c>
      <c r="H44" s="27" t="s">
        <v>121</v>
      </c>
      <c r="I44" s="27">
        <v>0.41183969353923233</v>
      </c>
    </row>
    <row r="45" spans="1:14" hidden="1" x14ac:dyDescent="0.2">
      <c r="A45" s="10">
        <v>0</v>
      </c>
      <c r="B45" s="26" t="s">
        <v>224</v>
      </c>
      <c r="C45" s="27" t="s">
        <v>121</v>
      </c>
      <c r="D45" s="27">
        <v>30</v>
      </c>
      <c r="E45" s="27"/>
      <c r="F45" s="72">
        <v>5.3738999999999999</v>
      </c>
      <c r="G45" s="27">
        <v>161.21699999999998</v>
      </c>
      <c r="H45" s="27" t="s">
        <v>121</v>
      </c>
      <c r="I45" s="27">
        <v>0.85613539233886038</v>
      </c>
      <c r="M45" s="10">
        <v>92.255793991416297</v>
      </c>
    </row>
    <row r="46" spans="1:14" x14ac:dyDescent="0.2">
      <c r="A46" s="10">
        <v>1</v>
      </c>
      <c r="B46" s="26" t="s">
        <v>225</v>
      </c>
      <c r="C46" s="27" t="s">
        <v>121</v>
      </c>
      <c r="D46" s="27">
        <v>6300</v>
      </c>
      <c r="E46" s="27"/>
      <c r="F46" s="72">
        <v>5.9400000000000001E-2</v>
      </c>
      <c r="G46" s="27">
        <v>374.22</v>
      </c>
      <c r="H46" s="27" t="s">
        <v>121</v>
      </c>
      <c r="I46" s="27">
        <v>1.9872779329788326</v>
      </c>
    </row>
    <row r="47" spans="1:14" x14ac:dyDescent="0.2">
      <c r="A47" s="10">
        <v>1</v>
      </c>
      <c r="B47" s="26" t="s">
        <v>160</v>
      </c>
      <c r="C47" s="27" t="s">
        <v>121</v>
      </c>
      <c r="D47" s="27">
        <v>3077</v>
      </c>
      <c r="E47" s="27"/>
      <c r="F47" s="72">
        <v>0.56000000000000005</v>
      </c>
      <c r="G47" s="27">
        <v>1723.1200000000001</v>
      </c>
      <c r="H47" s="27" t="s">
        <v>121</v>
      </c>
      <c r="I47" s="27">
        <v>9.1505487463911219</v>
      </c>
    </row>
    <row r="48" spans="1:14" s="177" customFormat="1" x14ac:dyDescent="0.2">
      <c r="A48" s="10">
        <v>1</v>
      </c>
      <c r="B48" s="26" t="s">
        <v>226</v>
      </c>
      <c r="C48" s="27" t="s">
        <v>121</v>
      </c>
      <c r="D48" s="27">
        <v>12600</v>
      </c>
      <c r="E48" s="27"/>
      <c r="F48" s="72">
        <v>4.8581792713069338E-2</v>
      </c>
      <c r="G48" s="27">
        <v>612.13058818467368</v>
      </c>
      <c r="H48" s="27" t="s">
        <v>121</v>
      </c>
      <c r="I48" s="27">
        <v>3.2506910640819711</v>
      </c>
      <c r="L48" s="10">
        <f>SUBTOTAL(9,G50:G74)</f>
        <v>7285.4386068965505</v>
      </c>
      <c r="M48" s="10"/>
      <c r="N48" s="10" t="e">
        <v>#VALUE!</v>
      </c>
    </row>
    <row r="49" spans="1:13" x14ac:dyDescent="0.2">
      <c r="A49" s="10">
        <v>1</v>
      </c>
      <c r="B49" s="43" t="s">
        <v>161</v>
      </c>
      <c r="C49" s="92" t="s">
        <v>121</v>
      </c>
      <c r="D49" s="92" t="s">
        <v>121</v>
      </c>
      <c r="E49" s="92"/>
      <c r="F49" s="94" t="s">
        <v>121</v>
      </c>
      <c r="G49" s="92" t="s">
        <v>121</v>
      </c>
      <c r="H49" s="92">
        <v>7285.4386068965505</v>
      </c>
      <c r="I49" s="27" t="s">
        <v>121</v>
      </c>
      <c r="M49" s="10" t="e">
        <v>#VALUE!</v>
      </c>
    </row>
    <row r="50" spans="1:13" x14ac:dyDescent="0.2">
      <c r="A50" s="10">
        <v>1</v>
      </c>
      <c r="B50" s="26" t="s">
        <v>162</v>
      </c>
      <c r="C50" s="27" t="s">
        <v>121</v>
      </c>
      <c r="D50" s="27">
        <v>1</v>
      </c>
      <c r="E50" s="27"/>
      <c r="F50" s="72">
        <v>45</v>
      </c>
      <c r="G50" s="27">
        <v>45</v>
      </c>
      <c r="H50" s="27" t="s">
        <v>121</v>
      </c>
      <c r="I50" s="27">
        <v>0.23897041041111497</v>
      </c>
      <c r="M50" s="10">
        <v>100</v>
      </c>
    </row>
    <row r="51" spans="1:13" x14ac:dyDescent="0.2">
      <c r="A51" s="10">
        <v>1</v>
      </c>
      <c r="B51" s="26" t="s">
        <v>227</v>
      </c>
      <c r="C51" s="27" t="s">
        <v>121</v>
      </c>
      <c r="D51" s="27">
        <v>900</v>
      </c>
      <c r="E51" s="27"/>
      <c r="F51" s="72">
        <v>0.1396</v>
      </c>
      <c r="G51" s="27">
        <v>125.64</v>
      </c>
      <c r="H51" s="27" t="s">
        <v>121</v>
      </c>
      <c r="I51" s="27">
        <v>0.66720538586783307</v>
      </c>
      <c r="L51" s="64"/>
      <c r="M51" s="10">
        <v>100</v>
      </c>
    </row>
    <row r="52" spans="1:13" x14ac:dyDescent="0.2">
      <c r="A52" s="10">
        <v>1</v>
      </c>
      <c r="B52" s="26" t="s">
        <v>163</v>
      </c>
      <c r="C52" s="27" t="s">
        <v>121</v>
      </c>
      <c r="D52" s="27">
        <v>195</v>
      </c>
      <c r="E52" s="27"/>
      <c r="F52" s="73">
        <v>0.2</v>
      </c>
      <c r="G52" s="27">
        <v>39</v>
      </c>
      <c r="H52" s="27" t="s">
        <v>121</v>
      </c>
      <c r="I52" s="27">
        <v>0.20710768902296633</v>
      </c>
      <c r="M52" s="10">
        <v>100</v>
      </c>
    </row>
    <row r="53" spans="1:13" x14ac:dyDescent="0.2">
      <c r="A53" s="10">
        <v>1</v>
      </c>
      <c r="B53" s="26" t="s">
        <v>164</v>
      </c>
      <c r="C53" s="27" t="s">
        <v>121</v>
      </c>
      <c r="D53" s="27">
        <v>1200000</v>
      </c>
      <c r="E53" s="27"/>
      <c r="F53" s="72">
        <v>2.5000000000000001E-4</v>
      </c>
      <c r="G53" s="27">
        <v>300</v>
      </c>
      <c r="H53" s="27" t="s">
        <v>121</v>
      </c>
      <c r="I53" s="27">
        <v>1.593136069407433</v>
      </c>
      <c r="M53" s="10">
        <v>100</v>
      </c>
    </row>
    <row r="54" spans="1:13" x14ac:dyDescent="0.2">
      <c r="A54" s="10">
        <v>1</v>
      </c>
      <c r="B54" s="26" t="s">
        <v>165</v>
      </c>
      <c r="C54" s="27" t="s">
        <v>121</v>
      </c>
      <c r="D54" s="27">
        <v>20000</v>
      </c>
      <c r="E54" s="27"/>
      <c r="F54" s="72">
        <v>0.1</v>
      </c>
      <c r="G54" s="27">
        <v>2000</v>
      </c>
      <c r="H54" s="27" t="s">
        <v>121</v>
      </c>
      <c r="I54" s="27">
        <v>10.620907129382887</v>
      </c>
      <c r="M54" s="10">
        <v>100</v>
      </c>
    </row>
    <row r="55" spans="1:13" x14ac:dyDescent="0.2">
      <c r="A55" s="10">
        <v>1</v>
      </c>
      <c r="B55" s="11" t="s">
        <v>166</v>
      </c>
      <c r="C55" s="76" t="s">
        <v>121</v>
      </c>
      <c r="D55" s="7">
        <v>902.5</v>
      </c>
      <c r="E55" s="9" t="s">
        <v>121</v>
      </c>
      <c r="F55" s="197">
        <v>4.5353448275862061</v>
      </c>
      <c r="G55" s="27">
        <v>4093.1487068965507</v>
      </c>
      <c r="H55" s="9" t="s">
        <v>121</v>
      </c>
      <c r="I55" s="24">
        <v>21.736476141350963</v>
      </c>
    </row>
    <row r="56" spans="1:13" hidden="1" x14ac:dyDescent="0.2">
      <c r="A56" s="10">
        <v>0</v>
      </c>
      <c r="B56" s="11">
        <v>0</v>
      </c>
      <c r="C56" s="76" t="s">
        <v>121</v>
      </c>
      <c r="D56" s="7" t="s">
        <v>121</v>
      </c>
      <c r="E56" s="9" t="s">
        <v>121</v>
      </c>
      <c r="F56" s="9" t="s">
        <v>121</v>
      </c>
      <c r="G56" s="7" t="s">
        <v>121</v>
      </c>
      <c r="H56" s="9" t="s">
        <v>121</v>
      </c>
      <c r="I56" s="24" t="s">
        <v>121</v>
      </c>
    </row>
    <row r="57" spans="1:13" hidden="1" x14ac:dyDescent="0.2">
      <c r="A57" s="10">
        <v>0</v>
      </c>
      <c r="B57" s="11">
        <v>0</v>
      </c>
      <c r="C57" s="76" t="s">
        <v>121</v>
      </c>
      <c r="D57" s="7" t="s">
        <v>121</v>
      </c>
      <c r="E57" s="9" t="s">
        <v>121</v>
      </c>
      <c r="F57" s="9" t="s">
        <v>121</v>
      </c>
      <c r="G57" s="7" t="s">
        <v>121</v>
      </c>
      <c r="H57" s="9" t="s">
        <v>121</v>
      </c>
      <c r="I57" s="24" t="s">
        <v>121</v>
      </c>
    </row>
    <row r="58" spans="1:13" hidden="1" x14ac:dyDescent="0.2">
      <c r="A58" s="10">
        <v>0</v>
      </c>
      <c r="B58" s="11">
        <v>0</v>
      </c>
      <c r="C58" s="76" t="s">
        <v>121</v>
      </c>
      <c r="D58" s="7" t="s">
        <v>121</v>
      </c>
      <c r="E58" s="9" t="s">
        <v>121</v>
      </c>
      <c r="F58" s="9" t="s">
        <v>121</v>
      </c>
      <c r="G58" s="7" t="s">
        <v>121</v>
      </c>
      <c r="H58" s="9" t="s">
        <v>121</v>
      </c>
      <c r="I58" s="24" t="s">
        <v>121</v>
      </c>
    </row>
    <row r="59" spans="1:13" hidden="1" x14ac:dyDescent="0.2">
      <c r="A59" s="10">
        <v>0</v>
      </c>
      <c r="B59" s="11">
        <v>0</v>
      </c>
      <c r="C59" s="76" t="s">
        <v>121</v>
      </c>
      <c r="D59" s="7" t="s">
        <v>121</v>
      </c>
      <c r="E59" s="9" t="s">
        <v>121</v>
      </c>
      <c r="F59" s="9" t="s">
        <v>121</v>
      </c>
      <c r="G59" s="7" t="s">
        <v>121</v>
      </c>
      <c r="H59" s="9" t="s">
        <v>121</v>
      </c>
      <c r="I59" s="24" t="s">
        <v>121</v>
      </c>
    </row>
    <row r="60" spans="1:13" hidden="1" x14ac:dyDescent="0.2">
      <c r="A60" s="10">
        <v>0</v>
      </c>
      <c r="B60" s="11">
        <v>0</v>
      </c>
      <c r="C60" s="76" t="s">
        <v>121</v>
      </c>
      <c r="D60" s="7" t="s">
        <v>121</v>
      </c>
      <c r="E60" s="9" t="s">
        <v>121</v>
      </c>
      <c r="F60" s="9" t="s">
        <v>121</v>
      </c>
      <c r="G60" s="7" t="s">
        <v>121</v>
      </c>
      <c r="H60" s="9" t="s">
        <v>121</v>
      </c>
      <c r="I60" s="24" t="s">
        <v>121</v>
      </c>
    </row>
    <row r="61" spans="1:13" hidden="1" x14ac:dyDescent="0.2">
      <c r="A61" s="10">
        <v>0</v>
      </c>
      <c r="B61" s="11">
        <v>0</v>
      </c>
      <c r="C61" s="76" t="s">
        <v>121</v>
      </c>
      <c r="D61" s="7" t="s">
        <v>121</v>
      </c>
      <c r="E61" s="9" t="s">
        <v>121</v>
      </c>
      <c r="F61" s="9" t="s">
        <v>121</v>
      </c>
      <c r="G61" s="7" t="s">
        <v>121</v>
      </c>
      <c r="H61" s="9" t="s">
        <v>121</v>
      </c>
      <c r="I61" s="24" t="s">
        <v>121</v>
      </c>
    </row>
    <row r="62" spans="1:13" hidden="1" x14ac:dyDescent="0.2">
      <c r="A62" s="10">
        <v>0</v>
      </c>
      <c r="B62" s="11">
        <v>0</v>
      </c>
      <c r="C62" s="76" t="s">
        <v>121</v>
      </c>
      <c r="D62" s="7" t="s">
        <v>121</v>
      </c>
      <c r="E62" s="9" t="s">
        <v>121</v>
      </c>
      <c r="F62" s="9" t="s">
        <v>121</v>
      </c>
      <c r="G62" s="7" t="s">
        <v>121</v>
      </c>
      <c r="H62" s="9" t="s">
        <v>121</v>
      </c>
      <c r="I62" s="24" t="s">
        <v>121</v>
      </c>
    </row>
    <row r="63" spans="1:13" hidden="1" x14ac:dyDescent="0.2">
      <c r="A63" s="10">
        <v>0</v>
      </c>
      <c r="B63" s="11">
        <v>0</v>
      </c>
      <c r="C63" s="76" t="s">
        <v>121</v>
      </c>
      <c r="D63" s="7" t="s">
        <v>121</v>
      </c>
      <c r="E63" s="9" t="s">
        <v>121</v>
      </c>
      <c r="F63" s="9" t="s">
        <v>121</v>
      </c>
      <c r="G63" s="7" t="s">
        <v>121</v>
      </c>
      <c r="H63" s="9" t="s">
        <v>121</v>
      </c>
      <c r="I63" s="24" t="s">
        <v>121</v>
      </c>
    </row>
    <row r="64" spans="1:13" hidden="1" x14ac:dyDescent="0.2">
      <c r="A64" s="10">
        <v>0</v>
      </c>
      <c r="B64" s="11">
        <v>0</v>
      </c>
      <c r="C64" s="76" t="s">
        <v>121</v>
      </c>
      <c r="D64" s="7" t="s">
        <v>121</v>
      </c>
      <c r="E64" s="9" t="s">
        <v>121</v>
      </c>
      <c r="F64" s="9" t="s">
        <v>121</v>
      </c>
      <c r="G64" s="7" t="s">
        <v>121</v>
      </c>
      <c r="H64" s="9" t="s">
        <v>121</v>
      </c>
      <c r="I64" s="24" t="s">
        <v>121</v>
      </c>
    </row>
    <row r="65" spans="1:13" hidden="1" x14ac:dyDescent="0.2">
      <c r="A65" s="10">
        <v>0</v>
      </c>
      <c r="B65" s="11">
        <v>0</v>
      </c>
      <c r="C65" s="76" t="s">
        <v>121</v>
      </c>
      <c r="D65" s="7" t="s">
        <v>121</v>
      </c>
      <c r="E65" s="9" t="s">
        <v>121</v>
      </c>
      <c r="F65" s="9" t="s">
        <v>121</v>
      </c>
      <c r="G65" s="7" t="s">
        <v>121</v>
      </c>
      <c r="H65" s="9" t="s">
        <v>121</v>
      </c>
      <c r="I65" s="24" t="s">
        <v>121</v>
      </c>
    </row>
    <row r="66" spans="1:13" hidden="1" x14ac:dyDescent="0.2">
      <c r="A66" s="10">
        <v>0</v>
      </c>
      <c r="B66" s="11">
        <v>0</v>
      </c>
      <c r="C66" s="76" t="s">
        <v>121</v>
      </c>
      <c r="D66" s="7" t="s">
        <v>121</v>
      </c>
      <c r="E66" s="9" t="s">
        <v>121</v>
      </c>
      <c r="F66" s="9" t="s">
        <v>121</v>
      </c>
      <c r="G66" s="7" t="s">
        <v>121</v>
      </c>
      <c r="H66" s="9" t="s">
        <v>121</v>
      </c>
      <c r="I66" s="24" t="s">
        <v>121</v>
      </c>
    </row>
    <row r="67" spans="1:13" hidden="1" x14ac:dyDescent="0.2">
      <c r="A67" s="10">
        <v>0</v>
      </c>
      <c r="B67" s="11">
        <v>0</v>
      </c>
      <c r="C67" s="76" t="s">
        <v>121</v>
      </c>
      <c r="D67" s="7" t="s">
        <v>121</v>
      </c>
      <c r="E67" s="9" t="s">
        <v>121</v>
      </c>
      <c r="F67" s="9" t="s">
        <v>121</v>
      </c>
      <c r="G67" s="7" t="s">
        <v>121</v>
      </c>
      <c r="H67" s="9" t="s">
        <v>121</v>
      </c>
      <c r="I67" s="24" t="s">
        <v>121</v>
      </c>
    </row>
    <row r="68" spans="1:13" hidden="1" x14ac:dyDescent="0.2">
      <c r="A68" s="10">
        <v>0</v>
      </c>
      <c r="B68" s="11">
        <v>0</v>
      </c>
      <c r="C68" s="76" t="s">
        <v>121</v>
      </c>
      <c r="D68" s="7" t="s">
        <v>121</v>
      </c>
      <c r="E68" s="9" t="s">
        <v>121</v>
      </c>
      <c r="F68" s="9" t="s">
        <v>121</v>
      </c>
      <c r="G68" s="7" t="s">
        <v>121</v>
      </c>
      <c r="H68" s="9" t="s">
        <v>121</v>
      </c>
      <c r="I68" s="24" t="s">
        <v>121</v>
      </c>
    </row>
    <row r="69" spans="1:13" hidden="1" x14ac:dyDescent="0.2">
      <c r="A69" s="10">
        <v>0</v>
      </c>
      <c r="B69" s="11">
        <v>0</v>
      </c>
      <c r="C69" s="76" t="s">
        <v>121</v>
      </c>
      <c r="D69" s="7" t="s">
        <v>121</v>
      </c>
      <c r="E69" s="9" t="s">
        <v>121</v>
      </c>
      <c r="F69" s="9" t="s">
        <v>121</v>
      </c>
      <c r="G69" s="7" t="s">
        <v>121</v>
      </c>
      <c r="H69" s="9" t="s">
        <v>121</v>
      </c>
      <c r="I69" s="24" t="s">
        <v>121</v>
      </c>
    </row>
    <row r="70" spans="1:13" hidden="1" x14ac:dyDescent="0.2">
      <c r="A70" s="10">
        <v>0</v>
      </c>
      <c r="B70" s="11">
        <v>0</v>
      </c>
      <c r="C70" s="76" t="s">
        <v>121</v>
      </c>
      <c r="D70" s="7" t="s">
        <v>121</v>
      </c>
      <c r="E70" s="9" t="s">
        <v>121</v>
      </c>
      <c r="F70" s="9" t="s">
        <v>121</v>
      </c>
      <c r="G70" s="7" t="s">
        <v>121</v>
      </c>
      <c r="H70" s="9" t="s">
        <v>121</v>
      </c>
      <c r="I70" s="24" t="s">
        <v>121</v>
      </c>
    </row>
    <row r="71" spans="1:13" hidden="1" x14ac:dyDescent="0.2">
      <c r="A71" s="10">
        <v>0</v>
      </c>
      <c r="B71" s="11">
        <v>0</v>
      </c>
      <c r="C71" s="76" t="s">
        <v>121</v>
      </c>
      <c r="D71" s="7" t="s">
        <v>121</v>
      </c>
      <c r="E71" s="9" t="s">
        <v>121</v>
      </c>
      <c r="F71" s="9" t="s">
        <v>121</v>
      </c>
      <c r="G71" s="7" t="s">
        <v>121</v>
      </c>
      <c r="H71" s="9" t="s">
        <v>121</v>
      </c>
      <c r="I71" s="24" t="s">
        <v>121</v>
      </c>
    </row>
    <row r="72" spans="1:13" hidden="1" x14ac:dyDescent="0.2">
      <c r="A72" s="10">
        <v>0</v>
      </c>
      <c r="B72" s="11">
        <v>0</v>
      </c>
      <c r="C72" s="76" t="s">
        <v>121</v>
      </c>
      <c r="D72" s="7" t="s">
        <v>121</v>
      </c>
      <c r="E72" s="9" t="s">
        <v>121</v>
      </c>
      <c r="F72" s="9" t="s">
        <v>121</v>
      </c>
      <c r="G72" s="7" t="s">
        <v>121</v>
      </c>
      <c r="H72" s="9" t="s">
        <v>121</v>
      </c>
      <c r="I72" s="24" t="s">
        <v>121</v>
      </c>
    </row>
    <row r="73" spans="1:13" x14ac:dyDescent="0.2">
      <c r="A73" s="10">
        <v>1</v>
      </c>
      <c r="B73" s="11" t="s">
        <v>167</v>
      </c>
      <c r="C73" s="9" t="s">
        <v>121</v>
      </c>
      <c r="D73" s="26" t="s">
        <v>121</v>
      </c>
      <c r="E73" s="78" t="s">
        <v>121</v>
      </c>
      <c r="F73" s="72" t="s">
        <v>121</v>
      </c>
      <c r="G73" s="30">
        <v>680.64</v>
      </c>
      <c r="H73" s="24" t="s">
        <v>121</v>
      </c>
      <c r="I73" s="24">
        <v>3.6145071142715848</v>
      </c>
      <c r="M73" s="10">
        <v>120</v>
      </c>
    </row>
    <row r="74" spans="1:13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/>
      <c r="F74" s="72" t="s">
        <v>121</v>
      </c>
      <c r="G74" s="27">
        <v>2.0099</v>
      </c>
      <c r="H74" s="27" t="s">
        <v>121</v>
      </c>
      <c r="I74" s="27">
        <v>1.0673480619673334E-2</v>
      </c>
      <c r="M74" s="10">
        <v>100</v>
      </c>
    </row>
    <row r="75" spans="1:13" x14ac:dyDescent="0.2">
      <c r="A75" s="10">
        <v>1</v>
      </c>
      <c r="B75" s="95" t="s">
        <v>169</v>
      </c>
      <c r="C75" s="96" t="s">
        <v>121</v>
      </c>
      <c r="D75" s="92" t="s">
        <v>121</v>
      </c>
      <c r="E75" s="92"/>
      <c r="F75" s="94" t="s">
        <v>121</v>
      </c>
      <c r="G75" s="92" t="s">
        <v>121</v>
      </c>
      <c r="H75" s="92">
        <v>84.166666666666657</v>
      </c>
      <c r="I75" s="92" t="s">
        <v>121</v>
      </c>
      <c r="L75" s="64">
        <f>SUM(G76:G81)</f>
        <v>84.166666666666657</v>
      </c>
    </row>
    <row r="76" spans="1:13" x14ac:dyDescent="0.2">
      <c r="A76" s="10">
        <v>1</v>
      </c>
      <c r="B76" s="26" t="s">
        <v>228</v>
      </c>
      <c r="C76" s="24" t="s">
        <v>121</v>
      </c>
      <c r="D76" s="27">
        <v>0.5</v>
      </c>
      <c r="E76" s="27" t="s">
        <v>121</v>
      </c>
      <c r="F76" s="72" t="s">
        <v>121</v>
      </c>
      <c r="G76" s="27">
        <v>84.166666666666657</v>
      </c>
      <c r="H76" s="27" t="s">
        <v>121</v>
      </c>
      <c r="I76" s="27">
        <v>0.44696317502819649</v>
      </c>
    </row>
    <row r="77" spans="1:13" hidden="1" x14ac:dyDescent="0.2">
      <c r="A77" s="10">
        <v>0</v>
      </c>
      <c r="B77" s="26">
        <v>0</v>
      </c>
      <c r="C77" s="24" t="s">
        <v>121</v>
      </c>
      <c r="D77" s="27" t="s">
        <v>121</v>
      </c>
      <c r="E77" s="27"/>
      <c r="F77" s="27" t="s">
        <v>121</v>
      </c>
      <c r="G77" s="27" t="s">
        <v>121</v>
      </c>
      <c r="H77" s="27" t="s">
        <v>121</v>
      </c>
      <c r="I77" s="27" t="s">
        <v>121</v>
      </c>
    </row>
    <row r="78" spans="1:13" hidden="1" x14ac:dyDescent="0.2">
      <c r="A78" s="10">
        <v>0</v>
      </c>
      <c r="B78" s="26">
        <v>0</v>
      </c>
      <c r="C78" s="24" t="s">
        <v>121</v>
      </c>
      <c r="D78" s="27" t="s">
        <v>121</v>
      </c>
      <c r="E78" s="27"/>
      <c r="F78" s="27" t="s">
        <v>121</v>
      </c>
      <c r="G78" s="27" t="s">
        <v>121</v>
      </c>
      <c r="H78" s="27" t="s">
        <v>121</v>
      </c>
      <c r="I78" s="27" t="s">
        <v>121</v>
      </c>
    </row>
    <row r="79" spans="1:13" hidden="1" x14ac:dyDescent="0.2">
      <c r="A79" s="10">
        <v>0</v>
      </c>
      <c r="B79" s="26">
        <v>0</v>
      </c>
      <c r="C79" s="24" t="s">
        <v>121</v>
      </c>
      <c r="D79" s="27" t="s">
        <v>121</v>
      </c>
      <c r="E79" s="27" t="s">
        <v>121</v>
      </c>
      <c r="F79" s="27" t="s">
        <v>121</v>
      </c>
      <c r="G79" s="27" t="s">
        <v>121</v>
      </c>
      <c r="H79" s="27" t="s">
        <v>121</v>
      </c>
      <c r="I79" s="27" t="s">
        <v>121</v>
      </c>
    </row>
    <row r="80" spans="1:13" hidden="1" x14ac:dyDescent="0.2">
      <c r="A80" s="10">
        <v>0</v>
      </c>
      <c r="B80" s="26">
        <v>0</v>
      </c>
      <c r="C80" s="24" t="s">
        <v>121</v>
      </c>
      <c r="D80" s="27" t="s">
        <v>121</v>
      </c>
      <c r="E80" s="27" t="s">
        <v>121</v>
      </c>
      <c r="F80" s="27" t="s">
        <v>121</v>
      </c>
      <c r="G80" s="27" t="s">
        <v>121</v>
      </c>
      <c r="H80" s="27" t="s">
        <v>121</v>
      </c>
      <c r="I80" s="27" t="s">
        <v>121</v>
      </c>
    </row>
    <row r="81" spans="1:14" hidden="1" x14ac:dyDescent="0.2">
      <c r="A81" s="10">
        <v>0</v>
      </c>
      <c r="B81" s="11">
        <v>0</v>
      </c>
      <c r="C81" s="9" t="s">
        <v>121</v>
      </c>
      <c r="D81" s="26" t="s">
        <v>121</v>
      </c>
      <c r="E81" s="78" t="s">
        <v>121</v>
      </c>
      <c r="F81" s="76" t="s">
        <v>121</v>
      </c>
      <c r="G81" s="84" t="s">
        <v>121</v>
      </c>
      <c r="H81" s="9" t="s">
        <v>121</v>
      </c>
      <c r="I81" s="24" t="s">
        <v>121</v>
      </c>
    </row>
    <row r="82" spans="1:14" x14ac:dyDescent="0.2">
      <c r="A82" s="10">
        <v>1</v>
      </c>
      <c r="B82" s="95" t="s">
        <v>171</v>
      </c>
      <c r="C82" s="96" t="s">
        <v>121</v>
      </c>
      <c r="D82" s="92" t="s">
        <v>121</v>
      </c>
      <c r="E82" s="92"/>
      <c r="F82" s="94" t="s">
        <v>121</v>
      </c>
      <c r="G82" s="92" t="s">
        <v>121</v>
      </c>
      <c r="H82" s="92">
        <v>4245.9288083844876</v>
      </c>
      <c r="I82" s="92" t="s">
        <v>121</v>
      </c>
      <c r="L82" s="64">
        <f>SUM(G83:G84)</f>
        <v>4245.9288083844876</v>
      </c>
      <c r="N82" s="10">
        <v>107.60283694708312</v>
      </c>
    </row>
    <row r="83" spans="1:14" x14ac:dyDescent="0.2">
      <c r="A83" s="10">
        <v>1</v>
      </c>
      <c r="B83" s="31" t="s">
        <v>172</v>
      </c>
      <c r="C83" s="24" t="s">
        <v>121</v>
      </c>
      <c r="D83" s="27">
        <v>115.05108093590378</v>
      </c>
      <c r="E83" s="27"/>
      <c r="F83" s="72">
        <v>22.062121789876851</v>
      </c>
      <c r="G83" s="27">
        <v>2538.2709596648879</v>
      </c>
      <c r="H83" s="27" t="s">
        <v>121</v>
      </c>
      <c r="I83" s="27">
        <v>13.479370065905178</v>
      </c>
      <c r="M83" s="10">
        <v>112.71367036713853</v>
      </c>
    </row>
    <row r="84" spans="1:14" x14ac:dyDescent="0.2">
      <c r="A84" s="10">
        <v>1</v>
      </c>
      <c r="B84" s="31" t="s">
        <v>173</v>
      </c>
      <c r="C84" s="24" t="s">
        <v>121</v>
      </c>
      <c r="D84" s="27">
        <v>297.70917087106915</v>
      </c>
      <c r="E84" s="27"/>
      <c r="F84" s="72">
        <v>5.7359934318555013</v>
      </c>
      <c r="G84" s="27">
        <v>1707.6578487195998</v>
      </c>
      <c r="H84" s="27" t="s">
        <v>121</v>
      </c>
      <c r="I84" s="27">
        <v>9.0684377100063216</v>
      </c>
      <c r="M84" s="10">
        <v>100.80846587719918</v>
      </c>
    </row>
    <row r="85" spans="1:14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/>
      <c r="F85" s="94" t="s">
        <v>121</v>
      </c>
      <c r="G85" s="92" t="s">
        <v>121</v>
      </c>
      <c r="H85" s="92">
        <v>1447.2730620064785</v>
      </c>
      <c r="I85" s="92" t="s">
        <v>121</v>
      </c>
      <c r="L85" s="64">
        <f>SUM(G86:G91)</f>
        <v>1447.2730620064785</v>
      </c>
      <c r="N85" s="10">
        <v>90.551479920005278</v>
      </c>
    </row>
    <row r="86" spans="1:14" hidden="1" x14ac:dyDescent="0.2">
      <c r="A86" s="10">
        <v>0</v>
      </c>
      <c r="B86" s="12" t="s">
        <v>175</v>
      </c>
      <c r="C86" s="9" t="s">
        <v>121</v>
      </c>
      <c r="D86" s="77" t="s">
        <v>121</v>
      </c>
      <c r="E86" s="78" t="s">
        <v>121</v>
      </c>
      <c r="F86" s="85" t="s">
        <v>121</v>
      </c>
      <c r="G86" s="8" t="s">
        <v>121</v>
      </c>
      <c r="H86" s="9" t="s">
        <v>121</v>
      </c>
      <c r="I86" s="24" t="s">
        <v>121</v>
      </c>
    </row>
    <row r="87" spans="1:14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/>
      <c r="F87" s="72" t="s">
        <v>121</v>
      </c>
      <c r="G87" s="27">
        <v>562.899124371516</v>
      </c>
      <c r="H87" s="27" t="s">
        <v>121</v>
      </c>
      <c r="I87" s="27">
        <v>2.9892496615804096</v>
      </c>
    </row>
    <row r="88" spans="1:14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/>
      <c r="F88" s="72" t="s">
        <v>121</v>
      </c>
      <c r="G88" s="27">
        <v>611.71418431371774</v>
      </c>
      <c r="H88" s="27" t="s">
        <v>121</v>
      </c>
      <c r="I88" s="27">
        <v>3.2484797706611017</v>
      </c>
    </row>
    <row r="89" spans="1:14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/>
      <c r="F89" s="72" t="s">
        <v>121</v>
      </c>
      <c r="G89" s="27">
        <v>272.65975332124475</v>
      </c>
      <c r="H89" s="27" t="s">
        <v>121</v>
      </c>
      <c r="I89" s="27">
        <v>1.4479469589726941</v>
      </c>
    </row>
    <row r="90" spans="1:14" hidden="1" x14ac:dyDescent="0.2">
      <c r="A90" s="10">
        <v>0</v>
      </c>
      <c r="B90" s="11">
        <v>0</v>
      </c>
      <c r="C90" s="9" t="s">
        <v>121</v>
      </c>
      <c r="D90" s="9" t="s">
        <v>121</v>
      </c>
      <c r="E90" s="78" t="s">
        <v>121</v>
      </c>
      <c r="F90" s="76" t="s">
        <v>121</v>
      </c>
      <c r="G90" s="27" t="s">
        <v>121</v>
      </c>
      <c r="H90" s="26" t="s">
        <v>121</v>
      </c>
      <c r="I90" s="24" t="s">
        <v>121</v>
      </c>
    </row>
    <row r="91" spans="1:14" hidden="1" x14ac:dyDescent="0.2">
      <c r="A91" s="10">
        <v>0</v>
      </c>
      <c r="B91" s="12" t="s">
        <v>179</v>
      </c>
      <c r="C91" s="9" t="s">
        <v>121</v>
      </c>
      <c r="D91" s="86" t="s">
        <v>121</v>
      </c>
      <c r="E91" s="78" t="s">
        <v>121</v>
      </c>
      <c r="F91" s="76" t="s">
        <v>121</v>
      </c>
      <c r="G91" s="87" t="s">
        <v>121</v>
      </c>
      <c r="H91" s="9" t="s">
        <v>121</v>
      </c>
      <c r="I91" s="24" t="s">
        <v>121</v>
      </c>
    </row>
    <row r="92" spans="1:14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/>
      <c r="F92" s="72" t="s">
        <v>121</v>
      </c>
      <c r="G92" s="27">
        <v>307.59019704133544</v>
      </c>
      <c r="H92" s="27" t="s">
        <v>121</v>
      </c>
      <c r="I92" s="27">
        <v>1.6334434583423034</v>
      </c>
      <c r="L92" s="64">
        <f>+G92</f>
        <v>307.59019704133544</v>
      </c>
    </row>
    <row r="93" spans="1:14" hidden="1" x14ac:dyDescent="0.2">
      <c r="A93" s="10">
        <v>0</v>
      </c>
      <c r="B93" s="9">
        <v>0</v>
      </c>
      <c r="C93" s="9" t="s">
        <v>121</v>
      </c>
      <c r="D93" s="9" t="s">
        <v>121</v>
      </c>
      <c r="E93" s="78" t="s">
        <v>121</v>
      </c>
      <c r="F93" s="76" t="s">
        <v>121</v>
      </c>
      <c r="G93" s="27" t="s">
        <v>121</v>
      </c>
      <c r="H93" s="24" t="s">
        <v>121</v>
      </c>
      <c r="I93" s="24" t="s">
        <v>121</v>
      </c>
    </row>
    <row r="94" spans="1:14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/>
      <c r="F94" s="156" t="s">
        <v>121</v>
      </c>
      <c r="G94" s="39">
        <v>18830.783243240796</v>
      </c>
      <c r="H94" s="38" t="s">
        <v>121</v>
      </c>
      <c r="I94" s="38">
        <v>100.00000000000003</v>
      </c>
      <c r="K94" s="64"/>
      <c r="L94" s="64">
        <f>SUM(L31:L92)</f>
        <v>18830.783243240796</v>
      </c>
    </row>
    <row r="95" spans="1:14" hidden="1" x14ac:dyDescent="0.2">
      <c r="A95" s="10">
        <v>0</v>
      </c>
      <c r="B95" s="12" t="s">
        <v>49</v>
      </c>
      <c r="C95" s="9" t="s">
        <v>121</v>
      </c>
      <c r="D95" s="9" t="s">
        <v>121</v>
      </c>
      <c r="E95" s="78" t="s">
        <v>121</v>
      </c>
      <c r="F95" s="76" t="s">
        <v>121</v>
      </c>
      <c r="G95" s="27" t="s">
        <v>121</v>
      </c>
      <c r="H95" s="24" t="s">
        <v>121</v>
      </c>
      <c r="I95" s="9" t="s">
        <v>121</v>
      </c>
    </row>
    <row r="96" spans="1:14" hidden="1" x14ac:dyDescent="0.2">
      <c r="A96" s="10">
        <v>0</v>
      </c>
      <c r="B96" s="77">
        <v>0</v>
      </c>
      <c r="C96" s="9" t="s">
        <v>121</v>
      </c>
      <c r="D96" s="77" t="s">
        <v>121</v>
      </c>
      <c r="E96" s="78" t="s">
        <v>121</v>
      </c>
      <c r="F96" s="78" t="s">
        <v>121</v>
      </c>
      <c r="G96" s="79" t="s">
        <v>121</v>
      </c>
      <c r="H96" s="24" t="s">
        <v>121</v>
      </c>
      <c r="I96" s="9" t="s">
        <v>121</v>
      </c>
    </row>
    <row r="97" spans="1:12" hidden="1" x14ac:dyDescent="0.2">
      <c r="A97" s="10">
        <v>0</v>
      </c>
      <c r="B97" s="77">
        <v>0</v>
      </c>
      <c r="C97" s="9" t="s">
        <v>121</v>
      </c>
      <c r="D97" s="77" t="s">
        <v>121</v>
      </c>
      <c r="E97" s="78" t="s">
        <v>121</v>
      </c>
      <c r="F97" s="78" t="s">
        <v>121</v>
      </c>
      <c r="G97" s="79" t="s">
        <v>121</v>
      </c>
      <c r="H97" s="9" t="s">
        <v>121</v>
      </c>
      <c r="I97" s="9" t="s">
        <v>121</v>
      </c>
    </row>
    <row r="98" spans="1:12" hidden="1" x14ac:dyDescent="0.2">
      <c r="A98" s="10">
        <v>0</v>
      </c>
      <c r="B98" s="77">
        <v>0</v>
      </c>
      <c r="C98" s="9" t="s">
        <v>121</v>
      </c>
      <c r="D98" s="77" t="s">
        <v>121</v>
      </c>
      <c r="E98" s="78" t="s">
        <v>121</v>
      </c>
      <c r="F98" s="78" t="s">
        <v>121</v>
      </c>
      <c r="G98" s="79" t="s">
        <v>121</v>
      </c>
      <c r="H98" s="9" t="s">
        <v>121</v>
      </c>
      <c r="I98" s="9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/>
      <c r="F99" s="157" t="s">
        <v>121</v>
      </c>
      <c r="G99" s="41">
        <v>18830.783243240796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/>
      <c r="F100" s="171">
        <v>0.94153916216203981</v>
      </c>
      <c r="G100" s="35" t="s">
        <v>121</v>
      </c>
      <c r="H100" s="59" t="s">
        <v>121</v>
      </c>
      <c r="I100" s="59" t="s">
        <v>121</v>
      </c>
    </row>
    <row r="101" spans="1:12" hidden="1" x14ac:dyDescent="0.2">
      <c r="A101" s="10">
        <v>0</v>
      </c>
      <c r="B101" s="12">
        <v>0</v>
      </c>
      <c r="C101" s="9" t="s">
        <v>121</v>
      </c>
      <c r="D101" s="26" t="s">
        <v>121</v>
      </c>
      <c r="E101" s="26" t="s">
        <v>121</v>
      </c>
      <c r="F101" s="27" t="s">
        <v>121</v>
      </c>
      <c r="G101" s="30" t="s">
        <v>121</v>
      </c>
      <c r="H101" s="9" t="s">
        <v>121</v>
      </c>
      <c r="I101" s="9" t="s">
        <v>121</v>
      </c>
    </row>
    <row r="102" spans="1:12" hidden="1" x14ac:dyDescent="0.2">
      <c r="A102" s="10">
        <v>0</v>
      </c>
      <c r="B102" s="12">
        <v>0</v>
      </c>
      <c r="C102" s="88" t="s">
        <v>121</v>
      </c>
      <c r="D102" s="25" t="s">
        <v>121</v>
      </c>
      <c r="E102" s="25" t="s">
        <v>121</v>
      </c>
      <c r="F102" s="25" t="s">
        <v>121</v>
      </c>
      <c r="G102" s="40" t="s">
        <v>121</v>
      </c>
      <c r="H102" s="9" t="s">
        <v>121</v>
      </c>
      <c r="I102" s="9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/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/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690.30648561542273</v>
      </c>
      <c r="E105" s="26"/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/>
      <c r="F106" s="26">
        <v>332</v>
      </c>
      <c r="G106" s="26">
        <v>332</v>
      </c>
      <c r="H106" s="24" t="s">
        <v>121</v>
      </c>
      <c r="I106" s="24" t="s">
        <v>121</v>
      </c>
    </row>
    <row r="107" spans="1:12" hidden="1" x14ac:dyDescent="0.2">
      <c r="A107" s="10">
        <v>0</v>
      </c>
      <c r="B107" s="11">
        <v>0</v>
      </c>
      <c r="C107" s="9" t="s">
        <v>121</v>
      </c>
      <c r="D107" s="77" t="s">
        <v>121</v>
      </c>
      <c r="E107" s="78" t="s">
        <v>121</v>
      </c>
      <c r="F107" s="78" t="s">
        <v>121</v>
      </c>
      <c r="G107" s="79" t="s">
        <v>121</v>
      </c>
      <c r="H107" s="9" t="s">
        <v>121</v>
      </c>
      <c r="I107" s="9" t="s">
        <v>121</v>
      </c>
    </row>
    <row r="108" spans="1:12" hidden="1" x14ac:dyDescent="0.2">
      <c r="A108" s="10">
        <v>0</v>
      </c>
      <c r="B108" s="11">
        <v>0</v>
      </c>
      <c r="C108" s="9" t="s">
        <v>121</v>
      </c>
      <c r="D108" s="77" t="s">
        <v>121</v>
      </c>
      <c r="E108" s="78" t="s">
        <v>121</v>
      </c>
      <c r="F108" s="78" t="s">
        <v>121</v>
      </c>
      <c r="G108" s="79" t="s">
        <v>121</v>
      </c>
      <c r="H108" s="24" t="s">
        <v>121</v>
      </c>
      <c r="I108" s="9" t="s">
        <v>121</v>
      </c>
    </row>
    <row r="109" spans="1:12" hidden="1" x14ac:dyDescent="0.2">
      <c r="A109" s="10">
        <v>0</v>
      </c>
      <c r="B109" s="11">
        <v>0</v>
      </c>
      <c r="C109" s="9" t="s">
        <v>121</v>
      </c>
      <c r="D109" s="77" t="s">
        <v>121</v>
      </c>
      <c r="E109" s="78" t="s">
        <v>121</v>
      </c>
      <c r="F109" s="78" t="s">
        <v>121</v>
      </c>
      <c r="G109" s="79" t="s">
        <v>121</v>
      </c>
      <c r="H109" s="24" t="s">
        <v>121</v>
      </c>
      <c r="I109" s="9" t="s">
        <v>121</v>
      </c>
    </row>
    <row r="110" spans="1:12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2" hidden="1" x14ac:dyDescent="0.2">
      <c r="A111" s="10">
        <v>0</v>
      </c>
      <c r="B111" s="89" t="s">
        <v>186</v>
      </c>
      <c r="C111" s="9" t="s">
        <v>121</v>
      </c>
      <c r="D111" s="77" t="s">
        <v>121</v>
      </c>
      <c r="E111" s="78" t="s">
        <v>121</v>
      </c>
      <c r="F111" s="86" t="s">
        <v>121</v>
      </c>
      <c r="G111" s="90" t="s">
        <v>121</v>
      </c>
      <c r="H111" s="24" t="s">
        <v>121</v>
      </c>
      <c r="I111" s="9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/>
      <c r="F112" s="158" t="s">
        <v>121</v>
      </c>
      <c r="G112" s="36">
        <v>18441.105574669367</v>
      </c>
      <c r="H112" s="35" t="s">
        <v>121</v>
      </c>
      <c r="I112" s="34" t="s">
        <v>121</v>
      </c>
      <c r="L112" s="64">
        <f>+L94-G105-G106</f>
        <v>18441.105574669367</v>
      </c>
    </row>
    <row r="113" spans="1:13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/>
      <c r="F113" s="159">
        <v>0.92205527873346838</v>
      </c>
      <c r="G113" s="61" t="s">
        <v>121</v>
      </c>
      <c r="H113" s="42" t="s">
        <v>121</v>
      </c>
      <c r="I113" s="42" t="s">
        <v>121</v>
      </c>
      <c r="L113" s="246">
        <f>L112/G9-F113</f>
        <v>0</v>
      </c>
      <c r="M113" s="10">
        <v>98.65752863114632</v>
      </c>
    </row>
    <row r="115" spans="1:13" x14ac:dyDescent="0.2">
      <c r="B115" s="177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D74:I80 I81 D82:I85 I86 D87:I89 I90:I91 I93 D92:I92 D31:I54 C3:I3 D55:H72">
    <cfRule type="cellIs" dxfId="25" priority="1" stopIfTrue="1" operator="equal">
      <formula>0</formula>
    </cfRule>
  </conditionalFormatting>
  <pageMargins left="0.75" right="0.75" top="1" bottom="1" header="0" footer="0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F56" sqref="F56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" style="10" customWidth="1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/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/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/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/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79</v>
      </c>
      <c r="C7" s="24" t="s">
        <v>121</v>
      </c>
      <c r="D7" s="62" t="s">
        <v>121</v>
      </c>
      <c r="E7" s="63"/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/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/>
      <c r="F9" s="103" t="s">
        <v>121</v>
      </c>
      <c r="G9" s="145">
        <v>25000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/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/>
      <c r="F11" s="63" t="s">
        <v>121</v>
      </c>
      <c r="G11" s="97">
        <v>31250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/>
      <c r="F12" s="63" t="s">
        <v>121</v>
      </c>
      <c r="G12" s="40">
        <v>20</v>
      </c>
      <c r="H12" s="74" t="s">
        <v>2</v>
      </c>
      <c r="I12" s="62" t="s">
        <v>121</v>
      </c>
    </row>
    <row r="13" spans="1:9" hidden="1" x14ac:dyDescent="0.2">
      <c r="A13" s="10">
        <v>0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63" t="s">
        <v>121</v>
      </c>
      <c r="H13" s="63" t="s">
        <v>121</v>
      </c>
      <c r="I13" s="62" t="s">
        <v>121</v>
      </c>
    </row>
    <row r="14" spans="1:9" x14ac:dyDescent="0.2">
      <c r="A14" s="10">
        <v>1</v>
      </c>
      <c r="B14" s="24" t="s">
        <v>121</v>
      </c>
      <c r="C14" s="24" t="s">
        <v>121</v>
      </c>
      <c r="D14" s="62" t="s">
        <v>121</v>
      </c>
      <c r="E14" s="63"/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/>
      <c r="F15" s="63" t="s">
        <v>121</v>
      </c>
      <c r="G15" s="251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/>
      <c r="F16" s="63" t="s">
        <v>121</v>
      </c>
      <c r="G16" s="40">
        <v>1</v>
      </c>
      <c r="H16" s="74" t="s">
        <v>129</v>
      </c>
      <c r="I16" s="62" t="s">
        <v>121</v>
      </c>
    </row>
    <row r="17" spans="1:12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/>
      <c r="F17" s="63" t="s">
        <v>121</v>
      </c>
      <c r="G17" s="40" t="s">
        <v>121</v>
      </c>
      <c r="H17" s="74" t="s">
        <v>121</v>
      </c>
      <c r="I17" s="62" t="s">
        <v>121</v>
      </c>
    </row>
    <row r="18" spans="1:12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40">
        <v>8.5079999999999991</v>
      </c>
      <c r="H18" s="74" t="s">
        <v>2</v>
      </c>
      <c r="I18" s="25" t="s">
        <v>121</v>
      </c>
    </row>
    <row r="19" spans="1:12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</row>
    <row r="20" spans="1:12" hidden="1" x14ac:dyDescent="0.2">
      <c r="A20" s="10">
        <v>0</v>
      </c>
      <c r="B20" s="24" t="s">
        <v>121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2" x14ac:dyDescent="0.2">
      <c r="A21" s="10">
        <v>1</v>
      </c>
      <c r="B21" s="24" t="s">
        <v>132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02">
        <v>50000</v>
      </c>
      <c r="H21" s="24" t="s">
        <v>133</v>
      </c>
      <c r="I21" s="24" t="s">
        <v>121</v>
      </c>
    </row>
    <row r="22" spans="1:12" hidden="1" x14ac:dyDescent="0.2">
      <c r="A22" s="10">
        <v>0</v>
      </c>
      <c r="B22" s="24" t="s">
        <v>121</v>
      </c>
      <c r="C22" s="27" t="s">
        <v>121</v>
      </c>
      <c r="D22" s="29" t="s">
        <v>121</v>
      </c>
      <c r="E22" s="24" t="s">
        <v>121</v>
      </c>
      <c r="F22" s="28" t="s">
        <v>121</v>
      </c>
      <c r="G22" s="27" t="s">
        <v>121</v>
      </c>
      <c r="H22" s="24" t="s">
        <v>121</v>
      </c>
      <c r="I22" s="24" t="s">
        <v>121</v>
      </c>
    </row>
    <row r="23" spans="1:12" hidden="1" x14ac:dyDescent="0.2">
      <c r="A23" s="10">
        <v>0</v>
      </c>
      <c r="B23" s="24" t="s">
        <v>121</v>
      </c>
      <c r="C23" s="27" t="s">
        <v>121</v>
      </c>
      <c r="D23" s="29" t="s">
        <v>121</v>
      </c>
      <c r="E23" s="24" t="s">
        <v>121</v>
      </c>
      <c r="F23" s="28" t="s">
        <v>121</v>
      </c>
      <c r="G23" s="27" t="s">
        <v>121</v>
      </c>
      <c r="H23" s="24" t="s">
        <v>121</v>
      </c>
      <c r="I23" s="24" t="s">
        <v>121</v>
      </c>
    </row>
    <row r="24" spans="1:12" ht="13.5" hidden="1" x14ac:dyDescent="0.2">
      <c r="A24" s="10">
        <v>0</v>
      </c>
      <c r="B24" s="24" t="s">
        <v>121</v>
      </c>
      <c r="C24" s="27" t="s">
        <v>121</v>
      </c>
      <c r="D24" s="29" t="s">
        <v>121</v>
      </c>
      <c r="E24" s="58" t="s">
        <v>121</v>
      </c>
      <c r="F24" s="28" t="s">
        <v>121</v>
      </c>
      <c r="G24" s="27" t="s">
        <v>121</v>
      </c>
      <c r="H24" s="24" t="s">
        <v>121</v>
      </c>
      <c r="I24" s="24" t="s">
        <v>121</v>
      </c>
    </row>
    <row r="25" spans="1:12" hidden="1" x14ac:dyDescent="0.2">
      <c r="A25" s="10">
        <v>0</v>
      </c>
      <c r="B25" s="24" t="s">
        <v>121</v>
      </c>
      <c r="C25" s="27" t="s">
        <v>121</v>
      </c>
      <c r="D25" s="27" t="s">
        <v>121</v>
      </c>
      <c r="E25" s="24" t="s">
        <v>121</v>
      </c>
      <c r="F25" s="28" t="s">
        <v>121</v>
      </c>
      <c r="G25" s="27" t="s">
        <v>121</v>
      </c>
      <c r="H25" s="24" t="s">
        <v>121</v>
      </c>
      <c r="I25" s="24" t="s">
        <v>121</v>
      </c>
    </row>
    <row r="26" spans="1:12" hidden="1" x14ac:dyDescent="0.2">
      <c r="A26" s="10">
        <v>0</v>
      </c>
      <c r="B26" s="24" t="s">
        <v>121</v>
      </c>
      <c r="C26" s="27" t="s">
        <v>121</v>
      </c>
      <c r="D26" s="29" t="s">
        <v>121</v>
      </c>
      <c r="E26" s="24" t="s">
        <v>121</v>
      </c>
      <c r="F26" s="28" t="s">
        <v>121</v>
      </c>
      <c r="G26" s="27" t="s">
        <v>121</v>
      </c>
      <c r="H26" s="24" t="s">
        <v>121</v>
      </c>
      <c r="I26" s="24" t="s">
        <v>121</v>
      </c>
    </row>
    <row r="27" spans="1:12" hidden="1" x14ac:dyDescent="0.2">
      <c r="A27" s="10">
        <v>0</v>
      </c>
      <c r="B27" s="24" t="s">
        <v>121</v>
      </c>
      <c r="C27" s="27" t="s">
        <v>121</v>
      </c>
      <c r="D27" s="27" t="s">
        <v>121</v>
      </c>
      <c r="E27" s="24" t="s">
        <v>121</v>
      </c>
      <c r="F27" s="28" t="s">
        <v>121</v>
      </c>
      <c r="G27" s="27" t="s">
        <v>121</v>
      </c>
      <c r="H27" s="24" t="s">
        <v>121</v>
      </c>
      <c r="I27" s="24" t="s">
        <v>121</v>
      </c>
    </row>
    <row r="28" spans="1:12" x14ac:dyDescent="0.2">
      <c r="A28" s="10">
        <v>1</v>
      </c>
      <c r="B28" s="24"/>
      <c r="C28" s="27" t="s">
        <v>121</v>
      </c>
      <c r="D28" s="62" t="s">
        <v>121</v>
      </c>
      <c r="E28" s="63"/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121</v>
      </c>
      <c r="D29" s="162" t="s">
        <v>134</v>
      </c>
      <c r="E29" s="163"/>
      <c r="F29" s="163" t="s">
        <v>135</v>
      </c>
      <c r="G29" s="163" t="s">
        <v>136</v>
      </c>
      <c r="H29" s="163" t="s">
        <v>121</v>
      </c>
      <c r="I29" s="162" t="s">
        <v>137</v>
      </c>
    </row>
    <row r="30" spans="1:12" x14ac:dyDescent="0.2">
      <c r="A30" s="10">
        <v>1</v>
      </c>
      <c r="B30" s="164" t="s">
        <v>138</v>
      </c>
      <c r="C30" s="165" t="s">
        <v>121</v>
      </c>
      <c r="D30" s="166" t="s">
        <v>3</v>
      </c>
      <c r="E30" s="166"/>
      <c r="F30" s="166" t="s">
        <v>139</v>
      </c>
      <c r="G30" s="166" t="s">
        <v>108</v>
      </c>
      <c r="H30" s="166" t="s">
        <v>121</v>
      </c>
      <c r="I30" s="167" t="s">
        <v>140</v>
      </c>
    </row>
    <row r="31" spans="1:12" hidden="1" x14ac:dyDescent="0.2">
      <c r="A31" s="10">
        <v>0</v>
      </c>
      <c r="B31" s="32" t="s">
        <v>141</v>
      </c>
      <c r="C31" s="27" t="s">
        <v>121</v>
      </c>
      <c r="D31" s="27" t="s">
        <v>121</v>
      </c>
      <c r="E31" s="27"/>
      <c r="F31" s="27" t="s">
        <v>121</v>
      </c>
      <c r="G31" s="27" t="s">
        <v>121</v>
      </c>
      <c r="H31" s="27" t="s">
        <v>121</v>
      </c>
      <c r="I31" s="27" t="s">
        <v>121</v>
      </c>
      <c r="L31" s="64" t="str">
        <f>+H31</f>
        <v/>
      </c>
    </row>
    <row r="32" spans="1:12" hidden="1" x14ac:dyDescent="0.2">
      <c r="A32" s="10">
        <v>0</v>
      </c>
      <c r="B32" s="11" t="s">
        <v>221</v>
      </c>
      <c r="C32" s="76" t="s">
        <v>121</v>
      </c>
      <c r="D32" s="7" t="s">
        <v>121</v>
      </c>
      <c r="E32" s="9" t="s">
        <v>121</v>
      </c>
      <c r="F32" s="82" t="s">
        <v>121</v>
      </c>
      <c r="G32" s="24" t="s">
        <v>121</v>
      </c>
      <c r="H32" s="24" t="s">
        <v>121</v>
      </c>
      <c r="I32" s="24" t="s">
        <v>121</v>
      </c>
    </row>
    <row r="33" spans="1:14" x14ac:dyDescent="0.2">
      <c r="A33" s="10">
        <v>1</v>
      </c>
      <c r="B33" s="43" t="s">
        <v>144</v>
      </c>
      <c r="C33" s="92" t="s">
        <v>121</v>
      </c>
      <c r="D33" s="93" t="s">
        <v>121</v>
      </c>
      <c r="E33" s="92"/>
      <c r="F33" s="92" t="s">
        <v>121</v>
      </c>
      <c r="G33" s="92" t="s">
        <v>121</v>
      </c>
      <c r="H33" s="92">
        <v>5941.926803166938</v>
      </c>
      <c r="I33" s="92" t="s">
        <v>121</v>
      </c>
      <c r="L33" s="10">
        <f>SUBTOTAL(9,G34:G49)</f>
        <v>5941.926803166939</v>
      </c>
      <c r="M33" s="64"/>
      <c r="N33" s="220">
        <v>91.556468378098415</v>
      </c>
    </row>
    <row r="34" spans="1:14" x14ac:dyDescent="0.2">
      <c r="A34" s="10">
        <v>1</v>
      </c>
      <c r="B34" s="26" t="s">
        <v>145</v>
      </c>
      <c r="C34" s="27" t="s">
        <v>121</v>
      </c>
      <c r="D34" s="27">
        <v>50000</v>
      </c>
      <c r="E34" s="27"/>
      <c r="F34" s="72">
        <v>1.3337500000000002E-2</v>
      </c>
      <c r="G34" s="27">
        <v>666.87500000000011</v>
      </c>
      <c r="H34" s="27" t="s">
        <v>121</v>
      </c>
      <c r="I34" s="27">
        <v>3.2761104875321934</v>
      </c>
      <c r="K34" s="178"/>
      <c r="M34" s="220">
        <v>104.16666666666667</v>
      </c>
    </row>
    <row r="35" spans="1:14" x14ac:dyDescent="0.2">
      <c r="A35" s="10">
        <v>1</v>
      </c>
      <c r="B35" s="26" t="s">
        <v>146</v>
      </c>
      <c r="C35" s="27" t="s">
        <v>121</v>
      </c>
      <c r="D35" s="27">
        <v>50000</v>
      </c>
      <c r="E35" s="27"/>
      <c r="F35" s="72">
        <v>2.9837499999999999E-2</v>
      </c>
      <c r="G35" s="27">
        <v>1491.875</v>
      </c>
      <c r="H35" s="27" t="s">
        <v>121</v>
      </c>
      <c r="I35" s="27">
        <v>7.3290306782936687</v>
      </c>
      <c r="M35" s="220">
        <v>73.634029547579388</v>
      </c>
    </row>
    <row r="36" spans="1:14" x14ac:dyDescent="0.2">
      <c r="A36" s="10">
        <v>1</v>
      </c>
      <c r="B36" s="26" t="s">
        <v>147</v>
      </c>
      <c r="C36" s="27" t="s">
        <v>121</v>
      </c>
      <c r="D36" s="27">
        <v>2</v>
      </c>
      <c r="E36" s="27"/>
      <c r="F36" s="72">
        <v>0.94000000000000006</v>
      </c>
      <c r="G36" s="27">
        <v>1.8800000000000001</v>
      </c>
      <c r="H36" s="27" t="s">
        <v>121</v>
      </c>
      <c r="I36" s="27">
        <v>9.2357454044019079E-3</v>
      </c>
    </row>
    <row r="37" spans="1:14" x14ac:dyDescent="0.2">
      <c r="A37" s="10">
        <v>1</v>
      </c>
      <c r="B37" s="26" t="s">
        <v>148</v>
      </c>
      <c r="C37" s="27" t="s">
        <v>121</v>
      </c>
      <c r="D37" s="27">
        <v>2.6</v>
      </c>
      <c r="E37" s="27"/>
      <c r="F37" s="72">
        <v>5.66</v>
      </c>
      <c r="G37" s="27">
        <v>14.716000000000001</v>
      </c>
      <c r="H37" s="27" t="s">
        <v>121</v>
      </c>
      <c r="I37" s="27">
        <v>7.2294270942116212E-2</v>
      </c>
    </row>
    <row r="38" spans="1:14" x14ac:dyDescent="0.2">
      <c r="A38" s="10">
        <v>1</v>
      </c>
      <c r="B38" s="11" t="s">
        <v>150</v>
      </c>
      <c r="C38" s="76" t="s">
        <v>121</v>
      </c>
      <c r="D38" s="27">
        <v>842.37582063669015</v>
      </c>
      <c r="E38" s="9" t="s">
        <v>121</v>
      </c>
      <c r="F38" s="28">
        <v>0.37487552031339827</v>
      </c>
      <c r="G38" s="27">
        <v>315.78607406060507</v>
      </c>
      <c r="H38" s="24" t="s">
        <v>121</v>
      </c>
      <c r="I38" s="24">
        <v>1.5513403097230605</v>
      </c>
    </row>
    <row r="39" spans="1:14" hidden="1" x14ac:dyDescent="0.2">
      <c r="A39" s="10">
        <v>0</v>
      </c>
      <c r="B39" s="11" t="s">
        <v>53</v>
      </c>
      <c r="C39" s="76" t="s">
        <v>121</v>
      </c>
      <c r="D39" s="83">
        <v>140</v>
      </c>
      <c r="E39" s="9" t="s">
        <v>121</v>
      </c>
      <c r="F39" s="13" t="s">
        <v>121</v>
      </c>
      <c r="G39" s="27" t="s">
        <v>121</v>
      </c>
      <c r="H39" s="24" t="s">
        <v>121</v>
      </c>
      <c r="I39" s="24" t="s">
        <v>121</v>
      </c>
    </row>
    <row r="40" spans="1:14" hidden="1" x14ac:dyDescent="0.2">
      <c r="A40" s="10">
        <v>0</v>
      </c>
      <c r="B40" s="11" t="s">
        <v>12</v>
      </c>
      <c r="C40" s="76" t="s">
        <v>121</v>
      </c>
      <c r="D40" s="83">
        <v>40</v>
      </c>
      <c r="E40" s="9" t="s">
        <v>121</v>
      </c>
      <c r="F40" s="13" t="s">
        <v>121</v>
      </c>
      <c r="G40" s="27" t="s">
        <v>121</v>
      </c>
      <c r="H40" s="24" t="s">
        <v>121</v>
      </c>
      <c r="I40" s="24" t="s">
        <v>121</v>
      </c>
    </row>
    <row r="41" spans="1:14" hidden="1" x14ac:dyDescent="0.2">
      <c r="A41" s="10">
        <v>0</v>
      </c>
      <c r="B41" s="26" t="s">
        <v>54</v>
      </c>
      <c r="C41" s="27" t="s">
        <v>121</v>
      </c>
      <c r="D41" s="27">
        <v>150</v>
      </c>
      <c r="E41" s="27" t="s">
        <v>121</v>
      </c>
      <c r="F41" s="71" t="s">
        <v>121</v>
      </c>
      <c r="G41" s="27" t="s">
        <v>121</v>
      </c>
      <c r="H41" s="27" t="s">
        <v>121</v>
      </c>
      <c r="I41" s="27" t="s">
        <v>121</v>
      </c>
    </row>
    <row r="42" spans="1:14" x14ac:dyDescent="0.2">
      <c r="A42" s="10">
        <v>1</v>
      </c>
      <c r="B42" s="26" t="s">
        <v>151</v>
      </c>
      <c r="C42" s="27" t="s">
        <v>121</v>
      </c>
      <c r="D42" s="27" t="s">
        <v>121</v>
      </c>
      <c r="E42" s="27" t="s">
        <v>121</v>
      </c>
      <c r="F42" s="72" t="s">
        <v>121</v>
      </c>
      <c r="G42" s="27">
        <v>178.23473999999987</v>
      </c>
      <c r="H42" s="27" t="s">
        <v>121</v>
      </c>
      <c r="I42" s="27">
        <v>0.87560142598923818</v>
      </c>
    </row>
    <row r="43" spans="1:14" hidden="1" x14ac:dyDescent="0.2">
      <c r="A43" s="10">
        <v>0</v>
      </c>
      <c r="B43" s="26" t="s">
        <v>222</v>
      </c>
      <c r="C43" s="27" t="s">
        <v>121</v>
      </c>
      <c r="D43" s="27">
        <v>2.4</v>
      </c>
      <c r="E43" s="27"/>
      <c r="F43" s="72">
        <v>8.363999999999999</v>
      </c>
      <c r="G43" s="27">
        <v>20.073599999999995</v>
      </c>
      <c r="H43" s="27" t="s">
        <v>121</v>
      </c>
      <c r="I43" s="27">
        <v>9.8614180292447937E-2</v>
      </c>
    </row>
    <row r="44" spans="1:14" hidden="1" x14ac:dyDescent="0.2">
      <c r="A44" s="10">
        <v>0</v>
      </c>
      <c r="B44" s="26" t="s">
        <v>223</v>
      </c>
      <c r="C44" s="27" t="s">
        <v>121</v>
      </c>
      <c r="D44" s="27">
        <v>0.4</v>
      </c>
      <c r="E44" s="27"/>
      <c r="F44" s="72">
        <v>193.88160000000002</v>
      </c>
      <c r="G44" s="27">
        <v>77.552640000000011</v>
      </c>
      <c r="H44" s="27" t="s">
        <v>121</v>
      </c>
      <c r="I44" s="27">
        <v>0.38098746727618921</v>
      </c>
    </row>
    <row r="45" spans="1:14" hidden="1" x14ac:dyDescent="0.2">
      <c r="A45" s="10">
        <v>0</v>
      </c>
      <c r="B45" s="26" t="s">
        <v>224</v>
      </c>
      <c r="C45" s="27" t="s">
        <v>121</v>
      </c>
      <c r="D45" s="27">
        <v>15</v>
      </c>
      <c r="E45" s="27"/>
      <c r="F45" s="72">
        <v>5.3738999999999999</v>
      </c>
      <c r="G45" s="27">
        <v>80.608499999999992</v>
      </c>
      <c r="H45" s="27" t="s">
        <v>121</v>
      </c>
      <c r="I45" s="27">
        <v>0.39599977842060169</v>
      </c>
    </row>
    <row r="46" spans="1:14" x14ac:dyDescent="0.2">
      <c r="A46" s="10">
        <v>1</v>
      </c>
      <c r="B46" s="26" t="s">
        <v>225</v>
      </c>
      <c r="C46" s="27" t="s">
        <v>121</v>
      </c>
      <c r="D46" s="27">
        <v>6300</v>
      </c>
      <c r="E46" s="27"/>
      <c r="F46" s="72">
        <v>5.9400000000000001E-2</v>
      </c>
      <c r="G46" s="27">
        <v>374.22</v>
      </c>
      <c r="H46" s="27" t="s">
        <v>121</v>
      </c>
      <c r="I46" s="27">
        <v>1.8384045985294057</v>
      </c>
    </row>
    <row r="47" spans="1:14" x14ac:dyDescent="0.2">
      <c r="A47" s="10">
        <v>1</v>
      </c>
      <c r="B47" s="26" t="s">
        <v>229</v>
      </c>
      <c r="C47" s="27" t="s">
        <v>121</v>
      </c>
      <c r="D47" s="27">
        <v>1.8</v>
      </c>
      <c r="E47" s="27"/>
      <c r="F47" s="72">
        <v>73.271889400921665</v>
      </c>
      <c r="G47" s="27">
        <v>131.88940092165899</v>
      </c>
      <c r="H47" s="27" t="s">
        <v>121</v>
      </c>
      <c r="I47" s="27">
        <v>0.64792389811251738</v>
      </c>
    </row>
    <row r="48" spans="1:14" x14ac:dyDescent="0.2">
      <c r="A48" s="10">
        <v>1</v>
      </c>
      <c r="B48" s="26" t="s">
        <v>160</v>
      </c>
      <c r="C48" s="27" t="s">
        <v>121</v>
      </c>
      <c r="D48" s="27">
        <v>3847</v>
      </c>
      <c r="E48" s="27"/>
      <c r="F48" s="72">
        <v>0.56000000000000005</v>
      </c>
      <c r="G48" s="27">
        <v>2154.3200000000002</v>
      </c>
      <c r="H48" s="81" t="s">
        <v>121</v>
      </c>
      <c r="I48" s="27">
        <v>10.583378212559106</v>
      </c>
    </row>
    <row r="49" spans="1:14" s="177" customFormat="1" x14ac:dyDescent="0.2">
      <c r="A49" s="10">
        <v>1</v>
      </c>
      <c r="B49" s="26" t="s">
        <v>226</v>
      </c>
      <c r="C49" s="27" t="s">
        <v>121</v>
      </c>
      <c r="D49" s="27">
        <v>12600</v>
      </c>
      <c r="E49" s="27"/>
      <c r="F49" s="72">
        <v>4.8581792713069338E-2</v>
      </c>
      <c r="G49" s="27">
        <v>612.13058818467368</v>
      </c>
      <c r="H49" s="27" t="s">
        <v>121</v>
      </c>
      <c r="I49" s="27">
        <v>3.0071714184683174</v>
      </c>
      <c r="L49" s="10">
        <f>SUBTOTAL(9,G50:G74)</f>
        <v>7965.1986068965507</v>
      </c>
      <c r="N49" s="220" t="e">
        <v>#VALUE!</v>
      </c>
    </row>
    <row r="50" spans="1:14" x14ac:dyDescent="0.2">
      <c r="A50" s="10">
        <v>1</v>
      </c>
      <c r="B50" s="43" t="s">
        <v>161</v>
      </c>
      <c r="C50" s="92" t="s">
        <v>121</v>
      </c>
      <c r="D50" s="92" t="s">
        <v>121</v>
      </c>
      <c r="E50" s="92"/>
      <c r="F50" s="94" t="s">
        <v>121</v>
      </c>
      <c r="G50" s="92" t="s">
        <v>121</v>
      </c>
      <c r="H50" s="92">
        <v>7965.1986068965507</v>
      </c>
      <c r="I50" s="27" t="s">
        <v>121</v>
      </c>
    </row>
    <row r="51" spans="1:14" x14ac:dyDescent="0.2">
      <c r="A51" s="10">
        <v>1</v>
      </c>
      <c r="B51" s="26" t="s">
        <v>162</v>
      </c>
      <c r="C51" s="27" t="s">
        <v>121</v>
      </c>
      <c r="D51" s="27">
        <v>1</v>
      </c>
      <c r="E51" s="27"/>
      <c r="F51" s="73">
        <v>45</v>
      </c>
      <c r="G51" s="27">
        <v>45</v>
      </c>
      <c r="H51" s="27" t="s">
        <v>121</v>
      </c>
      <c r="I51" s="27">
        <v>0.22106837404153504</v>
      </c>
      <c r="L51" s="64"/>
    </row>
    <row r="52" spans="1:14" x14ac:dyDescent="0.2">
      <c r="A52" s="10">
        <v>1</v>
      </c>
      <c r="B52" s="26" t="s">
        <v>227</v>
      </c>
      <c r="C52" s="27" t="s">
        <v>121</v>
      </c>
      <c r="D52" s="27">
        <v>900</v>
      </c>
      <c r="E52" s="27"/>
      <c r="F52" s="72">
        <v>0.1396</v>
      </c>
      <c r="G52" s="27">
        <v>125.64</v>
      </c>
      <c r="H52" s="27" t="s">
        <v>121</v>
      </c>
      <c r="I52" s="27">
        <v>0.61722290032396576</v>
      </c>
    </row>
    <row r="53" spans="1:14" x14ac:dyDescent="0.2">
      <c r="A53" s="10">
        <v>1</v>
      </c>
      <c r="B53" s="26" t="s">
        <v>163</v>
      </c>
      <c r="C53" s="27" t="s">
        <v>121</v>
      </c>
      <c r="D53" s="27">
        <v>243</v>
      </c>
      <c r="E53" s="27"/>
      <c r="F53" s="73">
        <v>0.2</v>
      </c>
      <c r="G53" s="27">
        <v>48.6</v>
      </c>
      <c r="H53" s="27" t="s">
        <v>121</v>
      </c>
      <c r="I53" s="27">
        <v>0.23875384396485785</v>
      </c>
      <c r="M53" s="220">
        <v>100</v>
      </c>
    </row>
    <row r="54" spans="1:14" x14ac:dyDescent="0.2">
      <c r="A54" s="10">
        <v>1</v>
      </c>
      <c r="B54" s="26" t="s">
        <v>164</v>
      </c>
      <c r="C54" s="27" t="s">
        <v>121</v>
      </c>
      <c r="D54" s="27">
        <v>1200000</v>
      </c>
      <c r="E54" s="27"/>
      <c r="F54" s="72">
        <v>2.5000000000000001E-4</v>
      </c>
      <c r="G54" s="27">
        <v>300</v>
      </c>
      <c r="H54" s="27" t="s">
        <v>121</v>
      </c>
      <c r="I54" s="27">
        <v>1.4737891602769002</v>
      </c>
    </row>
    <row r="55" spans="1:14" x14ac:dyDescent="0.2">
      <c r="A55" s="10">
        <v>1</v>
      </c>
      <c r="B55" s="11" t="s">
        <v>165</v>
      </c>
      <c r="C55" s="76" t="s">
        <v>121</v>
      </c>
      <c r="D55" s="7">
        <v>25000</v>
      </c>
      <c r="E55" s="9" t="s">
        <v>121</v>
      </c>
      <c r="F55" s="197">
        <v>0.1</v>
      </c>
      <c r="G55" s="27">
        <v>2500</v>
      </c>
      <c r="H55" s="9" t="s">
        <v>121</v>
      </c>
      <c r="I55" s="24">
        <v>12.281576335640835</v>
      </c>
    </row>
    <row r="56" spans="1:14" x14ac:dyDescent="0.2">
      <c r="A56" s="10">
        <v>1</v>
      </c>
      <c r="B56" s="11" t="s">
        <v>166</v>
      </c>
      <c r="C56" s="76" t="s">
        <v>121</v>
      </c>
      <c r="D56" s="7">
        <v>902.5</v>
      </c>
      <c r="E56" s="9" t="s">
        <v>121</v>
      </c>
      <c r="F56" s="197">
        <v>4.5353448275862061</v>
      </c>
      <c r="G56" s="7">
        <v>4093.1487068965507</v>
      </c>
      <c r="H56" s="9" t="s">
        <v>121</v>
      </c>
      <c r="I56" s="24">
        <v>20.108127318751826</v>
      </c>
    </row>
    <row r="57" spans="1:14" hidden="1" x14ac:dyDescent="0.2">
      <c r="A57" s="10">
        <v>0</v>
      </c>
      <c r="B57" s="11">
        <v>0</v>
      </c>
      <c r="C57" s="76" t="s">
        <v>121</v>
      </c>
      <c r="D57" s="7" t="s">
        <v>121</v>
      </c>
      <c r="E57" s="9" t="s">
        <v>121</v>
      </c>
      <c r="F57" s="9" t="s">
        <v>121</v>
      </c>
      <c r="G57" s="7" t="s">
        <v>121</v>
      </c>
      <c r="H57" s="9" t="s">
        <v>121</v>
      </c>
      <c r="I57" s="24" t="s">
        <v>121</v>
      </c>
    </row>
    <row r="58" spans="1:14" hidden="1" x14ac:dyDescent="0.2">
      <c r="A58" s="10">
        <v>0</v>
      </c>
      <c r="B58" s="11">
        <v>0</v>
      </c>
      <c r="C58" s="76" t="s">
        <v>121</v>
      </c>
      <c r="D58" s="7" t="s">
        <v>121</v>
      </c>
      <c r="E58" s="9" t="s">
        <v>121</v>
      </c>
      <c r="F58" s="9" t="s">
        <v>121</v>
      </c>
      <c r="G58" s="7" t="s">
        <v>121</v>
      </c>
      <c r="H58" s="9" t="s">
        <v>121</v>
      </c>
      <c r="I58" s="24" t="s">
        <v>121</v>
      </c>
    </row>
    <row r="59" spans="1:14" hidden="1" x14ac:dyDescent="0.2">
      <c r="A59" s="10">
        <v>0</v>
      </c>
      <c r="B59" s="11">
        <v>0</v>
      </c>
      <c r="C59" s="76" t="s">
        <v>121</v>
      </c>
      <c r="D59" s="7" t="s">
        <v>121</v>
      </c>
      <c r="E59" s="9" t="s">
        <v>121</v>
      </c>
      <c r="F59" s="9" t="s">
        <v>121</v>
      </c>
      <c r="G59" s="7" t="s">
        <v>121</v>
      </c>
      <c r="H59" s="9" t="s">
        <v>121</v>
      </c>
      <c r="I59" s="24" t="s">
        <v>121</v>
      </c>
    </row>
    <row r="60" spans="1:14" hidden="1" x14ac:dyDescent="0.2">
      <c r="A60" s="10">
        <v>0</v>
      </c>
      <c r="B60" s="11">
        <v>0</v>
      </c>
      <c r="C60" s="76" t="s">
        <v>121</v>
      </c>
      <c r="D60" s="7" t="s">
        <v>121</v>
      </c>
      <c r="E60" s="9" t="s">
        <v>121</v>
      </c>
      <c r="F60" s="9" t="s">
        <v>121</v>
      </c>
      <c r="G60" s="7" t="s">
        <v>121</v>
      </c>
      <c r="H60" s="9" t="s">
        <v>121</v>
      </c>
      <c r="I60" s="24" t="s">
        <v>121</v>
      </c>
    </row>
    <row r="61" spans="1:14" hidden="1" x14ac:dyDescent="0.2">
      <c r="A61" s="10">
        <v>0</v>
      </c>
      <c r="B61" s="11">
        <v>0</v>
      </c>
      <c r="C61" s="76" t="s">
        <v>121</v>
      </c>
      <c r="D61" s="7" t="s">
        <v>121</v>
      </c>
      <c r="E61" s="9" t="s">
        <v>121</v>
      </c>
      <c r="F61" s="9" t="s">
        <v>121</v>
      </c>
      <c r="G61" s="7" t="s">
        <v>121</v>
      </c>
      <c r="H61" s="9" t="s">
        <v>121</v>
      </c>
      <c r="I61" s="24" t="s">
        <v>121</v>
      </c>
    </row>
    <row r="62" spans="1:14" hidden="1" x14ac:dyDescent="0.2">
      <c r="A62" s="10">
        <v>0</v>
      </c>
      <c r="B62" s="11">
        <v>0</v>
      </c>
      <c r="C62" s="76" t="s">
        <v>121</v>
      </c>
      <c r="D62" s="7" t="s">
        <v>121</v>
      </c>
      <c r="E62" s="9" t="s">
        <v>121</v>
      </c>
      <c r="F62" s="9" t="s">
        <v>121</v>
      </c>
      <c r="G62" s="7" t="s">
        <v>121</v>
      </c>
      <c r="H62" s="9" t="s">
        <v>121</v>
      </c>
      <c r="I62" s="24" t="s">
        <v>121</v>
      </c>
    </row>
    <row r="63" spans="1:14" hidden="1" x14ac:dyDescent="0.2">
      <c r="A63" s="10">
        <v>0</v>
      </c>
      <c r="B63" s="11">
        <v>0</v>
      </c>
      <c r="C63" s="76" t="s">
        <v>121</v>
      </c>
      <c r="D63" s="7" t="s">
        <v>121</v>
      </c>
      <c r="E63" s="9" t="s">
        <v>121</v>
      </c>
      <c r="F63" s="9" t="s">
        <v>121</v>
      </c>
      <c r="G63" s="7" t="s">
        <v>121</v>
      </c>
      <c r="H63" s="9" t="s">
        <v>121</v>
      </c>
      <c r="I63" s="24" t="s">
        <v>121</v>
      </c>
    </row>
    <row r="64" spans="1:14" hidden="1" x14ac:dyDescent="0.2">
      <c r="A64" s="10">
        <v>0</v>
      </c>
      <c r="B64" s="11">
        <v>0</v>
      </c>
      <c r="C64" s="76" t="s">
        <v>121</v>
      </c>
      <c r="D64" s="7" t="s">
        <v>121</v>
      </c>
      <c r="E64" s="9" t="s">
        <v>121</v>
      </c>
      <c r="F64" s="9" t="s">
        <v>121</v>
      </c>
      <c r="G64" s="7" t="s">
        <v>121</v>
      </c>
      <c r="H64" s="9" t="s">
        <v>121</v>
      </c>
      <c r="I64" s="24" t="s">
        <v>121</v>
      </c>
    </row>
    <row r="65" spans="1:13" hidden="1" x14ac:dyDescent="0.2">
      <c r="A65" s="10">
        <v>0</v>
      </c>
      <c r="B65" s="11">
        <v>0</v>
      </c>
      <c r="C65" s="76" t="s">
        <v>121</v>
      </c>
      <c r="D65" s="7" t="s">
        <v>121</v>
      </c>
      <c r="E65" s="9" t="s">
        <v>121</v>
      </c>
      <c r="F65" s="9" t="s">
        <v>121</v>
      </c>
      <c r="G65" s="7" t="s">
        <v>121</v>
      </c>
      <c r="H65" s="9" t="s">
        <v>121</v>
      </c>
      <c r="I65" s="24" t="s">
        <v>121</v>
      </c>
    </row>
    <row r="66" spans="1:13" hidden="1" x14ac:dyDescent="0.2">
      <c r="A66" s="10">
        <v>0</v>
      </c>
      <c r="B66" s="11">
        <v>0</v>
      </c>
      <c r="C66" s="76" t="s">
        <v>121</v>
      </c>
      <c r="D66" s="7" t="s">
        <v>121</v>
      </c>
      <c r="E66" s="9" t="s">
        <v>121</v>
      </c>
      <c r="F66" s="9" t="s">
        <v>121</v>
      </c>
      <c r="G66" s="7" t="s">
        <v>121</v>
      </c>
      <c r="H66" s="9" t="s">
        <v>121</v>
      </c>
      <c r="I66" s="24" t="s">
        <v>121</v>
      </c>
    </row>
    <row r="67" spans="1:13" hidden="1" x14ac:dyDescent="0.2">
      <c r="A67" s="10">
        <v>0</v>
      </c>
      <c r="B67" s="11">
        <v>0</v>
      </c>
      <c r="C67" s="76" t="s">
        <v>121</v>
      </c>
      <c r="D67" s="7" t="s">
        <v>121</v>
      </c>
      <c r="E67" s="9" t="s">
        <v>121</v>
      </c>
      <c r="F67" s="9" t="s">
        <v>121</v>
      </c>
      <c r="G67" s="7" t="s">
        <v>121</v>
      </c>
      <c r="H67" s="9" t="s">
        <v>121</v>
      </c>
      <c r="I67" s="24" t="s">
        <v>121</v>
      </c>
    </row>
    <row r="68" spans="1:13" hidden="1" x14ac:dyDescent="0.2">
      <c r="A68" s="10">
        <v>0</v>
      </c>
      <c r="B68" s="11">
        <v>0</v>
      </c>
      <c r="C68" s="76" t="s">
        <v>121</v>
      </c>
      <c r="D68" s="7" t="s">
        <v>121</v>
      </c>
      <c r="E68" s="9" t="s">
        <v>121</v>
      </c>
      <c r="F68" s="9" t="s">
        <v>121</v>
      </c>
      <c r="G68" s="7" t="s">
        <v>121</v>
      </c>
      <c r="H68" s="9" t="s">
        <v>121</v>
      </c>
      <c r="I68" s="24" t="s">
        <v>121</v>
      </c>
    </row>
    <row r="69" spans="1:13" hidden="1" x14ac:dyDescent="0.2">
      <c r="A69" s="10">
        <v>0</v>
      </c>
      <c r="B69" s="11">
        <v>0</v>
      </c>
      <c r="C69" s="76" t="s">
        <v>121</v>
      </c>
      <c r="D69" s="7" t="s">
        <v>121</v>
      </c>
      <c r="E69" s="9" t="s">
        <v>121</v>
      </c>
      <c r="F69" s="9" t="s">
        <v>121</v>
      </c>
      <c r="G69" s="7" t="s">
        <v>121</v>
      </c>
      <c r="H69" s="9" t="s">
        <v>121</v>
      </c>
      <c r="I69" s="24" t="s">
        <v>121</v>
      </c>
    </row>
    <row r="70" spans="1:13" hidden="1" x14ac:dyDescent="0.2">
      <c r="A70" s="10">
        <v>0</v>
      </c>
      <c r="B70" s="11">
        <v>0</v>
      </c>
      <c r="C70" s="76" t="s">
        <v>121</v>
      </c>
      <c r="D70" s="7" t="s">
        <v>121</v>
      </c>
      <c r="E70" s="9" t="s">
        <v>121</v>
      </c>
      <c r="F70" s="9" t="s">
        <v>121</v>
      </c>
      <c r="G70" s="7" t="s">
        <v>121</v>
      </c>
      <c r="H70" s="9" t="s">
        <v>121</v>
      </c>
      <c r="I70" s="24" t="s">
        <v>121</v>
      </c>
    </row>
    <row r="71" spans="1:13" hidden="1" x14ac:dyDescent="0.2">
      <c r="A71" s="10">
        <v>0</v>
      </c>
      <c r="B71" s="11">
        <v>0</v>
      </c>
      <c r="C71" s="76" t="s">
        <v>121</v>
      </c>
      <c r="D71" s="7" t="s">
        <v>121</v>
      </c>
      <c r="E71" s="9" t="s">
        <v>121</v>
      </c>
      <c r="F71" s="9" t="s">
        <v>121</v>
      </c>
      <c r="G71" s="7" t="s">
        <v>121</v>
      </c>
      <c r="H71" s="9" t="s">
        <v>121</v>
      </c>
      <c r="I71" s="24" t="s">
        <v>121</v>
      </c>
    </row>
    <row r="72" spans="1:13" hidden="1" x14ac:dyDescent="0.2">
      <c r="A72" s="10">
        <v>0</v>
      </c>
      <c r="B72" s="11">
        <v>0</v>
      </c>
      <c r="C72" s="76" t="s">
        <v>121</v>
      </c>
      <c r="D72" s="7" t="s">
        <v>121</v>
      </c>
      <c r="E72" s="9" t="s">
        <v>121</v>
      </c>
      <c r="F72" s="9" t="s">
        <v>121</v>
      </c>
      <c r="G72" s="7" t="s">
        <v>121</v>
      </c>
      <c r="H72" s="9" t="s">
        <v>121</v>
      </c>
      <c r="I72" s="24" t="s">
        <v>121</v>
      </c>
    </row>
    <row r="73" spans="1:13" x14ac:dyDescent="0.2">
      <c r="A73" s="10">
        <v>1</v>
      </c>
      <c r="B73" s="11" t="s">
        <v>167</v>
      </c>
      <c r="C73" s="9" t="s">
        <v>121</v>
      </c>
      <c r="D73" s="26" t="s">
        <v>121</v>
      </c>
      <c r="E73" s="78" t="s">
        <v>121</v>
      </c>
      <c r="F73" s="72" t="s">
        <v>121</v>
      </c>
      <c r="G73" s="30">
        <v>850.8</v>
      </c>
      <c r="H73" s="24" t="s">
        <v>121</v>
      </c>
      <c r="I73" s="24">
        <v>4.1796660585452887</v>
      </c>
      <c r="M73" s="220">
        <v>119.99999999999997</v>
      </c>
    </row>
    <row r="74" spans="1:13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/>
      <c r="F74" s="72" t="s">
        <v>121</v>
      </c>
      <c r="G74" s="27">
        <v>2.0099</v>
      </c>
      <c r="H74" s="27" t="s">
        <v>121</v>
      </c>
      <c r="I74" s="27">
        <v>9.8738961108018053E-3</v>
      </c>
      <c r="M74" s="220">
        <v>100</v>
      </c>
    </row>
    <row r="75" spans="1:13" x14ac:dyDescent="0.2">
      <c r="A75" s="10">
        <v>1</v>
      </c>
      <c r="B75" s="95" t="s">
        <v>169</v>
      </c>
      <c r="C75" s="96" t="s">
        <v>121</v>
      </c>
      <c r="D75" s="92" t="s">
        <v>121</v>
      </c>
      <c r="E75" s="92"/>
      <c r="F75" s="94" t="s">
        <v>121</v>
      </c>
      <c r="G75" s="92" t="s">
        <v>121</v>
      </c>
      <c r="H75" s="92">
        <v>84.166666666666657</v>
      </c>
      <c r="I75" s="92" t="s">
        <v>121</v>
      </c>
      <c r="L75" s="64">
        <f>SUM(G76:G81)</f>
        <v>84.166666666666657</v>
      </c>
    </row>
    <row r="76" spans="1:13" x14ac:dyDescent="0.2">
      <c r="A76" s="10">
        <v>1</v>
      </c>
      <c r="B76" s="26" t="s">
        <v>228</v>
      </c>
      <c r="C76" s="24" t="s">
        <v>121</v>
      </c>
      <c r="D76" s="27">
        <v>0.5</v>
      </c>
      <c r="E76" s="27" t="s">
        <v>121</v>
      </c>
      <c r="F76" s="72" t="s">
        <v>121</v>
      </c>
      <c r="G76" s="27">
        <v>84.166666666666657</v>
      </c>
      <c r="H76" s="27" t="s">
        <v>121</v>
      </c>
      <c r="I76" s="27">
        <v>0.41347973663324139</v>
      </c>
    </row>
    <row r="77" spans="1:13" hidden="1" x14ac:dyDescent="0.2">
      <c r="A77" s="10">
        <v>0</v>
      </c>
      <c r="B77" s="26">
        <v>0</v>
      </c>
      <c r="C77" s="24" t="s">
        <v>121</v>
      </c>
      <c r="D77" s="27" t="s">
        <v>121</v>
      </c>
      <c r="E77" s="27"/>
      <c r="F77" s="27" t="s">
        <v>121</v>
      </c>
      <c r="G77" s="27" t="s">
        <v>121</v>
      </c>
      <c r="H77" s="27" t="s">
        <v>121</v>
      </c>
      <c r="I77" s="27" t="s">
        <v>121</v>
      </c>
    </row>
    <row r="78" spans="1:13" hidden="1" x14ac:dyDescent="0.2">
      <c r="A78" s="10">
        <v>0</v>
      </c>
      <c r="B78" s="26">
        <v>0</v>
      </c>
      <c r="C78" s="24" t="s">
        <v>121</v>
      </c>
      <c r="D78" s="27" t="s">
        <v>121</v>
      </c>
      <c r="E78" s="27"/>
      <c r="F78" s="27" t="s">
        <v>121</v>
      </c>
      <c r="G78" s="27" t="s">
        <v>121</v>
      </c>
      <c r="H78" s="27" t="s">
        <v>121</v>
      </c>
      <c r="I78" s="27" t="s">
        <v>121</v>
      </c>
    </row>
    <row r="79" spans="1:13" hidden="1" x14ac:dyDescent="0.2">
      <c r="A79" s="10">
        <v>0</v>
      </c>
      <c r="B79" s="26">
        <v>0</v>
      </c>
      <c r="C79" s="24" t="s">
        <v>121</v>
      </c>
      <c r="D79" s="27" t="s">
        <v>121</v>
      </c>
      <c r="E79" s="27" t="s">
        <v>121</v>
      </c>
      <c r="F79" s="27" t="s">
        <v>121</v>
      </c>
      <c r="G79" s="27" t="s">
        <v>121</v>
      </c>
      <c r="H79" s="27" t="s">
        <v>121</v>
      </c>
      <c r="I79" s="27" t="s">
        <v>121</v>
      </c>
    </row>
    <row r="80" spans="1:13" hidden="1" x14ac:dyDescent="0.2">
      <c r="A80" s="10">
        <v>0</v>
      </c>
      <c r="B80" s="26">
        <v>0</v>
      </c>
      <c r="C80" s="24" t="s">
        <v>121</v>
      </c>
      <c r="D80" s="27" t="s">
        <v>121</v>
      </c>
      <c r="E80" s="27" t="s">
        <v>121</v>
      </c>
      <c r="F80" s="27" t="s">
        <v>121</v>
      </c>
      <c r="G80" s="27" t="s">
        <v>121</v>
      </c>
      <c r="H80" s="27" t="s">
        <v>121</v>
      </c>
      <c r="I80" s="27" t="s">
        <v>121</v>
      </c>
    </row>
    <row r="81" spans="1:14" hidden="1" x14ac:dyDescent="0.2">
      <c r="A81" s="10">
        <v>0</v>
      </c>
      <c r="B81" s="11">
        <v>0</v>
      </c>
      <c r="C81" s="9" t="s">
        <v>121</v>
      </c>
      <c r="D81" s="26" t="s">
        <v>121</v>
      </c>
      <c r="E81" s="78" t="s">
        <v>121</v>
      </c>
      <c r="F81" s="76" t="s">
        <v>121</v>
      </c>
      <c r="G81" s="84" t="s">
        <v>121</v>
      </c>
      <c r="H81" s="9" t="s">
        <v>121</v>
      </c>
      <c r="I81" s="24" t="s">
        <v>121</v>
      </c>
    </row>
    <row r="82" spans="1:14" x14ac:dyDescent="0.2">
      <c r="A82" s="10">
        <v>1</v>
      </c>
      <c r="B82" s="95" t="s">
        <v>171</v>
      </c>
      <c r="C82" s="96" t="s">
        <v>121</v>
      </c>
      <c r="D82" s="92" t="s">
        <v>121</v>
      </c>
      <c r="E82" s="92"/>
      <c r="F82" s="94" t="s">
        <v>121</v>
      </c>
      <c r="G82" s="92" t="s">
        <v>121</v>
      </c>
      <c r="H82" s="92">
        <v>4450.3156873030721</v>
      </c>
      <c r="I82" s="92" t="s">
        <v>121</v>
      </c>
      <c r="L82" s="64">
        <f>SUM(G83:G84)</f>
        <v>4450.3156873030721</v>
      </c>
      <c r="N82" s="220">
        <v>107.69745233187635</v>
      </c>
    </row>
    <row r="83" spans="1:14" x14ac:dyDescent="0.2">
      <c r="A83" s="10">
        <v>1</v>
      </c>
      <c r="B83" s="31" t="s">
        <v>172</v>
      </c>
      <c r="C83" s="24" t="s">
        <v>121</v>
      </c>
      <c r="D83" s="27">
        <v>121.79274760257044</v>
      </c>
      <c r="E83" s="27"/>
      <c r="F83" s="72">
        <v>21.959787994172338</v>
      </c>
      <c r="G83" s="27">
        <v>2674.5429165801884</v>
      </c>
      <c r="H83" s="27" t="s">
        <v>121</v>
      </c>
      <c r="I83" s="27">
        <v>13.139041197170826</v>
      </c>
    </row>
    <row r="84" spans="1:14" x14ac:dyDescent="0.2">
      <c r="A84" s="10">
        <v>1</v>
      </c>
      <c r="B84" s="31" t="s">
        <v>173</v>
      </c>
      <c r="C84" s="24" t="s">
        <v>121</v>
      </c>
      <c r="D84" s="27">
        <v>309.58417087106909</v>
      </c>
      <c r="E84" s="27"/>
      <c r="F84" s="72">
        <v>5.7359934318555013</v>
      </c>
      <c r="G84" s="27">
        <v>1775.7727707228835</v>
      </c>
      <c r="H84" s="27" t="s">
        <v>121</v>
      </c>
      <c r="I84" s="27">
        <v>8.7237155353542093</v>
      </c>
    </row>
    <row r="85" spans="1:14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/>
      <c r="F85" s="94" t="s">
        <v>121</v>
      </c>
      <c r="G85" s="92" t="s">
        <v>121</v>
      </c>
      <c r="H85" s="92">
        <v>1530.5187903509222</v>
      </c>
      <c r="I85" s="92" t="s">
        <v>121</v>
      </c>
      <c r="L85" s="64">
        <f>SUM(G86:G91)</f>
        <v>1530.5187903509222</v>
      </c>
      <c r="N85" s="220">
        <v>89.24497643628429</v>
      </c>
    </row>
    <row r="86" spans="1:14" hidden="1" x14ac:dyDescent="0.2">
      <c r="A86" s="10">
        <v>0</v>
      </c>
      <c r="B86" s="12" t="s">
        <v>175</v>
      </c>
      <c r="C86" s="9" t="s">
        <v>121</v>
      </c>
      <c r="D86" s="77" t="s">
        <v>121</v>
      </c>
      <c r="E86" s="78" t="s">
        <v>121</v>
      </c>
      <c r="F86" s="85" t="s">
        <v>121</v>
      </c>
      <c r="G86" s="8" t="s">
        <v>121</v>
      </c>
      <c r="H86" s="9" t="s">
        <v>121</v>
      </c>
      <c r="I86" s="24" t="s">
        <v>121</v>
      </c>
    </row>
    <row r="87" spans="1:14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/>
      <c r="F87" s="72" t="s">
        <v>121</v>
      </c>
      <c r="G87" s="27">
        <v>584.17124869277836</v>
      </c>
      <c r="H87" s="27" t="s">
        <v>121</v>
      </c>
      <c r="I87" s="27">
        <v>2.8698175135627935</v>
      </c>
    </row>
    <row r="88" spans="1:14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/>
      <c r="F88" s="72" t="s">
        <v>121</v>
      </c>
      <c r="G88" s="27">
        <v>636.11419160093465</v>
      </c>
      <c r="H88" s="27" t="s">
        <v>121</v>
      </c>
      <c r="I88" s="27">
        <v>3.1249940009325359</v>
      </c>
    </row>
    <row r="89" spans="1:14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/>
      <c r="F89" s="72" t="s">
        <v>121</v>
      </c>
      <c r="G89" s="27">
        <v>310.23335005720935</v>
      </c>
      <c r="H89" s="27" t="s">
        <v>121</v>
      </c>
      <c r="I89" s="27">
        <v>1.5240618282356808</v>
      </c>
    </row>
    <row r="90" spans="1:14" hidden="1" x14ac:dyDescent="0.2">
      <c r="A90" s="10">
        <v>0</v>
      </c>
      <c r="B90" s="11">
        <v>0</v>
      </c>
      <c r="C90" s="9" t="s">
        <v>121</v>
      </c>
      <c r="D90" s="9" t="s">
        <v>121</v>
      </c>
      <c r="E90" s="78" t="s">
        <v>121</v>
      </c>
      <c r="F90" s="76" t="s">
        <v>121</v>
      </c>
      <c r="G90" s="27" t="s">
        <v>121</v>
      </c>
      <c r="H90" s="26" t="s">
        <v>121</v>
      </c>
      <c r="I90" s="24" t="s">
        <v>121</v>
      </c>
    </row>
    <row r="91" spans="1:14" hidden="1" x14ac:dyDescent="0.2">
      <c r="A91" s="10">
        <v>0</v>
      </c>
      <c r="B91" s="12" t="s">
        <v>179</v>
      </c>
      <c r="C91" s="9" t="s">
        <v>121</v>
      </c>
      <c r="D91" s="86" t="s">
        <v>121</v>
      </c>
      <c r="E91" s="78" t="s">
        <v>121</v>
      </c>
      <c r="F91" s="76" t="s">
        <v>121</v>
      </c>
      <c r="G91" s="87" t="s">
        <v>121</v>
      </c>
      <c r="H91" s="9" t="s">
        <v>121</v>
      </c>
      <c r="I91" s="24" t="s">
        <v>121</v>
      </c>
    </row>
    <row r="92" spans="1:14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/>
      <c r="F92" s="72" t="s">
        <v>121</v>
      </c>
      <c r="G92" s="27">
        <v>383.56665370234947</v>
      </c>
      <c r="H92" s="27" t="s">
        <v>121</v>
      </c>
      <c r="I92" s="27">
        <v>1.8843212549006874</v>
      </c>
      <c r="L92" s="64">
        <f>+G92</f>
        <v>383.56665370234947</v>
      </c>
    </row>
    <row r="93" spans="1:14" hidden="1" x14ac:dyDescent="0.2">
      <c r="A93" s="10">
        <v>0</v>
      </c>
      <c r="B93" s="9">
        <v>0</v>
      </c>
      <c r="C93" s="9" t="s">
        <v>121</v>
      </c>
      <c r="D93" s="9" t="s">
        <v>121</v>
      </c>
      <c r="E93" s="78" t="s">
        <v>121</v>
      </c>
      <c r="F93" s="76" t="s">
        <v>121</v>
      </c>
      <c r="G93" s="27" t="s">
        <v>121</v>
      </c>
      <c r="H93" s="24" t="s">
        <v>121</v>
      </c>
      <c r="I93" s="24" t="s">
        <v>121</v>
      </c>
    </row>
    <row r="94" spans="1:14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/>
      <c r="F94" s="156" t="s">
        <v>121</v>
      </c>
      <c r="G94" s="39">
        <v>20355.693208086497</v>
      </c>
      <c r="H94" s="38" t="s">
        <v>121</v>
      </c>
      <c r="I94" s="38">
        <v>100</v>
      </c>
      <c r="K94" s="64"/>
      <c r="L94" s="64">
        <f>SUM(L31:L92)</f>
        <v>20355.693208086501</v>
      </c>
    </row>
    <row r="95" spans="1:14" hidden="1" x14ac:dyDescent="0.2">
      <c r="A95" s="10">
        <v>0</v>
      </c>
      <c r="B95" s="12" t="s">
        <v>49</v>
      </c>
      <c r="C95" s="9" t="s">
        <v>121</v>
      </c>
      <c r="D95" s="9" t="s">
        <v>121</v>
      </c>
      <c r="E95" s="78" t="s">
        <v>121</v>
      </c>
      <c r="F95" s="76" t="s">
        <v>121</v>
      </c>
      <c r="G95" s="27" t="s">
        <v>121</v>
      </c>
      <c r="H95" s="24" t="s">
        <v>121</v>
      </c>
      <c r="I95" s="9" t="s">
        <v>121</v>
      </c>
    </row>
    <row r="96" spans="1:14" hidden="1" x14ac:dyDescent="0.2">
      <c r="A96" s="10">
        <v>0</v>
      </c>
      <c r="B96" s="77">
        <v>0</v>
      </c>
      <c r="C96" s="9" t="s">
        <v>121</v>
      </c>
      <c r="D96" s="77" t="s">
        <v>121</v>
      </c>
      <c r="E96" s="78" t="s">
        <v>121</v>
      </c>
      <c r="F96" s="78" t="s">
        <v>121</v>
      </c>
      <c r="G96" s="79" t="s">
        <v>121</v>
      </c>
      <c r="H96" s="24" t="s">
        <v>121</v>
      </c>
      <c r="I96" s="9" t="s">
        <v>121</v>
      </c>
    </row>
    <row r="97" spans="1:12" hidden="1" x14ac:dyDescent="0.2">
      <c r="A97" s="10">
        <v>0</v>
      </c>
      <c r="B97" s="77">
        <v>0</v>
      </c>
      <c r="C97" s="9" t="s">
        <v>121</v>
      </c>
      <c r="D97" s="77" t="s">
        <v>121</v>
      </c>
      <c r="E97" s="78" t="s">
        <v>121</v>
      </c>
      <c r="F97" s="78" t="s">
        <v>121</v>
      </c>
      <c r="G97" s="79" t="s">
        <v>121</v>
      </c>
      <c r="H97" s="9" t="s">
        <v>121</v>
      </c>
      <c r="I97" s="9" t="s">
        <v>121</v>
      </c>
    </row>
    <row r="98" spans="1:12" hidden="1" x14ac:dyDescent="0.2">
      <c r="A98" s="10">
        <v>0</v>
      </c>
      <c r="B98" s="77">
        <v>0</v>
      </c>
      <c r="C98" s="9" t="s">
        <v>121</v>
      </c>
      <c r="D98" s="77" t="s">
        <v>121</v>
      </c>
      <c r="E98" s="78" t="s">
        <v>121</v>
      </c>
      <c r="F98" s="78" t="s">
        <v>121</v>
      </c>
      <c r="G98" s="79" t="s">
        <v>121</v>
      </c>
      <c r="H98" s="9" t="s">
        <v>121</v>
      </c>
      <c r="I98" s="9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/>
      <c r="F99" s="157" t="s">
        <v>121</v>
      </c>
      <c r="G99" s="41">
        <v>20355.693208086497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/>
      <c r="F100" s="171">
        <v>0.81422772832345991</v>
      </c>
      <c r="G100" s="35" t="s">
        <v>121</v>
      </c>
      <c r="H100" s="59" t="s">
        <v>121</v>
      </c>
      <c r="I100" s="59" t="s">
        <v>121</v>
      </c>
    </row>
    <row r="101" spans="1:12" hidden="1" x14ac:dyDescent="0.2">
      <c r="A101" s="10">
        <v>0</v>
      </c>
      <c r="B101" s="12">
        <v>0</v>
      </c>
      <c r="C101" s="9" t="s">
        <v>121</v>
      </c>
      <c r="D101" s="26" t="s">
        <v>121</v>
      </c>
      <c r="E101" s="26" t="s">
        <v>121</v>
      </c>
      <c r="F101" s="27" t="s">
        <v>121</v>
      </c>
      <c r="G101" s="30" t="s">
        <v>121</v>
      </c>
      <c r="H101" s="9" t="s">
        <v>121</v>
      </c>
      <c r="I101" s="9" t="s">
        <v>121</v>
      </c>
    </row>
    <row r="102" spans="1:12" hidden="1" x14ac:dyDescent="0.2">
      <c r="A102" s="10">
        <v>0</v>
      </c>
      <c r="B102" s="12">
        <v>0</v>
      </c>
      <c r="C102" s="88" t="s">
        <v>121</v>
      </c>
      <c r="D102" s="25" t="s">
        <v>121</v>
      </c>
      <c r="E102" s="25" t="s">
        <v>121</v>
      </c>
      <c r="F102" s="25" t="s">
        <v>121</v>
      </c>
      <c r="G102" s="40" t="s">
        <v>121</v>
      </c>
      <c r="H102" s="9" t="s">
        <v>121</v>
      </c>
      <c r="I102" s="9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/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/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730.75648561542266</v>
      </c>
      <c r="E105" s="26"/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/>
      <c r="F106" s="26">
        <v>332</v>
      </c>
      <c r="G106" s="26">
        <v>332</v>
      </c>
      <c r="H106" s="24" t="s">
        <v>121</v>
      </c>
      <c r="I106" s="24" t="s">
        <v>121</v>
      </c>
    </row>
    <row r="107" spans="1:12" hidden="1" x14ac:dyDescent="0.2">
      <c r="A107" s="10">
        <v>0</v>
      </c>
      <c r="B107" s="11">
        <v>0</v>
      </c>
      <c r="C107" s="9" t="s">
        <v>121</v>
      </c>
      <c r="D107" s="77" t="s">
        <v>121</v>
      </c>
      <c r="E107" s="78" t="s">
        <v>121</v>
      </c>
      <c r="F107" s="78" t="s">
        <v>121</v>
      </c>
      <c r="G107" s="79" t="s">
        <v>121</v>
      </c>
      <c r="H107" s="9" t="s">
        <v>121</v>
      </c>
      <c r="I107" s="9" t="s">
        <v>121</v>
      </c>
    </row>
    <row r="108" spans="1:12" hidden="1" x14ac:dyDescent="0.2">
      <c r="A108" s="10">
        <v>0</v>
      </c>
      <c r="B108" s="11">
        <v>0</v>
      </c>
      <c r="C108" s="9" t="s">
        <v>121</v>
      </c>
      <c r="D108" s="77" t="s">
        <v>121</v>
      </c>
      <c r="E108" s="78" t="s">
        <v>121</v>
      </c>
      <c r="F108" s="78" t="s">
        <v>121</v>
      </c>
      <c r="G108" s="79" t="s">
        <v>121</v>
      </c>
      <c r="H108" s="24" t="s">
        <v>121</v>
      </c>
      <c r="I108" s="9" t="s">
        <v>121</v>
      </c>
    </row>
    <row r="109" spans="1:12" hidden="1" x14ac:dyDescent="0.2">
      <c r="A109" s="10">
        <v>0</v>
      </c>
      <c r="B109" s="11">
        <v>0</v>
      </c>
      <c r="C109" s="9" t="s">
        <v>121</v>
      </c>
      <c r="D109" s="77" t="s">
        <v>121</v>
      </c>
      <c r="E109" s="78" t="s">
        <v>121</v>
      </c>
      <c r="F109" s="78" t="s">
        <v>121</v>
      </c>
      <c r="G109" s="79" t="s">
        <v>121</v>
      </c>
      <c r="H109" s="24" t="s">
        <v>121</v>
      </c>
      <c r="I109" s="9" t="s">
        <v>121</v>
      </c>
    </row>
    <row r="110" spans="1:12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2" hidden="1" x14ac:dyDescent="0.2">
      <c r="A111" s="10">
        <v>0</v>
      </c>
      <c r="B111" s="89" t="s">
        <v>186</v>
      </c>
      <c r="C111" s="9" t="s">
        <v>121</v>
      </c>
      <c r="D111" s="77" t="s">
        <v>121</v>
      </c>
      <c r="E111" s="78" t="s">
        <v>121</v>
      </c>
      <c r="F111" s="86" t="s">
        <v>121</v>
      </c>
      <c r="G111" s="90" t="s">
        <v>121</v>
      </c>
      <c r="H111" s="24" t="s">
        <v>121</v>
      </c>
      <c r="I111" s="9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/>
      <c r="F112" s="158" t="s">
        <v>121</v>
      </c>
      <c r="G112" s="36">
        <v>19966.015539515069</v>
      </c>
      <c r="H112" s="35" t="s">
        <v>121</v>
      </c>
      <c r="I112" s="34" t="s">
        <v>121</v>
      </c>
      <c r="L112" s="64">
        <f>+L94-G105-G106</f>
        <v>19966.015539515072</v>
      </c>
    </row>
    <row r="113" spans="1:14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/>
      <c r="F113" s="159">
        <v>0.79864062158060278</v>
      </c>
      <c r="G113" s="61" t="s">
        <v>121</v>
      </c>
      <c r="H113" s="42" t="s">
        <v>121</v>
      </c>
      <c r="I113" s="42" t="s">
        <v>121</v>
      </c>
      <c r="L113" s="247">
        <f>L112/G9-F113</f>
        <v>0</v>
      </c>
      <c r="N113" s="10">
        <v>98.87328128719146</v>
      </c>
    </row>
    <row r="115" spans="1:14" x14ac:dyDescent="0.2">
      <c r="B115" s="177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I55:I73 D74:I80 I81 D82:I85 I86 D87:I89 I90:I91 I93 D92:I92 D31:I54 C3:I3 D55:H72">
    <cfRule type="cellIs" dxfId="24" priority="1" stopIfTrue="1" operator="equal">
      <formula>0</formula>
    </cfRule>
  </conditionalFormatting>
  <pageMargins left="0.75" right="0.75" top="1" bottom="1" header="0" footer="0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15"/>
  <sheetViews>
    <sheetView zoomScaleNormal="100" workbookViewId="0">
      <selection activeCell="Q114" sqref="Q114"/>
    </sheetView>
  </sheetViews>
  <sheetFormatPr defaultRowHeight="12" x14ac:dyDescent="0.2"/>
  <cols>
    <col min="1" max="1" width="3.28515625" style="10" customWidth="1"/>
    <col min="2" max="2" width="40.7109375" style="10" customWidth="1"/>
    <col min="3" max="3" width="2.28515625" style="10" customWidth="1"/>
    <col min="4" max="4" width="10.85546875" style="10" customWidth="1"/>
    <col min="5" max="5" width="2.5703125" style="10" customWidth="1"/>
    <col min="6" max="6" width="9.7109375" style="10" customWidth="1"/>
    <col min="7" max="7" width="9.140625" style="10"/>
    <col min="8" max="8" width="7.140625" style="10" customWidth="1"/>
    <col min="9" max="9" width="9.140625" style="23"/>
    <col min="10" max="11" width="9.140625" style="10"/>
    <col min="12" max="14" width="9.140625" style="10" hidden="1" customWidth="1"/>
    <col min="15" max="16384" width="9.140625" style="10"/>
  </cols>
  <sheetData>
    <row r="1" spans="1:9" x14ac:dyDescent="0.2">
      <c r="C1" s="10">
        <v>2</v>
      </c>
      <c r="D1" s="10">
        <v>3</v>
      </c>
      <c r="F1" s="10">
        <v>6</v>
      </c>
      <c r="G1" s="10">
        <v>7</v>
      </c>
      <c r="H1" s="10">
        <v>8</v>
      </c>
    </row>
    <row r="2" spans="1:9" hidden="1" x14ac:dyDescent="0.2"/>
    <row r="3" spans="1:9" x14ac:dyDescent="0.2">
      <c r="A3" s="10">
        <v>1</v>
      </c>
      <c r="B3" s="96" t="s">
        <v>120</v>
      </c>
      <c r="C3" s="27" t="s">
        <v>121</v>
      </c>
      <c r="D3" s="27" t="s">
        <v>121</v>
      </c>
      <c r="E3" s="27"/>
      <c r="F3" s="27" t="s">
        <v>121</v>
      </c>
      <c r="G3" s="27" t="s">
        <v>121</v>
      </c>
      <c r="H3" s="27" t="s">
        <v>121</v>
      </c>
      <c r="I3" s="27" t="s">
        <v>121</v>
      </c>
    </row>
    <row r="4" spans="1:9" x14ac:dyDescent="0.2">
      <c r="A4" s="10">
        <v>1</v>
      </c>
      <c r="B4" s="96" t="s">
        <v>0</v>
      </c>
      <c r="C4" s="24" t="s">
        <v>121</v>
      </c>
      <c r="D4" s="24" t="s">
        <v>121</v>
      </c>
      <c r="E4" s="24"/>
      <c r="F4" s="24" t="s">
        <v>121</v>
      </c>
      <c r="G4" s="24" t="s">
        <v>121</v>
      </c>
      <c r="H4" s="24" t="s">
        <v>121</v>
      </c>
      <c r="I4" s="25" t="s">
        <v>121</v>
      </c>
    </row>
    <row r="5" spans="1:9" x14ac:dyDescent="0.2">
      <c r="A5" s="10">
        <v>1</v>
      </c>
      <c r="B5" s="24" t="s">
        <v>121</v>
      </c>
      <c r="C5" s="24" t="s">
        <v>121</v>
      </c>
      <c r="D5" s="62" t="s">
        <v>121</v>
      </c>
      <c r="E5" s="63"/>
      <c r="F5" s="63" t="s">
        <v>121</v>
      </c>
      <c r="G5" s="176" t="s">
        <v>122</v>
      </c>
      <c r="H5" s="63"/>
      <c r="I5" s="62" t="s">
        <v>121</v>
      </c>
    </row>
    <row r="6" spans="1:9" x14ac:dyDescent="0.2">
      <c r="A6" s="10">
        <v>1</v>
      </c>
      <c r="B6" s="80" t="s">
        <v>123</v>
      </c>
      <c r="C6" s="24" t="s">
        <v>121</v>
      </c>
      <c r="D6" s="62" t="s">
        <v>121</v>
      </c>
      <c r="E6" s="63"/>
      <c r="F6" s="63" t="s">
        <v>121</v>
      </c>
      <c r="G6" s="63" t="s">
        <v>121</v>
      </c>
      <c r="H6" s="63" t="s">
        <v>121</v>
      </c>
      <c r="I6" s="62" t="s">
        <v>121</v>
      </c>
    </row>
    <row r="7" spans="1:9" x14ac:dyDescent="0.2">
      <c r="A7" s="10">
        <v>1</v>
      </c>
      <c r="B7" s="96" t="s">
        <v>77</v>
      </c>
      <c r="C7" s="24" t="s">
        <v>121</v>
      </c>
      <c r="D7" s="62" t="s">
        <v>121</v>
      </c>
      <c r="E7" s="63"/>
      <c r="F7" s="63" t="s">
        <v>121</v>
      </c>
      <c r="G7" s="63" t="s">
        <v>121</v>
      </c>
      <c r="H7" s="63" t="s">
        <v>121</v>
      </c>
      <c r="I7" s="62" t="s">
        <v>121</v>
      </c>
    </row>
    <row r="8" spans="1:9" x14ac:dyDescent="0.2">
      <c r="A8" s="10">
        <v>1</v>
      </c>
      <c r="B8" s="24" t="s">
        <v>121</v>
      </c>
      <c r="C8" s="24" t="s">
        <v>121</v>
      </c>
      <c r="D8" s="62" t="s">
        <v>121</v>
      </c>
      <c r="E8" s="63"/>
      <c r="F8" s="63" t="s">
        <v>121</v>
      </c>
      <c r="G8" s="63" t="s">
        <v>121</v>
      </c>
      <c r="H8" s="63" t="s">
        <v>121</v>
      </c>
      <c r="I8" s="62" t="s">
        <v>121</v>
      </c>
    </row>
    <row r="9" spans="1:9" x14ac:dyDescent="0.2">
      <c r="A9" s="10">
        <v>1</v>
      </c>
      <c r="B9" s="96" t="s">
        <v>124</v>
      </c>
      <c r="C9" s="96" t="s">
        <v>121</v>
      </c>
      <c r="D9" s="102" t="s">
        <v>121</v>
      </c>
      <c r="E9" s="103"/>
      <c r="F9" s="103" t="s">
        <v>121</v>
      </c>
      <c r="G9" s="145">
        <v>12000</v>
      </c>
      <c r="H9" s="146" t="s">
        <v>1</v>
      </c>
      <c r="I9" s="62" t="s">
        <v>121</v>
      </c>
    </row>
    <row r="10" spans="1:9" x14ac:dyDescent="0.2">
      <c r="A10" s="10">
        <v>1</v>
      </c>
      <c r="B10" s="24" t="s">
        <v>121</v>
      </c>
      <c r="C10" s="24" t="s">
        <v>121</v>
      </c>
      <c r="D10" s="62" t="s">
        <v>121</v>
      </c>
      <c r="E10" s="63"/>
      <c r="F10" s="63" t="s">
        <v>121</v>
      </c>
      <c r="G10" s="97" t="s">
        <v>121</v>
      </c>
      <c r="H10" s="98" t="s">
        <v>121</v>
      </c>
      <c r="I10" s="62" t="s">
        <v>121</v>
      </c>
    </row>
    <row r="11" spans="1:9" x14ac:dyDescent="0.2">
      <c r="A11" s="10">
        <v>1</v>
      </c>
      <c r="B11" s="24" t="s">
        <v>125</v>
      </c>
      <c r="C11" s="24" t="s">
        <v>121</v>
      </c>
      <c r="D11" s="62" t="s">
        <v>121</v>
      </c>
      <c r="E11" s="63"/>
      <c r="F11" s="63" t="s">
        <v>121</v>
      </c>
      <c r="G11" s="97">
        <v>15000</v>
      </c>
      <c r="H11" s="98" t="s">
        <v>1</v>
      </c>
      <c r="I11" s="62" t="s">
        <v>121</v>
      </c>
    </row>
    <row r="12" spans="1:9" x14ac:dyDescent="0.2">
      <c r="A12" s="10">
        <v>1</v>
      </c>
      <c r="B12" s="24" t="s">
        <v>126</v>
      </c>
      <c r="C12" s="24" t="s">
        <v>121</v>
      </c>
      <c r="D12" s="62" t="s">
        <v>121</v>
      </c>
      <c r="E12" s="63"/>
      <c r="F12" s="63" t="s">
        <v>121</v>
      </c>
      <c r="G12" s="40">
        <v>20</v>
      </c>
      <c r="H12" s="74" t="s">
        <v>2</v>
      </c>
      <c r="I12" s="62" t="s">
        <v>121</v>
      </c>
    </row>
    <row r="13" spans="1:9" hidden="1" x14ac:dyDescent="0.2">
      <c r="A13" s="10">
        <v>0</v>
      </c>
      <c r="B13" s="24" t="s">
        <v>121</v>
      </c>
      <c r="C13" s="24" t="s">
        <v>121</v>
      </c>
      <c r="D13" s="62" t="s">
        <v>121</v>
      </c>
      <c r="E13" s="63" t="s">
        <v>121</v>
      </c>
      <c r="F13" s="63" t="s">
        <v>121</v>
      </c>
      <c r="G13" s="63" t="s">
        <v>121</v>
      </c>
      <c r="H13" s="63" t="s">
        <v>121</v>
      </c>
      <c r="I13" s="62" t="s">
        <v>121</v>
      </c>
    </row>
    <row r="14" spans="1:9" x14ac:dyDescent="0.2">
      <c r="A14" s="10">
        <v>1</v>
      </c>
      <c r="B14" s="24" t="s">
        <v>121</v>
      </c>
      <c r="C14" s="24" t="s">
        <v>121</v>
      </c>
      <c r="D14" s="62" t="s">
        <v>121</v>
      </c>
      <c r="E14" s="63"/>
      <c r="F14" s="63" t="s">
        <v>121</v>
      </c>
      <c r="G14" s="40" t="s">
        <v>121</v>
      </c>
      <c r="H14" s="74" t="s">
        <v>121</v>
      </c>
      <c r="I14" s="62" t="s">
        <v>121</v>
      </c>
    </row>
    <row r="15" spans="1:9" x14ac:dyDescent="0.2">
      <c r="A15" s="10">
        <v>1</v>
      </c>
      <c r="B15" s="24" t="s">
        <v>127</v>
      </c>
      <c r="C15" s="24" t="s">
        <v>121</v>
      </c>
      <c r="D15" s="62" t="s">
        <v>121</v>
      </c>
      <c r="E15" s="63"/>
      <c r="F15" s="63" t="s">
        <v>121</v>
      </c>
      <c r="G15" s="251">
        <v>0.5</v>
      </c>
      <c r="H15" s="74" t="s">
        <v>3</v>
      </c>
      <c r="I15" s="62" t="s">
        <v>121</v>
      </c>
    </row>
    <row r="16" spans="1:9" x14ac:dyDescent="0.2">
      <c r="A16" s="10">
        <v>1</v>
      </c>
      <c r="B16" s="24" t="s">
        <v>128</v>
      </c>
      <c r="C16" s="24" t="s">
        <v>121</v>
      </c>
      <c r="D16" s="62" t="s">
        <v>121</v>
      </c>
      <c r="E16" s="63"/>
      <c r="F16" s="63" t="s">
        <v>121</v>
      </c>
      <c r="G16" s="40">
        <v>1</v>
      </c>
      <c r="H16" s="74" t="s">
        <v>129</v>
      </c>
      <c r="I16" s="62" t="s">
        <v>121</v>
      </c>
    </row>
    <row r="17" spans="1:12" x14ac:dyDescent="0.2">
      <c r="A17" s="10">
        <v>1</v>
      </c>
      <c r="B17" s="24" t="s">
        <v>121</v>
      </c>
      <c r="C17" s="24" t="s">
        <v>121</v>
      </c>
      <c r="D17" s="62" t="s">
        <v>121</v>
      </c>
      <c r="E17" s="63"/>
      <c r="F17" s="63" t="s">
        <v>121</v>
      </c>
      <c r="G17" s="40" t="s">
        <v>121</v>
      </c>
      <c r="H17" s="74" t="s">
        <v>121</v>
      </c>
      <c r="I17" s="62" t="s">
        <v>121</v>
      </c>
    </row>
    <row r="18" spans="1:12" x14ac:dyDescent="0.2">
      <c r="A18" s="10">
        <v>1</v>
      </c>
      <c r="B18" s="24" t="s">
        <v>130</v>
      </c>
      <c r="C18" s="25" t="s">
        <v>121</v>
      </c>
      <c r="D18" s="25" t="s">
        <v>121</v>
      </c>
      <c r="E18" s="25" t="s">
        <v>121</v>
      </c>
      <c r="F18" s="25" t="s">
        <v>121</v>
      </c>
      <c r="G18" s="40">
        <v>8.5079999999999991</v>
      </c>
      <c r="H18" s="74" t="s">
        <v>2</v>
      </c>
      <c r="I18" s="25" t="s">
        <v>121</v>
      </c>
    </row>
    <row r="19" spans="1:12" x14ac:dyDescent="0.2">
      <c r="A19" s="10">
        <v>1</v>
      </c>
      <c r="B19" s="24" t="s">
        <v>121</v>
      </c>
      <c r="C19" s="25" t="s">
        <v>121</v>
      </c>
      <c r="D19" s="62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2" t="s">
        <v>121</v>
      </c>
    </row>
    <row r="20" spans="1:12" hidden="1" x14ac:dyDescent="0.2">
      <c r="A20" s="10">
        <v>0</v>
      </c>
      <c r="B20" s="24" t="s">
        <v>121</v>
      </c>
      <c r="C20" s="27" t="s">
        <v>121</v>
      </c>
      <c r="D20" s="27" t="s">
        <v>121</v>
      </c>
      <c r="E20" s="24" t="s">
        <v>121</v>
      </c>
      <c r="F20" s="28" t="s">
        <v>121</v>
      </c>
      <c r="G20" s="27" t="s">
        <v>121</v>
      </c>
      <c r="H20" s="24" t="s">
        <v>121</v>
      </c>
      <c r="I20" s="25" t="s">
        <v>121</v>
      </c>
    </row>
    <row r="21" spans="1:12" x14ac:dyDescent="0.2">
      <c r="A21" s="10">
        <v>1</v>
      </c>
      <c r="B21" s="24" t="s">
        <v>132</v>
      </c>
      <c r="C21" s="27" t="s">
        <v>121</v>
      </c>
      <c r="D21" s="27" t="s">
        <v>121</v>
      </c>
      <c r="E21" s="24" t="s">
        <v>121</v>
      </c>
      <c r="F21" s="24" t="s">
        <v>121</v>
      </c>
      <c r="G21" s="202">
        <v>45000</v>
      </c>
      <c r="H21" s="24" t="s">
        <v>133</v>
      </c>
      <c r="I21" s="24" t="s">
        <v>121</v>
      </c>
    </row>
    <row r="22" spans="1:12" hidden="1" x14ac:dyDescent="0.2">
      <c r="A22" s="10">
        <v>0</v>
      </c>
      <c r="B22" s="24" t="s">
        <v>121</v>
      </c>
      <c r="C22" s="27" t="s">
        <v>121</v>
      </c>
      <c r="D22" s="29" t="s">
        <v>121</v>
      </c>
      <c r="E22" s="24" t="s">
        <v>121</v>
      </c>
      <c r="F22" s="28" t="s">
        <v>121</v>
      </c>
      <c r="G22" s="27" t="s">
        <v>121</v>
      </c>
      <c r="H22" s="24" t="s">
        <v>121</v>
      </c>
      <c r="I22" s="24" t="s">
        <v>121</v>
      </c>
    </row>
    <row r="23" spans="1:12" hidden="1" x14ac:dyDescent="0.2">
      <c r="A23" s="10">
        <v>0</v>
      </c>
      <c r="B23" s="24" t="s">
        <v>121</v>
      </c>
      <c r="C23" s="27" t="s">
        <v>121</v>
      </c>
      <c r="D23" s="29" t="s">
        <v>121</v>
      </c>
      <c r="E23" s="24" t="s">
        <v>121</v>
      </c>
      <c r="F23" s="28" t="s">
        <v>121</v>
      </c>
      <c r="G23" s="27" t="s">
        <v>121</v>
      </c>
      <c r="H23" s="24" t="s">
        <v>121</v>
      </c>
      <c r="I23" s="24" t="s">
        <v>121</v>
      </c>
    </row>
    <row r="24" spans="1:12" ht="13.5" hidden="1" x14ac:dyDescent="0.2">
      <c r="A24" s="10">
        <v>0</v>
      </c>
      <c r="B24" s="24" t="s">
        <v>121</v>
      </c>
      <c r="C24" s="27" t="s">
        <v>121</v>
      </c>
      <c r="D24" s="29" t="s">
        <v>121</v>
      </c>
      <c r="E24" s="58" t="s">
        <v>121</v>
      </c>
      <c r="F24" s="28" t="s">
        <v>121</v>
      </c>
      <c r="G24" s="27" t="s">
        <v>121</v>
      </c>
      <c r="H24" s="24" t="s">
        <v>121</v>
      </c>
      <c r="I24" s="24" t="s">
        <v>121</v>
      </c>
    </row>
    <row r="25" spans="1:12" hidden="1" x14ac:dyDescent="0.2">
      <c r="A25" s="10">
        <v>0</v>
      </c>
      <c r="B25" s="24" t="s">
        <v>121</v>
      </c>
      <c r="C25" s="27" t="s">
        <v>121</v>
      </c>
      <c r="D25" s="27" t="s">
        <v>121</v>
      </c>
      <c r="E25" s="24" t="s">
        <v>121</v>
      </c>
      <c r="F25" s="28" t="s">
        <v>121</v>
      </c>
      <c r="G25" s="27" t="s">
        <v>121</v>
      </c>
      <c r="H25" s="24" t="s">
        <v>121</v>
      </c>
      <c r="I25" s="24" t="s">
        <v>121</v>
      </c>
    </row>
    <row r="26" spans="1:12" hidden="1" x14ac:dyDescent="0.2">
      <c r="A26" s="10">
        <v>0</v>
      </c>
      <c r="B26" s="24" t="s">
        <v>121</v>
      </c>
      <c r="C26" s="27" t="s">
        <v>121</v>
      </c>
      <c r="D26" s="29" t="s">
        <v>121</v>
      </c>
      <c r="E26" s="24" t="s">
        <v>121</v>
      </c>
      <c r="F26" s="28" t="s">
        <v>121</v>
      </c>
      <c r="G26" s="27" t="s">
        <v>121</v>
      </c>
      <c r="H26" s="24" t="s">
        <v>121</v>
      </c>
      <c r="I26" s="24" t="s">
        <v>121</v>
      </c>
    </row>
    <row r="27" spans="1:12" hidden="1" x14ac:dyDescent="0.2">
      <c r="A27" s="10">
        <v>0</v>
      </c>
      <c r="B27" s="24" t="s">
        <v>121</v>
      </c>
      <c r="C27" s="27" t="s">
        <v>121</v>
      </c>
      <c r="D27" s="27" t="s">
        <v>121</v>
      </c>
      <c r="E27" s="24" t="s">
        <v>121</v>
      </c>
      <c r="F27" s="28" t="s">
        <v>121</v>
      </c>
      <c r="G27" s="27" t="s">
        <v>121</v>
      </c>
      <c r="H27" s="24" t="s">
        <v>121</v>
      </c>
      <c r="I27" s="24" t="s">
        <v>121</v>
      </c>
    </row>
    <row r="28" spans="1:12" x14ac:dyDescent="0.2">
      <c r="A28" s="10">
        <v>1</v>
      </c>
      <c r="B28" s="24"/>
      <c r="C28" s="27" t="s">
        <v>121</v>
      </c>
      <c r="D28" s="62" t="s">
        <v>121</v>
      </c>
      <c r="E28" s="63"/>
      <c r="F28" s="63" t="s">
        <v>121</v>
      </c>
      <c r="G28" s="63" t="s">
        <v>121</v>
      </c>
      <c r="H28" s="63" t="s">
        <v>121</v>
      </c>
      <c r="I28" s="62" t="s">
        <v>121</v>
      </c>
      <c r="L28" s="10" t="s">
        <v>9</v>
      </c>
    </row>
    <row r="29" spans="1:12" x14ac:dyDescent="0.2">
      <c r="A29" s="10">
        <v>1</v>
      </c>
      <c r="B29" s="160">
        <v>0</v>
      </c>
      <c r="C29" s="161" t="s">
        <v>121</v>
      </c>
      <c r="D29" s="162" t="s">
        <v>134</v>
      </c>
      <c r="E29" s="163"/>
      <c r="F29" s="163" t="s">
        <v>135</v>
      </c>
      <c r="G29" s="163" t="s">
        <v>136</v>
      </c>
      <c r="H29" s="163" t="s">
        <v>121</v>
      </c>
      <c r="I29" s="162" t="s">
        <v>137</v>
      </c>
    </row>
    <row r="30" spans="1:12" x14ac:dyDescent="0.2">
      <c r="A30" s="10">
        <v>1</v>
      </c>
      <c r="B30" s="164" t="s">
        <v>138</v>
      </c>
      <c r="C30" s="165" t="s">
        <v>121</v>
      </c>
      <c r="D30" s="166" t="s">
        <v>3</v>
      </c>
      <c r="E30" s="166"/>
      <c r="F30" s="166" t="s">
        <v>139</v>
      </c>
      <c r="G30" s="166" t="s">
        <v>108</v>
      </c>
      <c r="H30" s="166" t="s">
        <v>121</v>
      </c>
      <c r="I30" s="167" t="s">
        <v>140</v>
      </c>
    </row>
    <row r="31" spans="1:12" hidden="1" x14ac:dyDescent="0.2">
      <c r="A31" s="10">
        <v>0</v>
      </c>
      <c r="B31" s="32" t="s">
        <v>141</v>
      </c>
      <c r="C31" s="27" t="s">
        <v>121</v>
      </c>
      <c r="D31" s="27" t="s">
        <v>121</v>
      </c>
      <c r="E31" s="27"/>
      <c r="F31" s="27" t="s">
        <v>121</v>
      </c>
      <c r="G31" s="27" t="s">
        <v>121</v>
      </c>
      <c r="H31" s="27" t="s">
        <v>121</v>
      </c>
      <c r="I31" s="27" t="s">
        <v>121</v>
      </c>
      <c r="L31" s="64" t="str">
        <f>+H31</f>
        <v/>
      </c>
    </row>
    <row r="32" spans="1:12" hidden="1" x14ac:dyDescent="0.2">
      <c r="A32" s="10">
        <v>0</v>
      </c>
      <c r="B32" s="11" t="s">
        <v>221</v>
      </c>
      <c r="C32" s="76" t="s">
        <v>121</v>
      </c>
      <c r="D32" s="7" t="s">
        <v>121</v>
      </c>
      <c r="E32" s="9" t="s">
        <v>121</v>
      </c>
      <c r="F32" s="82" t="s">
        <v>121</v>
      </c>
      <c r="G32" s="24" t="s">
        <v>121</v>
      </c>
      <c r="H32" s="24" t="s">
        <v>121</v>
      </c>
      <c r="I32" s="24" t="s">
        <v>121</v>
      </c>
    </row>
    <row r="33" spans="1:14" x14ac:dyDescent="0.2">
      <c r="A33" s="10">
        <v>1</v>
      </c>
      <c r="B33" s="43" t="s">
        <v>144</v>
      </c>
      <c r="C33" s="92" t="s">
        <v>121</v>
      </c>
      <c r="D33" s="93" t="s">
        <v>121</v>
      </c>
      <c r="E33" s="92"/>
      <c r="F33" s="92" t="s">
        <v>121</v>
      </c>
      <c r="G33" s="92" t="s">
        <v>121</v>
      </c>
      <c r="H33" s="92">
        <v>5081.3174448110321</v>
      </c>
      <c r="I33" s="92" t="s">
        <v>121</v>
      </c>
      <c r="L33" s="10">
        <f>SUBTOTAL(9,G34:G48)</f>
        <v>5081.3174448110331</v>
      </c>
      <c r="M33" s="64"/>
      <c r="N33" s="220">
        <v>91.025798704763901</v>
      </c>
    </row>
    <row r="34" spans="1:14" x14ac:dyDescent="0.2">
      <c r="A34" s="10">
        <v>1</v>
      </c>
      <c r="B34" s="26" t="s">
        <v>145</v>
      </c>
      <c r="C34" s="27" t="s">
        <v>121</v>
      </c>
      <c r="D34" s="27">
        <v>45000</v>
      </c>
      <c r="E34" s="27"/>
      <c r="F34" s="72">
        <v>1.9206000000000001E-2</v>
      </c>
      <c r="G34" s="27">
        <v>864.27</v>
      </c>
      <c r="H34" s="27" t="s">
        <v>121</v>
      </c>
      <c r="I34" s="27">
        <v>4.8668918564167596</v>
      </c>
      <c r="K34" s="178"/>
      <c r="M34" s="220">
        <v>102.85714285714285</v>
      </c>
    </row>
    <row r="35" spans="1:14" x14ac:dyDescent="0.2">
      <c r="A35" s="10">
        <v>1</v>
      </c>
      <c r="B35" s="26" t="s">
        <v>146</v>
      </c>
      <c r="C35" s="27" t="s">
        <v>121</v>
      </c>
      <c r="D35" s="27">
        <v>45000</v>
      </c>
      <c r="E35" s="27"/>
      <c r="F35" s="72">
        <v>2.9837499999999999E-2</v>
      </c>
      <c r="G35" s="27">
        <v>1342.6875</v>
      </c>
      <c r="H35" s="27" t="s">
        <v>121</v>
      </c>
      <c r="I35" s="27">
        <v>7.5609645822053038</v>
      </c>
      <c r="M35" s="220">
        <v>73.634029547579388</v>
      </c>
    </row>
    <row r="36" spans="1:14" x14ac:dyDescent="0.2">
      <c r="A36" s="10">
        <v>1</v>
      </c>
      <c r="B36" s="26" t="s">
        <v>147</v>
      </c>
      <c r="C36" s="27" t="s">
        <v>121</v>
      </c>
      <c r="D36" s="27">
        <v>3</v>
      </c>
      <c r="E36" s="27"/>
      <c r="F36" s="72">
        <v>0.94000000000000006</v>
      </c>
      <c r="G36" s="27">
        <v>2.8200000000000003</v>
      </c>
      <c r="H36" s="27" t="s">
        <v>121</v>
      </c>
      <c r="I36" s="27">
        <v>1.5880031743662589E-2</v>
      </c>
    </row>
    <row r="37" spans="1:14" x14ac:dyDescent="0.2">
      <c r="A37" s="10">
        <v>1</v>
      </c>
      <c r="B37" s="26" t="s">
        <v>148</v>
      </c>
      <c r="C37" s="27" t="s">
        <v>121</v>
      </c>
      <c r="D37" s="27">
        <v>2.6</v>
      </c>
      <c r="E37" s="27"/>
      <c r="F37" s="72">
        <v>5.66</v>
      </c>
      <c r="G37" s="27">
        <v>14.716000000000001</v>
      </c>
      <c r="H37" s="27" t="s">
        <v>121</v>
      </c>
      <c r="I37" s="27">
        <v>8.2868988347425038E-2</v>
      </c>
    </row>
    <row r="38" spans="1:14" x14ac:dyDescent="0.2">
      <c r="A38" s="10">
        <v>1</v>
      </c>
      <c r="B38" s="11" t="s">
        <v>150</v>
      </c>
      <c r="C38" s="76" t="s">
        <v>121</v>
      </c>
      <c r="D38" s="27">
        <v>719.41038027994546</v>
      </c>
      <c r="E38" s="9" t="s">
        <v>121</v>
      </c>
      <c r="F38" s="28">
        <v>0.37201314293271076</v>
      </c>
      <c r="G38" s="27">
        <v>267.63011662635915</v>
      </c>
      <c r="H38" s="24" t="s">
        <v>121</v>
      </c>
      <c r="I38" s="24">
        <v>1.5070832438250721</v>
      </c>
    </row>
    <row r="39" spans="1:14" hidden="1" x14ac:dyDescent="0.2">
      <c r="A39" s="10">
        <v>0</v>
      </c>
      <c r="B39" s="11" t="s">
        <v>53</v>
      </c>
      <c r="C39" s="76" t="s">
        <v>121</v>
      </c>
      <c r="D39" s="83">
        <v>120</v>
      </c>
      <c r="E39" s="9" t="s">
        <v>121</v>
      </c>
      <c r="F39" s="13" t="s">
        <v>121</v>
      </c>
      <c r="G39" s="27" t="s">
        <v>121</v>
      </c>
      <c r="H39" s="24" t="s">
        <v>121</v>
      </c>
      <c r="I39" s="24" t="s">
        <v>121</v>
      </c>
    </row>
    <row r="40" spans="1:14" hidden="1" x14ac:dyDescent="0.2">
      <c r="A40" s="10">
        <v>0</v>
      </c>
      <c r="B40" s="11" t="s">
        <v>12</v>
      </c>
      <c r="C40" s="76" t="s">
        <v>121</v>
      </c>
      <c r="D40" s="83">
        <v>30</v>
      </c>
      <c r="E40" s="9" t="s">
        <v>121</v>
      </c>
      <c r="F40" s="13" t="s">
        <v>121</v>
      </c>
      <c r="G40" s="27" t="s">
        <v>121</v>
      </c>
      <c r="H40" s="24" t="s">
        <v>121</v>
      </c>
      <c r="I40" s="24" t="s">
        <v>121</v>
      </c>
    </row>
    <row r="41" spans="1:14" hidden="1" x14ac:dyDescent="0.2">
      <c r="A41" s="10">
        <v>0</v>
      </c>
      <c r="B41" s="26" t="s">
        <v>54</v>
      </c>
      <c r="C41" s="27" t="s">
        <v>121</v>
      </c>
      <c r="D41" s="27">
        <v>130</v>
      </c>
      <c r="E41" s="27" t="s">
        <v>121</v>
      </c>
      <c r="F41" s="71" t="s">
        <v>121</v>
      </c>
      <c r="G41" s="27" t="s">
        <v>121</v>
      </c>
      <c r="H41" s="27" t="s">
        <v>121</v>
      </c>
      <c r="I41" s="27" t="s">
        <v>121</v>
      </c>
    </row>
    <row r="42" spans="1:14" x14ac:dyDescent="0.2">
      <c r="A42" s="10">
        <v>1</v>
      </c>
      <c r="B42" s="26" t="s">
        <v>151</v>
      </c>
      <c r="C42" s="27" t="s">
        <v>121</v>
      </c>
      <c r="D42" s="27" t="s">
        <v>121</v>
      </c>
      <c r="E42" s="27" t="s">
        <v>121</v>
      </c>
      <c r="F42" s="72" t="s">
        <v>121</v>
      </c>
      <c r="G42" s="27">
        <v>258.84324000000015</v>
      </c>
      <c r="H42" s="27" t="s">
        <v>121</v>
      </c>
      <c r="I42" s="27">
        <v>1.4576024354015871</v>
      </c>
    </row>
    <row r="43" spans="1:14" hidden="1" x14ac:dyDescent="0.2">
      <c r="A43" s="10">
        <v>0</v>
      </c>
      <c r="B43" s="26" t="s">
        <v>222</v>
      </c>
      <c r="C43" s="27" t="s">
        <v>121</v>
      </c>
      <c r="D43" s="27">
        <v>2.4</v>
      </c>
      <c r="E43" s="27"/>
      <c r="F43" s="72">
        <v>8.363999999999999</v>
      </c>
      <c r="G43" s="27">
        <v>20.073599999999995</v>
      </c>
      <c r="H43" s="27" t="s">
        <v>121</v>
      </c>
      <c r="I43" s="27">
        <v>0.11303879617361179</v>
      </c>
    </row>
    <row r="44" spans="1:14" hidden="1" x14ac:dyDescent="0.2">
      <c r="A44" s="10">
        <v>0</v>
      </c>
      <c r="B44" s="26" t="s">
        <v>223</v>
      </c>
      <c r="C44" s="27" t="s">
        <v>121</v>
      </c>
      <c r="D44" s="27">
        <v>0.4</v>
      </c>
      <c r="E44" s="27"/>
      <c r="F44" s="72">
        <v>193.88160000000002</v>
      </c>
      <c r="G44" s="27">
        <v>77.552640000000011</v>
      </c>
      <c r="H44" s="27" t="s">
        <v>121</v>
      </c>
      <c r="I44" s="27">
        <v>0.4367157393634174</v>
      </c>
    </row>
    <row r="45" spans="1:14" hidden="1" x14ac:dyDescent="0.2">
      <c r="A45" s="10">
        <v>0</v>
      </c>
      <c r="B45" s="26" t="s">
        <v>224</v>
      </c>
      <c r="C45" s="27" t="s">
        <v>121</v>
      </c>
      <c r="D45" s="27">
        <v>30</v>
      </c>
      <c r="E45" s="27"/>
      <c r="F45" s="72">
        <v>5.3738999999999999</v>
      </c>
      <c r="G45" s="27">
        <v>161.21699999999998</v>
      </c>
      <c r="H45" s="27" t="s">
        <v>121</v>
      </c>
      <c r="I45" s="27">
        <v>0.90784789986455694</v>
      </c>
    </row>
    <row r="46" spans="1:14" x14ac:dyDescent="0.2">
      <c r="A46" s="10">
        <v>1</v>
      </c>
      <c r="B46" s="26" t="s">
        <v>225</v>
      </c>
      <c r="C46" s="27" t="s">
        <v>121</v>
      </c>
      <c r="D46" s="27">
        <v>6300</v>
      </c>
      <c r="E46" s="27"/>
      <c r="F46" s="72">
        <v>5.9400000000000001E-2</v>
      </c>
      <c r="G46" s="27">
        <v>374.22</v>
      </c>
      <c r="H46" s="27" t="s">
        <v>121</v>
      </c>
      <c r="I46" s="27">
        <v>2.1073139996856076</v>
      </c>
    </row>
    <row r="47" spans="1:14" x14ac:dyDescent="0.2">
      <c r="A47" s="10">
        <v>1</v>
      </c>
      <c r="B47" s="26" t="s">
        <v>160</v>
      </c>
      <c r="C47" s="27" t="s">
        <v>121</v>
      </c>
      <c r="D47" s="27">
        <v>2400</v>
      </c>
      <c r="E47" s="27"/>
      <c r="F47" s="72">
        <v>0.56000000000000005</v>
      </c>
      <c r="G47" s="27">
        <v>1344.0000000000002</v>
      </c>
      <c r="H47" s="27" t="s">
        <v>121</v>
      </c>
      <c r="I47" s="27">
        <v>7.568355554426426</v>
      </c>
    </row>
    <row r="48" spans="1:14" s="177" customFormat="1" x14ac:dyDescent="0.2">
      <c r="A48" s="10">
        <v>1</v>
      </c>
      <c r="B48" s="26" t="s">
        <v>226</v>
      </c>
      <c r="C48" s="27" t="s">
        <v>121</v>
      </c>
      <c r="D48" s="27">
        <v>12600</v>
      </c>
      <c r="E48" s="27"/>
      <c r="F48" s="72">
        <v>4.8581792713069338E-2</v>
      </c>
      <c r="G48" s="27">
        <v>612.13058818467368</v>
      </c>
      <c r="H48" s="27" t="s">
        <v>121</v>
      </c>
      <c r="I48" s="27">
        <v>3.4470401317870456</v>
      </c>
      <c r="L48" s="10">
        <f>SUBTOTAL(9,G49:G74)</f>
        <v>6479.1751497430369</v>
      </c>
      <c r="N48" s="220" t="e">
        <v>#VALUE!</v>
      </c>
    </row>
    <row r="49" spans="1:13" x14ac:dyDescent="0.2">
      <c r="A49" s="177">
        <v>1</v>
      </c>
      <c r="B49" s="43" t="s">
        <v>161</v>
      </c>
      <c r="C49" s="92" t="s">
        <v>121</v>
      </c>
      <c r="D49" s="92" t="s">
        <v>121</v>
      </c>
      <c r="E49" s="92"/>
      <c r="F49" s="94" t="s">
        <v>121</v>
      </c>
      <c r="G49" s="92" t="s">
        <v>121</v>
      </c>
      <c r="H49" s="92">
        <v>6479.1751497430369</v>
      </c>
      <c r="I49" s="27" t="s">
        <v>121</v>
      </c>
    </row>
    <row r="50" spans="1:13" x14ac:dyDescent="0.2">
      <c r="A50" s="10">
        <v>1</v>
      </c>
      <c r="B50" s="26" t="s">
        <v>162</v>
      </c>
      <c r="C50" s="27" t="s">
        <v>121</v>
      </c>
      <c r="D50" s="27">
        <v>1</v>
      </c>
      <c r="E50" s="27"/>
      <c r="F50" s="73">
        <v>45</v>
      </c>
      <c r="G50" s="27">
        <v>45</v>
      </c>
      <c r="H50" s="27" t="s">
        <v>121</v>
      </c>
      <c r="I50" s="27">
        <v>0.25340476186695615</v>
      </c>
    </row>
    <row r="51" spans="1:13" x14ac:dyDescent="0.2">
      <c r="A51" s="10">
        <v>1</v>
      </c>
      <c r="B51" s="26" t="s">
        <v>227</v>
      </c>
      <c r="C51" s="27" t="s">
        <v>121</v>
      </c>
      <c r="D51" s="27">
        <v>900</v>
      </c>
      <c r="E51" s="27"/>
      <c r="F51" s="72">
        <v>0.1396</v>
      </c>
      <c r="G51" s="27">
        <v>125.64</v>
      </c>
      <c r="H51" s="27" t="s">
        <v>121</v>
      </c>
      <c r="I51" s="27">
        <v>0.70750609513254159</v>
      </c>
      <c r="L51" s="64"/>
    </row>
    <row r="52" spans="1:13" x14ac:dyDescent="0.2">
      <c r="A52" s="10">
        <v>1</v>
      </c>
      <c r="B52" s="26" t="s">
        <v>163</v>
      </c>
      <c r="C52" s="27" t="s">
        <v>121</v>
      </c>
      <c r="D52" s="27">
        <v>1525</v>
      </c>
      <c r="E52" s="27"/>
      <c r="F52" s="73">
        <v>0.2</v>
      </c>
      <c r="G52" s="27">
        <v>305</v>
      </c>
      <c r="H52" s="27" t="s">
        <v>121</v>
      </c>
      <c r="I52" s="27">
        <v>1.7175211637649253</v>
      </c>
      <c r="M52" s="220">
        <v>100</v>
      </c>
    </row>
    <row r="53" spans="1:13" x14ac:dyDescent="0.2">
      <c r="A53" s="10">
        <v>1</v>
      </c>
      <c r="B53" s="26" t="s">
        <v>164</v>
      </c>
      <c r="C53" s="27" t="s">
        <v>121</v>
      </c>
      <c r="D53" s="27">
        <v>1200000</v>
      </c>
      <c r="E53" s="27"/>
      <c r="F53" s="72">
        <v>2.5000000000000001E-4</v>
      </c>
      <c r="G53" s="27">
        <v>300</v>
      </c>
      <c r="H53" s="27" t="s">
        <v>121</v>
      </c>
      <c r="I53" s="27">
        <v>1.689365079113041</v>
      </c>
      <c r="M53" s="220">
        <v>100</v>
      </c>
    </row>
    <row r="54" spans="1:13" x14ac:dyDescent="0.2">
      <c r="A54" s="10">
        <v>1</v>
      </c>
      <c r="B54" s="26" t="s">
        <v>165</v>
      </c>
      <c r="C54" s="27" t="s">
        <v>121</v>
      </c>
      <c r="D54" s="27">
        <v>12000</v>
      </c>
      <c r="E54" s="27"/>
      <c r="F54" s="72">
        <v>0.1</v>
      </c>
      <c r="G54" s="27">
        <v>1200</v>
      </c>
      <c r="H54" s="27" t="s">
        <v>121</v>
      </c>
      <c r="I54" s="27">
        <v>6.7574603164521641</v>
      </c>
      <c r="M54" s="220">
        <v>100</v>
      </c>
    </row>
    <row r="55" spans="1:13" x14ac:dyDescent="0.2">
      <c r="A55" s="10">
        <v>1</v>
      </c>
      <c r="B55" s="11" t="s">
        <v>166</v>
      </c>
      <c r="C55" s="76" t="s">
        <v>121</v>
      </c>
      <c r="D55" s="7">
        <v>902.4983557692309</v>
      </c>
      <c r="E55" s="9" t="s">
        <v>121</v>
      </c>
      <c r="F55" s="9">
        <v>4.5353448275862061</v>
      </c>
      <c r="G55" s="7">
        <v>4093.141249743037</v>
      </c>
      <c r="H55" s="9" t="s">
        <v>121</v>
      </c>
      <c r="I55" s="24">
        <v>23.049366303976658</v>
      </c>
    </row>
    <row r="56" spans="1:13" hidden="1" x14ac:dyDescent="0.2">
      <c r="A56" s="10">
        <v>0</v>
      </c>
      <c r="B56" s="11">
        <v>0</v>
      </c>
      <c r="C56" s="76" t="s">
        <v>121</v>
      </c>
      <c r="D56" s="7" t="s">
        <v>121</v>
      </c>
      <c r="E56" s="9" t="s">
        <v>121</v>
      </c>
      <c r="F56" s="9" t="s">
        <v>121</v>
      </c>
      <c r="G56" s="7" t="s">
        <v>121</v>
      </c>
      <c r="H56" s="9" t="s">
        <v>121</v>
      </c>
      <c r="I56" s="24" t="s">
        <v>121</v>
      </c>
    </row>
    <row r="57" spans="1:13" hidden="1" x14ac:dyDescent="0.2">
      <c r="A57" s="10">
        <v>0</v>
      </c>
      <c r="B57" s="11">
        <v>0</v>
      </c>
      <c r="C57" s="76" t="s">
        <v>121</v>
      </c>
      <c r="D57" s="7" t="s">
        <v>121</v>
      </c>
      <c r="E57" s="9" t="s">
        <v>121</v>
      </c>
      <c r="F57" s="9" t="s">
        <v>121</v>
      </c>
      <c r="G57" s="7" t="s">
        <v>121</v>
      </c>
      <c r="H57" s="9" t="s">
        <v>121</v>
      </c>
      <c r="I57" s="24" t="s">
        <v>121</v>
      </c>
    </row>
    <row r="58" spans="1:13" hidden="1" x14ac:dyDescent="0.2">
      <c r="A58" s="10">
        <v>0</v>
      </c>
      <c r="B58" s="11">
        <v>0</v>
      </c>
      <c r="C58" s="76" t="s">
        <v>121</v>
      </c>
      <c r="D58" s="7" t="s">
        <v>121</v>
      </c>
      <c r="E58" s="9" t="s">
        <v>121</v>
      </c>
      <c r="F58" s="9" t="s">
        <v>121</v>
      </c>
      <c r="G58" s="7" t="s">
        <v>121</v>
      </c>
      <c r="H58" s="9" t="s">
        <v>121</v>
      </c>
      <c r="I58" s="24" t="s">
        <v>121</v>
      </c>
    </row>
    <row r="59" spans="1:13" hidden="1" x14ac:dyDescent="0.2">
      <c r="A59" s="10">
        <v>0</v>
      </c>
      <c r="B59" s="11">
        <v>0</v>
      </c>
      <c r="C59" s="76" t="s">
        <v>121</v>
      </c>
      <c r="D59" s="7" t="s">
        <v>121</v>
      </c>
      <c r="E59" s="9" t="s">
        <v>121</v>
      </c>
      <c r="F59" s="9" t="s">
        <v>121</v>
      </c>
      <c r="G59" s="7" t="s">
        <v>121</v>
      </c>
      <c r="H59" s="9" t="s">
        <v>121</v>
      </c>
      <c r="I59" s="24" t="s">
        <v>121</v>
      </c>
    </row>
    <row r="60" spans="1:13" hidden="1" x14ac:dyDescent="0.2">
      <c r="A60" s="10">
        <v>0</v>
      </c>
      <c r="B60" s="11">
        <v>0</v>
      </c>
      <c r="C60" s="76" t="s">
        <v>121</v>
      </c>
      <c r="D60" s="7" t="s">
        <v>121</v>
      </c>
      <c r="E60" s="9" t="s">
        <v>121</v>
      </c>
      <c r="F60" s="9" t="s">
        <v>121</v>
      </c>
      <c r="G60" s="7" t="s">
        <v>121</v>
      </c>
      <c r="H60" s="9" t="s">
        <v>121</v>
      </c>
      <c r="I60" s="24" t="s">
        <v>121</v>
      </c>
    </row>
    <row r="61" spans="1:13" hidden="1" x14ac:dyDescent="0.2">
      <c r="A61" s="10">
        <v>0</v>
      </c>
      <c r="B61" s="11">
        <v>0</v>
      </c>
      <c r="C61" s="76" t="s">
        <v>121</v>
      </c>
      <c r="D61" s="7" t="s">
        <v>121</v>
      </c>
      <c r="E61" s="9" t="s">
        <v>121</v>
      </c>
      <c r="F61" s="9" t="s">
        <v>121</v>
      </c>
      <c r="G61" s="7" t="s">
        <v>121</v>
      </c>
      <c r="H61" s="9" t="s">
        <v>121</v>
      </c>
      <c r="I61" s="24" t="s">
        <v>121</v>
      </c>
    </row>
    <row r="62" spans="1:13" hidden="1" x14ac:dyDescent="0.2">
      <c r="A62" s="10">
        <v>0</v>
      </c>
      <c r="B62" s="11">
        <v>0</v>
      </c>
      <c r="C62" s="76" t="s">
        <v>121</v>
      </c>
      <c r="D62" s="7" t="s">
        <v>121</v>
      </c>
      <c r="E62" s="9" t="s">
        <v>121</v>
      </c>
      <c r="F62" s="9" t="s">
        <v>121</v>
      </c>
      <c r="G62" s="7" t="s">
        <v>121</v>
      </c>
      <c r="H62" s="9" t="s">
        <v>121</v>
      </c>
      <c r="I62" s="24" t="s">
        <v>121</v>
      </c>
    </row>
    <row r="63" spans="1:13" hidden="1" x14ac:dyDescent="0.2">
      <c r="A63" s="10">
        <v>0</v>
      </c>
      <c r="B63" s="11">
        <v>0</v>
      </c>
      <c r="C63" s="76" t="s">
        <v>121</v>
      </c>
      <c r="D63" s="7" t="s">
        <v>121</v>
      </c>
      <c r="E63" s="9" t="s">
        <v>121</v>
      </c>
      <c r="F63" s="9" t="s">
        <v>121</v>
      </c>
      <c r="G63" s="7" t="s">
        <v>121</v>
      </c>
      <c r="H63" s="9" t="s">
        <v>121</v>
      </c>
      <c r="I63" s="24" t="s">
        <v>121</v>
      </c>
    </row>
    <row r="64" spans="1:13" hidden="1" x14ac:dyDescent="0.2">
      <c r="A64" s="10">
        <v>0</v>
      </c>
      <c r="B64" s="11">
        <v>0</v>
      </c>
      <c r="C64" s="76" t="s">
        <v>121</v>
      </c>
      <c r="D64" s="7" t="s">
        <v>121</v>
      </c>
      <c r="E64" s="9" t="s">
        <v>121</v>
      </c>
      <c r="F64" s="9" t="s">
        <v>121</v>
      </c>
      <c r="G64" s="7" t="s">
        <v>121</v>
      </c>
      <c r="H64" s="9" t="s">
        <v>121</v>
      </c>
      <c r="I64" s="24" t="s">
        <v>121</v>
      </c>
    </row>
    <row r="65" spans="1:13" hidden="1" x14ac:dyDescent="0.2">
      <c r="A65" s="10">
        <v>0</v>
      </c>
      <c r="B65" s="11">
        <v>0</v>
      </c>
      <c r="C65" s="76" t="s">
        <v>121</v>
      </c>
      <c r="D65" s="7" t="s">
        <v>121</v>
      </c>
      <c r="E65" s="9" t="s">
        <v>121</v>
      </c>
      <c r="F65" s="9" t="s">
        <v>121</v>
      </c>
      <c r="G65" s="7" t="s">
        <v>121</v>
      </c>
      <c r="H65" s="9" t="s">
        <v>121</v>
      </c>
      <c r="I65" s="24" t="s">
        <v>121</v>
      </c>
    </row>
    <row r="66" spans="1:13" hidden="1" x14ac:dyDescent="0.2">
      <c r="A66" s="10">
        <v>0</v>
      </c>
      <c r="B66" s="11">
        <v>0</v>
      </c>
      <c r="C66" s="76" t="s">
        <v>121</v>
      </c>
      <c r="D66" s="7" t="s">
        <v>121</v>
      </c>
      <c r="E66" s="9" t="s">
        <v>121</v>
      </c>
      <c r="F66" s="9" t="s">
        <v>121</v>
      </c>
      <c r="G66" s="7" t="s">
        <v>121</v>
      </c>
      <c r="H66" s="9" t="s">
        <v>121</v>
      </c>
      <c r="I66" s="24" t="s">
        <v>121</v>
      </c>
    </row>
    <row r="67" spans="1:13" hidden="1" x14ac:dyDescent="0.2">
      <c r="A67" s="10">
        <v>0</v>
      </c>
      <c r="B67" s="11">
        <v>0</v>
      </c>
      <c r="C67" s="76" t="s">
        <v>121</v>
      </c>
      <c r="D67" s="7" t="s">
        <v>121</v>
      </c>
      <c r="E67" s="9" t="s">
        <v>121</v>
      </c>
      <c r="F67" s="9" t="s">
        <v>121</v>
      </c>
      <c r="G67" s="7" t="s">
        <v>121</v>
      </c>
      <c r="H67" s="9" t="s">
        <v>121</v>
      </c>
      <c r="I67" s="24" t="s">
        <v>121</v>
      </c>
    </row>
    <row r="68" spans="1:13" hidden="1" x14ac:dyDescent="0.2">
      <c r="A68" s="10">
        <v>0</v>
      </c>
      <c r="B68" s="11">
        <v>0</v>
      </c>
      <c r="C68" s="76" t="s">
        <v>121</v>
      </c>
      <c r="D68" s="7" t="s">
        <v>121</v>
      </c>
      <c r="E68" s="9" t="s">
        <v>121</v>
      </c>
      <c r="F68" s="9" t="s">
        <v>121</v>
      </c>
      <c r="G68" s="7" t="s">
        <v>121</v>
      </c>
      <c r="H68" s="9" t="s">
        <v>121</v>
      </c>
      <c r="I68" s="24" t="s">
        <v>121</v>
      </c>
    </row>
    <row r="69" spans="1:13" hidden="1" x14ac:dyDescent="0.2">
      <c r="A69" s="10">
        <v>0</v>
      </c>
      <c r="B69" s="11">
        <v>0</v>
      </c>
      <c r="C69" s="76" t="s">
        <v>121</v>
      </c>
      <c r="D69" s="7" t="s">
        <v>121</v>
      </c>
      <c r="E69" s="9" t="s">
        <v>121</v>
      </c>
      <c r="F69" s="9" t="s">
        <v>121</v>
      </c>
      <c r="G69" s="7" t="s">
        <v>121</v>
      </c>
      <c r="H69" s="9" t="s">
        <v>121</v>
      </c>
      <c r="I69" s="24" t="s">
        <v>121</v>
      </c>
    </row>
    <row r="70" spans="1:13" hidden="1" x14ac:dyDescent="0.2">
      <c r="A70" s="10">
        <v>0</v>
      </c>
      <c r="B70" s="11">
        <v>0</v>
      </c>
      <c r="C70" s="76" t="s">
        <v>121</v>
      </c>
      <c r="D70" s="7" t="s">
        <v>121</v>
      </c>
      <c r="E70" s="9" t="s">
        <v>121</v>
      </c>
      <c r="F70" s="9" t="s">
        <v>121</v>
      </c>
      <c r="G70" s="7" t="s">
        <v>121</v>
      </c>
      <c r="H70" s="9" t="s">
        <v>121</v>
      </c>
      <c r="I70" s="24" t="s">
        <v>121</v>
      </c>
    </row>
    <row r="71" spans="1:13" hidden="1" x14ac:dyDescent="0.2">
      <c r="A71" s="10">
        <v>0</v>
      </c>
      <c r="B71" s="11">
        <v>0</v>
      </c>
      <c r="C71" s="76" t="s">
        <v>121</v>
      </c>
      <c r="D71" s="7" t="s">
        <v>121</v>
      </c>
      <c r="E71" s="9" t="s">
        <v>121</v>
      </c>
      <c r="F71" s="9" t="s">
        <v>121</v>
      </c>
      <c r="G71" s="7" t="s">
        <v>121</v>
      </c>
      <c r="H71" s="9" t="s">
        <v>121</v>
      </c>
      <c r="I71" s="24" t="s">
        <v>121</v>
      </c>
    </row>
    <row r="72" spans="1:13" hidden="1" x14ac:dyDescent="0.2">
      <c r="A72" s="10">
        <v>0</v>
      </c>
      <c r="B72" s="11">
        <v>0</v>
      </c>
      <c r="C72" s="76" t="s">
        <v>121</v>
      </c>
      <c r="D72" s="7" t="s">
        <v>121</v>
      </c>
      <c r="E72" s="9" t="s">
        <v>121</v>
      </c>
      <c r="F72" s="9" t="s">
        <v>121</v>
      </c>
      <c r="G72" s="7" t="s">
        <v>121</v>
      </c>
      <c r="H72" s="9" t="s">
        <v>121</v>
      </c>
      <c r="I72" s="24" t="s">
        <v>121</v>
      </c>
    </row>
    <row r="73" spans="1:13" x14ac:dyDescent="0.2">
      <c r="A73" s="10">
        <v>1</v>
      </c>
      <c r="B73" s="11" t="s">
        <v>167</v>
      </c>
      <c r="C73" s="9" t="s">
        <v>121</v>
      </c>
      <c r="D73" s="26" t="s">
        <v>121</v>
      </c>
      <c r="E73" s="78" t="s">
        <v>121</v>
      </c>
      <c r="F73" s="72" t="s">
        <v>121</v>
      </c>
      <c r="G73" s="30">
        <v>408.38400000000001</v>
      </c>
      <c r="H73" s="24" t="s">
        <v>121</v>
      </c>
      <c r="I73" s="24">
        <v>2.2996988948950006</v>
      </c>
      <c r="M73" s="220">
        <v>120</v>
      </c>
    </row>
    <row r="74" spans="1:13" x14ac:dyDescent="0.2">
      <c r="A74" s="10">
        <v>1</v>
      </c>
      <c r="B74" s="26" t="s">
        <v>168</v>
      </c>
      <c r="C74" s="24" t="s">
        <v>121</v>
      </c>
      <c r="D74" s="27" t="s">
        <v>121</v>
      </c>
      <c r="E74" s="27"/>
      <c r="F74" s="72" t="s">
        <v>121</v>
      </c>
      <c r="G74" s="27">
        <v>2.0099</v>
      </c>
      <c r="H74" s="27" t="s">
        <v>121</v>
      </c>
      <c r="I74" s="27">
        <v>1.1318182908364336E-2</v>
      </c>
    </row>
    <row r="75" spans="1:13" x14ac:dyDescent="0.2">
      <c r="A75" s="10">
        <v>1</v>
      </c>
      <c r="B75" s="95" t="s">
        <v>169</v>
      </c>
      <c r="C75" s="96" t="s">
        <v>121</v>
      </c>
      <c r="D75" s="92" t="s">
        <v>121</v>
      </c>
      <c r="E75" s="92"/>
      <c r="F75" s="94" t="s">
        <v>121</v>
      </c>
      <c r="G75" s="92" t="s">
        <v>121</v>
      </c>
      <c r="H75" s="92">
        <v>84.166666666666657</v>
      </c>
      <c r="I75" s="92" t="s">
        <v>121</v>
      </c>
      <c r="L75" s="64">
        <f>SUM(G76:G81)</f>
        <v>84.166666666666657</v>
      </c>
    </row>
    <row r="76" spans="1:13" x14ac:dyDescent="0.2">
      <c r="A76" s="10">
        <v>1</v>
      </c>
      <c r="B76" s="26" t="s">
        <v>228</v>
      </c>
      <c r="C76" s="24" t="s">
        <v>121</v>
      </c>
      <c r="D76" s="27">
        <v>0.5</v>
      </c>
      <c r="E76" s="27" t="s">
        <v>121</v>
      </c>
      <c r="F76" s="72" t="s">
        <v>121</v>
      </c>
      <c r="G76" s="27">
        <v>84.166666666666657</v>
      </c>
      <c r="H76" s="27" t="s">
        <v>121</v>
      </c>
      <c r="I76" s="27">
        <v>0.47396075830671419</v>
      </c>
    </row>
    <row r="77" spans="1:13" hidden="1" x14ac:dyDescent="0.2">
      <c r="A77" s="10">
        <v>0</v>
      </c>
      <c r="B77" s="26">
        <v>0</v>
      </c>
      <c r="C77" s="24" t="s">
        <v>121</v>
      </c>
      <c r="D77" s="27" t="s">
        <v>121</v>
      </c>
      <c r="E77" s="27"/>
      <c r="F77" s="27" t="s">
        <v>121</v>
      </c>
      <c r="G77" s="27" t="s">
        <v>121</v>
      </c>
      <c r="H77" s="27" t="s">
        <v>121</v>
      </c>
      <c r="I77" s="27" t="s">
        <v>121</v>
      </c>
    </row>
    <row r="78" spans="1:13" hidden="1" x14ac:dyDescent="0.2">
      <c r="A78" s="10">
        <v>0</v>
      </c>
      <c r="B78" s="26">
        <v>0</v>
      </c>
      <c r="C78" s="24" t="s">
        <v>121</v>
      </c>
      <c r="D78" s="27" t="s">
        <v>121</v>
      </c>
      <c r="E78" s="27"/>
      <c r="F78" s="27" t="s">
        <v>121</v>
      </c>
      <c r="G78" s="27" t="s">
        <v>121</v>
      </c>
      <c r="H78" s="27" t="s">
        <v>121</v>
      </c>
      <c r="I78" s="27" t="s">
        <v>121</v>
      </c>
    </row>
    <row r="79" spans="1:13" hidden="1" x14ac:dyDescent="0.2">
      <c r="A79" s="10">
        <v>0</v>
      </c>
      <c r="B79" s="26">
        <v>0</v>
      </c>
      <c r="C79" s="24" t="s">
        <v>121</v>
      </c>
      <c r="D79" s="27" t="s">
        <v>121</v>
      </c>
      <c r="E79" s="27" t="s">
        <v>121</v>
      </c>
      <c r="F79" s="27" t="s">
        <v>121</v>
      </c>
      <c r="G79" s="27" t="s">
        <v>121</v>
      </c>
      <c r="H79" s="27" t="s">
        <v>121</v>
      </c>
      <c r="I79" s="27" t="s">
        <v>121</v>
      </c>
    </row>
    <row r="80" spans="1:13" hidden="1" x14ac:dyDescent="0.2">
      <c r="A80" s="10">
        <v>0</v>
      </c>
      <c r="B80" s="26">
        <v>0</v>
      </c>
      <c r="C80" s="24" t="s">
        <v>121</v>
      </c>
      <c r="D80" s="27" t="s">
        <v>121</v>
      </c>
      <c r="E80" s="27" t="s">
        <v>121</v>
      </c>
      <c r="F80" s="27" t="s">
        <v>121</v>
      </c>
      <c r="G80" s="27" t="s">
        <v>121</v>
      </c>
      <c r="H80" s="27" t="s">
        <v>121</v>
      </c>
      <c r="I80" s="27" t="s">
        <v>121</v>
      </c>
    </row>
    <row r="81" spans="1:14" hidden="1" x14ac:dyDescent="0.2">
      <c r="A81" s="10">
        <v>0</v>
      </c>
      <c r="B81" s="11">
        <v>0</v>
      </c>
      <c r="C81" s="9" t="s">
        <v>121</v>
      </c>
      <c r="D81" s="26" t="s">
        <v>121</v>
      </c>
      <c r="E81" s="78" t="s">
        <v>121</v>
      </c>
      <c r="F81" s="76" t="s">
        <v>121</v>
      </c>
      <c r="G81" s="84" t="s">
        <v>121</v>
      </c>
      <c r="H81" s="9" t="s">
        <v>121</v>
      </c>
      <c r="I81" s="24" t="s">
        <v>121</v>
      </c>
    </row>
    <row r="82" spans="1:14" x14ac:dyDescent="0.2">
      <c r="A82" s="10">
        <v>1</v>
      </c>
      <c r="B82" s="95" t="s">
        <v>171</v>
      </c>
      <c r="C82" s="96" t="s">
        <v>121</v>
      </c>
      <c r="D82" s="92" t="s">
        <v>121</v>
      </c>
      <c r="E82" s="92"/>
      <c r="F82" s="94" t="s">
        <v>121</v>
      </c>
      <c r="G82" s="92" t="s">
        <v>121</v>
      </c>
      <c r="H82" s="92">
        <v>4415.9662951114278</v>
      </c>
      <c r="I82" s="92" t="s">
        <v>121</v>
      </c>
      <c r="L82" s="64">
        <f>SUM(G83:G84)</f>
        <v>4415.9662951114278</v>
      </c>
      <c r="N82" s="220">
        <v>107.96292926347721</v>
      </c>
    </row>
    <row r="83" spans="1:14" x14ac:dyDescent="0.2">
      <c r="A83" s="10">
        <v>1</v>
      </c>
      <c r="B83" s="31" t="s">
        <v>172</v>
      </c>
      <c r="C83" s="24" t="s">
        <v>121</v>
      </c>
      <c r="D83" s="27">
        <v>125.42671251958933</v>
      </c>
      <c r="E83" s="27"/>
      <c r="F83" s="72">
        <v>21.652291671553726</v>
      </c>
      <c r="G83" s="27">
        <v>2715.7757628782674</v>
      </c>
      <c r="H83" s="27" t="s">
        <v>121</v>
      </c>
      <c r="I83" s="27">
        <v>15.293122455027078</v>
      </c>
    </row>
    <row r="84" spans="1:14" x14ac:dyDescent="0.2">
      <c r="A84" s="10">
        <v>1</v>
      </c>
      <c r="B84" s="31" t="s">
        <v>173</v>
      </c>
      <c r="C84" s="24" t="s">
        <v>121</v>
      </c>
      <c r="D84" s="27">
        <v>296.4073359622339</v>
      </c>
      <c r="E84" s="27"/>
      <c r="F84" s="72">
        <v>5.7359934318555013</v>
      </c>
      <c r="G84" s="27">
        <v>1700.1905322331606</v>
      </c>
      <c r="H84" s="27" t="s">
        <v>121</v>
      </c>
      <c r="I84" s="27">
        <v>9.574141709977722</v>
      </c>
    </row>
    <row r="85" spans="1:14" x14ac:dyDescent="0.2">
      <c r="A85" s="10">
        <v>1</v>
      </c>
      <c r="B85" s="95" t="s">
        <v>174</v>
      </c>
      <c r="C85" s="96" t="s">
        <v>121</v>
      </c>
      <c r="D85" s="92" t="s">
        <v>121</v>
      </c>
      <c r="E85" s="92"/>
      <c r="F85" s="94" t="s">
        <v>121</v>
      </c>
      <c r="G85" s="92" t="s">
        <v>121</v>
      </c>
      <c r="H85" s="92">
        <v>1381.2263783673486</v>
      </c>
      <c r="I85" s="92" t="s">
        <v>121</v>
      </c>
      <c r="L85" s="64">
        <f>SUM(G86:G91)</f>
        <v>1381.2263783673486</v>
      </c>
      <c r="N85" s="220">
        <v>89.282949810785155</v>
      </c>
    </row>
    <row r="86" spans="1:14" hidden="1" x14ac:dyDescent="0.2">
      <c r="A86" s="10">
        <v>0</v>
      </c>
      <c r="B86" s="12" t="s">
        <v>175</v>
      </c>
      <c r="C86" s="9" t="s">
        <v>121</v>
      </c>
      <c r="D86" s="77" t="s">
        <v>121</v>
      </c>
      <c r="E86" s="78" t="s">
        <v>121</v>
      </c>
      <c r="F86" s="85" t="s">
        <v>121</v>
      </c>
      <c r="G86" s="8" t="s">
        <v>121</v>
      </c>
      <c r="H86" s="9" t="s">
        <v>121</v>
      </c>
      <c r="I86" s="24" t="s">
        <v>121</v>
      </c>
    </row>
    <row r="87" spans="1:14" x14ac:dyDescent="0.2">
      <c r="A87" s="10">
        <v>1</v>
      </c>
      <c r="B87" s="31" t="s">
        <v>176</v>
      </c>
      <c r="C87" s="24" t="s">
        <v>121</v>
      </c>
      <c r="D87" s="27" t="s">
        <v>121</v>
      </c>
      <c r="E87" s="27"/>
      <c r="F87" s="72" t="s">
        <v>121</v>
      </c>
      <c r="G87" s="27">
        <v>560.56709961138938</v>
      </c>
      <c r="H87" s="27" t="s">
        <v>121</v>
      </c>
      <c r="I87" s="27">
        <v>3.156674941943876</v>
      </c>
    </row>
    <row r="88" spans="1:14" x14ac:dyDescent="0.2">
      <c r="A88" s="10">
        <v>1</v>
      </c>
      <c r="B88" s="31" t="s">
        <v>177</v>
      </c>
      <c r="C88" s="24" t="s">
        <v>121</v>
      </c>
      <c r="D88" s="27" t="s">
        <v>121</v>
      </c>
      <c r="E88" s="27"/>
      <c r="F88" s="72" t="s">
        <v>121</v>
      </c>
      <c r="G88" s="27">
        <v>609.03925536531074</v>
      </c>
      <c r="H88" s="27" t="s">
        <v>121</v>
      </c>
      <c r="I88" s="27">
        <v>3.4296321660772193</v>
      </c>
    </row>
    <row r="89" spans="1:14" x14ac:dyDescent="0.2">
      <c r="A89" s="10">
        <v>1</v>
      </c>
      <c r="B89" s="31" t="s">
        <v>178</v>
      </c>
      <c r="C89" s="24" t="s">
        <v>121</v>
      </c>
      <c r="D89" s="27" t="s">
        <v>121</v>
      </c>
      <c r="E89" s="27"/>
      <c r="F89" s="72" t="s">
        <v>121</v>
      </c>
      <c r="G89" s="27">
        <v>211.62002339064864</v>
      </c>
      <c r="H89" s="27" t="s">
        <v>121</v>
      </c>
      <c r="I89" s="27">
        <v>1.1916782585241557</v>
      </c>
    </row>
    <row r="90" spans="1:14" hidden="1" x14ac:dyDescent="0.2">
      <c r="A90" s="10">
        <v>0</v>
      </c>
      <c r="B90" s="11">
        <v>0</v>
      </c>
      <c r="C90" s="9" t="s">
        <v>121</v>
      </c>
      <c r="D90" s="9" t="s">
        <v>121</v>
      </c>
      <c r="E90" s="78" t="s">
        <v>121</v>
      </c>
      <c r="F90" s="76" t="s">
        <v>121</v>
      </c>
      <c r="G90" s="27" t="s">
        <v>121</v>
      </c>
      <c r="H90" s="26" t="s">
        <v>121</v>
      </c>
      <c r="I90" s="24" t="s">
        <v>121</v>
      </c>
    </row>
    <row r="91" spans="1:14" hidden="1" x14ac:dyDescent="0.2">
      <c r="A91" s="10">
        <v>0</v>
      </c>
      <c r="B91" s="12" t="s">
        <v>179</v>
      </c>
      <c r="C91" s="9" t="s">
        <v>121</v>
      </c>
      <c r="D91" s="86" t="s">
        <v>121</v>
      </c>
      <c r="E91" s="78" t="s">
        <v>121</v>
      </c>
      <c r="F91" s="76" t="s">
        <v>121</v>
      </c>
      <c r="G91" s="87" t="s">
        <v>121</v>
      </c>
      <c r="H91" s="9" t="s">
        <v>121</v>
      </c>
      <c r="I91" s="24" t="s">
        <v>121</v>
      </c>
    </row>
    <row r="92" spans="1:14" x14ac:dyDescent="0.2">
      <c r="A92" s="10">
        <v>1</v>
      </c>
      <c r="B92" s="31" t="s">
        <v>180</v>
      </c>
      <c r="C92" s="24" t="s">
        <v>121</v>
      </c>
      <c r="D92" s="27" t="s">
        <v>121</v>
      </c>
      <c r="E92" s="27"/>
      <c r="F92" s="72" t="s">
        <v>121</v>
      </c>
      <c r="G92" s="27">
        <v>316.29896525323733</v>
      </c>
      <c r="H92" s="27" t="s">
        <v>121</v>
      </c>
      <c r="I92" s="27">
        <v>1.7811480881946944</v>
      </c>
      <c r="L92" s="64">
        <f>+G92</f>
        <v>316.29896525323733</v>
      </c>
    </row>
    <row r="93" spans="1:14" hidden="1" x14ac:dyDescent="0.2">
      <c r="A93" s="10">
        <v>0</v>
      </c>
      <c r="B93" s="9">
        <v>0</v>
      </c>
      <c r="C93" s="9" t="s">
        <v>121</v>
      </c>
      <c r="D93" s="9" t="s">
        <v>121</v>
      </c>
      <c r="E93" s="78" t="s">
        <v>121</v>
      </c>
      <c r="F93" s="76" t="s">
        <v>121</v>
      </c>
      <c r="G93" s="27" t="s">
        <v>121</v>
      </c>
      <c r="H93" s="24" t="s">
        <v>121</v>
      </c>
      <c r="I93" s="24" t="s">
        <v>121</v>
      </c>
    </row>
    <row r="94" spans="1:14" x14ac:dyDescent="0.2">
      <c r="A94" s="10">
        <v>1</v>
      </c>
      <c r="B94" s="37" t="s">
        <v>4</v>
      </c>
      <c r="C94" s="38" t="s">
        <v>121</v>
      </c>
      <c r="D94" s="65" t="s">
        <v>121</v>
      </c>
      <c r="E94" s="66"/>
      <c r="F94" s="156" t="s">
        <v>121</v>
      </c>
      <c r="G94" s="39">
        <v>17758.15089995275</v>
      </c>
      <c r="H94" s="38" t="s">
        <v>121</v>
      </c>
      <c r="I94" s="38">
        <v>100</v>
      </c>
      <c r="K94" s="64"/>
      <c r="L94" s="64">
        <f>SUM(L31:L92)</f>
        <v>17758.15089995275</v>
      </c>
      <c r="N94" s="220">
        <v>98.739514783350728</v>
      </c>
    </row>
    <row r="95" spans="1:14" hidden="1" x14ac:dyDescent="0.2">
      <c r="A95" s="10">
        <v>0</v>
      </c>
      <c r="B95" s="12" t="s">
        <v>49</v>
      </c>
      <c r="C95" s="9" t="s">
        <v>121</v>
      </c>
      <c r="D95" s="9" t="s">
        <v>121</v>
      </c>
      <c r="E95" s="78" t="s">
        <v>121</v>
      </c>
      <c r="F95" s="76" t="s">
        <v>121</v>
      </c>
      <c r="G95" s="27" t="s">
        <v>121</v>
      </c>
      <c r="H95" s="24" t="s">
        <v>121</v>
      </c>
      <c r="I95" s="9" t="s">
        <v>121</v>
      </c>
    </row>
    <row r="96" spans="1:14" hidden="1" x14ac:dyDescent="0.2">
      <c r="A96" s="10">
        <v>0</v>
      </c>
      <c r="B96" s="77">
        <v>0</v>
      </c>
      <c r="C96" s="9" t="s">
        <v>121</v>
      </c>
      <c r="D96" s="77" t="s">
        <v>121</v>
      </c>
      <c r="E96" s="78" t="s">
        <v>121</v>
      </c>
      <c r="F96" s="78" t="s">
        <v>121</v>
      </c>
      <c r="G96" s="79" t="s">
        <v>121</v>
      </c>
      <c r="H96" s="24" t="s">
        <v>121</v>
      </c>
      <c r="I96" s="9" t="s">
        <v>121</v>
      </c>
    </row>
    <row r="97" spans="1:12" hidden="1" x14ac:dyDescent="0.2">
      <c r="A97" s="10">
        <v>0</v>
      </c>
      <c r="B97" s="77">
        <v>0</v>
      </c>
      <c r="C97" s="9" t="s">
        <v>121</v>
      </c>
      <c r="D97" s="77" t="s">
        <v>121</v>
      </c>
      <c r="E97" s="78" t="s">
        <v>121</v>
      </c>
      <c r="F97" s="78" t="s">
        <v>121</v>
      </c>
      <c r="G97" s="79" t="s">
        <v>121</v>
      </c>
      <c r="H97" s="9" t="s">
        <v>121</v>
      </c>
      <c r="I97" s="9" t="s">
        <v>121</v>
      </c>
    </row>
    <row r="98" spans="1:12" hidden="1" x14ac:dyDescent="0.2">
      <c r="A98" s="10">
        <v>0</v>
      </c>
      <c r="B98" s="77">
        <v>0</v>
      </c>
      <c r="C98" s="9" t="s">
        <v>121</v>
      </c>
      <c r="D98" s="77" t="s">
        <v>121</v>
      </c>
      <c r="E98" s="78" t="s">
        <v>121</v>
      </c>
      <c r="F98" s="78" t="s">
        <v>121</v>
      </c>
      <c r="G98" s="79" t="s">
        <v>121</v>
      </c>
      <c r="H98" s="9" t="s">
        <v>121</v>
      </c>
      <c r="I98" s="9" t="s">
        <v>121</v>
      </c>
    </row>
    <row r="99" spans="1:12" x14ac:dyDescent="0.2">
      <c r="A99" s="10">
        <v>1</v>
      </c>
      <c r="B99" s="41" t="s">
        <v>5</v>
      </c>
      <c r="C99" s="42" t="s">
        <v>121</v>
      </c>
      <c r="D99" s="67" t="s">
        <v>121</v>
      </c>
      <c r="E99" s="67"/>
      <c r="F99" s="157" t="s">
        <v>121</v>
      </c>
      <c r="G99" s="41">
        <v>17758.15089995275</v>
      </c>
      <c r="H99" s="57" t="s">
        <v>121</v>
      </c>
      <c r="I99" s="57" t="s">
        <v>121</v>
      </c>
    </row>
    <row r="100" spans="1:12" x14ac:dyDescent="0.2">
      <c r="A100" s="10">
        <v>1</v>
      </c>
      <c r="B100" s="33" t="s">
        <v>181</v>
      </c>
      <c r="C100" s="42" t="s">
        <v>121</v>
      </c>
      <c r="D100" s="68" t="s">
        <v>121</v>
      </c>
      <c r="E100" s="59"/>
      <c r="F100" s="171">
        <v>1.4798459083293958</v>
      </c>
      <c r="G100" s="35" t="s">
        <v>121</v>
      </c>
      <c r="H100" s="59" t="s">
        <v>121</v>
      </c>
      <c r="I100" s="59" t="s">
        <v>121</v>
      </c>
    </row>
    <row r="101" spans="1:12" hidden="1" x14ac:dyDescent="0.2">
      <c r="A101" s="10">
        <v>0</v>
      </c>
      <c r="B101" s="12">
        <v>0</v>
      </c>
      <c r="C101" s="9" t="s">
        <v>121</v>
      </c>
      <c r="D101" s="26" t="s">
        <v>121</v>
      </c>
      <c r="E101" s="26" t="s">
        <v>121</v>
      </c>
      <c r="F101" s="27" t="s">
        <v>121</v>
      </c>
      <c r="G101" s="30" t="s">
        <v>121</v>
      </c>
      <c r="H101" s="9" t="s">
        <v>121</v>
      </c>
      <c r="I101" s="9" t="s">
        <v>121</v>
      </c>
    </row>
    <row r="102" spans="1:12" hidden="1" x14ac:dyDescent="0.2">
      <c r="A102" s="10">
        <v>0</v>
      </c>
      <c r="B102" s="12">
        <v>0</v>
      </c>
      <c r="C102" s="88" t="s">
        <v>121</v>
      </c>
      <c r="D102" s="25" t="s">
        <v>121</v>
      </c>
      <c r="E102" s="25" t="s">
        <v>121</v>
      </c>
      <c r="F102" s="25" t="s">
        <v>121</v>
      </c>
      <c r="G102" s="40" t="s">
        <v>121</v>
      </c>
      <c r="H102" s="9" t="s">
        <v>121</v>
      </c>
      <c r="I102" s="9" t="s">
        <v>121</v>
      </c>
    </row>
    <row r="103" spans="1:12" x14ac:dyDescent="0.2">
      <c r="A103" s="10">
        <v>1</v>
      </c>
      <c r="B103" s="43" t="s">
        <v>6</v>
      </c>
      <c r="C103" s="24" t="s">
        <v>121</v>
      </c>
      <c r="D103" s="24" t="s">
        <v>121</v>
      </c>
      <c r="E103" s="26"/>
      <c r="F103" s="72" t="s">
        <v>121</v>
      </c>
      <c r="G103" s="27" t="s">
        <v>121</v>
      </c>
      <c r="H103" s="24">
        <v>389.67766857142851</v>
      </c>
      <c r="I103" s="24" t="s">
        <v>121</v>
      </c>
    </row>
    <row r="104" spans="1:12" x14ac:dyDescent="0.2">
      <c r="A104" s="10">
        <v>1</v>
      </c>
      <c r="B104" s="43" t="s">
        <v>182</v>
      </c>
      <c r="C104" s="24" t="s">
        <v>121</v>
      </c>
      <c r="D104" s="24" t="s">
        <v>121</v>
      </c>
      <c r="E104" s="26"/>
      <c r="F104" s="72" t="s">
        <v>121</v>
      </c>
      <c r="G104" s="27" t="s">
        <v>121</v>
      </c>
      <c r="H104" s="24">
        <v>389.67766857142851</v>
      </c>
      <c r="I104" s="24" t="s">
        <v>121</v>
      </c>
    </row>
    <row r="105" spans="1:12" x14ac:dyDescent="0.2">
      <c r="A105" s="10">
        <v>1</v>
      </c>
      <c r="B105" s="26" t="s">
        <v>183</v>
      </c>
      <c r="C105" s="24" t="s">
        <v>121</v>
      </c>
      <c r="D105" s="26">
        <v>752.56027511753598</v>
      </c>
      <c r="E105" s="26"/>
      <c r="F105" s="60">
        <v>0.28838834285714265</v>
      </c>
      <c r="G105" s="26">
        <v>57.677668571428534</v>
      </c>
      <c r="H105" s="24" t="s">
        <v>121</v>
      </c>
      <c r="I105" s="24" t="s">
        <v>121</v>
      </c>
    </row>
    <row r="106" spans="1:12" x14ac:dyDescent="0.2">
      <c r="A106" s="10">
        <v>1</v>
      </c>
      <c r="B106" s="26" t="s">
        <v>184</v>
      </c>
      <c r="C106" s="24" t="s">
        <v>121</v>
      </c>
      <c r="D106" s="26">
        <v>1</v>
      </c>
      <c r="E106" s="26"/>
      <c r="F106" s="26">
        <v>332</v>
      </c>
      <c r="G106" s="26">
        <v>332</v>
      </c>
      <c r="H106" s="24" t="s">
        <v>121</v>
      </c>
      <c r="I106" s="24" t="s">
        <v>121</v>
      </c>
    </row>
    <row r="107" spans="1:12" hidden="1" x14ac:dyDescent="0.2">
      <c r="A107" s="10">
        <v>0</v>
      </c>
      <c r="B107" s="11">
        <v>0</v>
      </c>
      <c r="C107" s="9" t="s">
        <v>121</v>
      </c>
      <c r="D107" s="77" t="s">
        <v>121</v>
      </c>
      <c r="E107" s="78" t="s">
        <v>121</v>
      </c>
      <c r="F107" s="78" t="s">
        <v>121</v>
      </c>
      <c r="G107" s="79" t="s">
        <v>121</v>
      </c>
      <c r="H107" s="9" t="s">
        <v>121</v>
      </c>
      <c r="I107" s="9" t="s">
        <v>121</v>
      </c>
    </row>
    <row r="108" spans="1:12" hidden="1" x14ac:dyDescent="0.2">
      <c r="A108" s="10">
        <v>0</v>
      </c>
      <c r="B108" s="11">
        <v>0</v>
      </c>
      <c r="C108" s="9" t="s">
        <v>121</v>
      </c>
      <c r="D108" s="77" t="s">
        <v>121</v>
      </c>
      <c r="E108" s="78" t="s">
        <v>121</v>
      </c>
      <c r="F108" s="78" t="s">
        <v>121</v>
      </c>
      <c r="G108" s="79" t="s">
        <v>121</v>
      </c>
      <c r="H108" s="24" t="s">
        <v>121</v>
      </c>
      <c r="I108" s="9" t="s">
        <v>121</v>
      </c>
    </row>
    <row r="109" spans="1:12" hidden="1" x14ac:dyDescent="0.2">
      <c r="A109" s="10">
        <v>0</v>
      </c>
      <c r="B109" s="11">
        <v>0</v>
      </c>
      <c r="C109" s="9" t="s">
        <v>121</v>
      </c>
      <c r="D109" s="77" t="s">
        <v>121</v>
      </c>
      <c r="E109" s="78" t="s">
        <v>121</v>
      </c>
      <c r="F109" s="78" t="s">
        <v>121</v>
      </c>
      <c r="G109" s="79" t="s">
        <v>121</v>
      </c>
      <c r="H109" s="24" t="s">
        <v>121</v>
      </c>
      <c r="I109" s="9" t="s">
        <v>121</v>
      </c>
    </row>
    <row r="110" spans="1:12" hidden="1" x14ac:dyDescent="0.2">
      <c r="A110" s="10">
        <v>0</v>
      </c>
      <c r="B110" s="11" t="s">
        <v>185</v>
      </c>
      <c r="C110" s="9" t="s">
        <v>121</v>
      </c>
      <c r="D110" s="77" t="s">
        <v>121</v>
      </c>
      <c r="E110" s="78" t="s">
        <v>121</v>
      </c>
      <c r="F110" s="78" t="s">
        <v>121</v>
      </c>
      <c r="G110" s="79" t="s">
        <v>121</v>
      </c>
      <c r="H110" s="9" t="s">
        <v>121</v>
      </c>
      <c r="I110" s="9" t="s">
        <v>121</v>
      </c>
    </row>
    <row r="111" spans="1:12" hidden="1" x14ac:dyDescent="0.2">
      <c r="A111" s="10">
        <v>0</v>
      </c>
      <c r="B111" s="89" t="s">
        <v>186</v>
      </c>
      <c r="C111" s="9" t="s">
        <v>121</v>
      </c>
      <c r="D111" s="77" t="s">
        <v>121</v>
      </c>
      <c r="E111" s="78" t="s">
        <v>121</v>
      </c>
      <c r="F111" s="86" t="s">
        <v>121</v>
      </c>
      <c r="G111" s="90" t="s">
        <v>121</v>
      </c>
      <c r="H111" s="24" t="s">
        <v>121</v>
      </c>
      <c r="I111" s="9" t="s">
        <v>121</v>
      </c>
    </row>
    <row r="112" spans="1:12" x14ac:dyDescent="0.2">
      <c r="A112" s="10">
        <v>1</v>
      </c>
      <c r="B112" s="33" t="s">
        <v>7</v>
      </c>
      <c r="C112" s="34" t="s">
        <v>121</v>
      </c>
      <c r="D112" s="34" t="s">
        <v>121</v>
      </c>
      <c r="E112" s="35"/>
      <c r="F112" s="158" t="s">
        <v>121</v>
      </c>
      <c r="G112" s="36">
        <v>17368.473231381322</v>
      </c>
      <c r="H112" s="35" t="s">
        <v>121</v>
      </c>
      <c r="I112" s="34" t="s">
        <v>121</v>
      </c>
      <c r="L112" s="64">
        <f>+L94-G105-G106</f>
        <v>17368.473231381322</v>
      </c>
    </row>
    <row r="113" spans="1:12" x14ac:dyDescent="0.2">
      <c r="A113" s="10">
        <v>1</v>
      </c>
      <c r="B113" s="33" t="s">
        <v>8</v>
      </c>
      <c r="C113" s="42" t="s">
        <v>121</v>
      </c>
      <c r="D113" s="42" t="s">
        <v>121</v>
      </c>
      <c r="E113" s="41"/>
      <c r="F113" s="159">
        <v>1.4473727692817768</v>
      </c>
      <c r="G113" s="61" t="s">
        <v>121</v>
      </c>
      <c r="H113" s="42" t="s">
        <v>121</v>
      </c>
      <c r="I113" s="42" t="s">
        <v>121</v>
      </c>
      <c r="L113" s="246">
        <f>L112/G9-F113</f>
        <v>0</v>
      </c>
    </row>
    <row r="115" spans="1:12" x14ac:dyDescent="0.2">
      <c r="B115" s="177" t="s">
        <v>57</v>
      </c>
    </row>
  </sheetData>
  <autoFilter ref="A1:H113">
    <filterColumn colId="0">
      <filters>
        <filter val="1"/>
      </filters>
    </filterColumn>
  </autoFilter>
  <phoneticPr fontId="41" type="noConversion"/>
  <conditionalFormatting sqref="E25:E26 D22:D26 F22:I26 E22:E23 D20:I21 C33 D27:I27 D55:H72 I55:I73 D74:I80 I81 D82:I85 I86 D87:I89 I90:I91 I93 D92:I92 D31:I54 C3:I3">
    <cfRule type="cellIs" dxfId="23" priority="1" stopIfTrue="1" operator="equal">
      <formula>0</formula>
    </cfRule>
  </conditionalFormatting>
  <pageMargins left="0.75" right="0.75" top="1" bottom="1" header="0" footer="0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31</vt:i4>
      </vt:variant>
      <vt:variant>
        <vt:lpstr>Imenovani obsegi</vt:lpstr>
      </vt:variant>
      <vt:variant>
        <vt:i4>31</vt:i4>
      </vt:variant>
    </vt:vector>
  </HeadingPairs>
  <TitlesOfParts>
    <vt:vector size="62" baseType="lpstr">
      <vt:lpstr>zbirnik</vt:lpstr>
      <vt:lpstr>EUR_kg</vt:lpstr>
      <vt:lpstr>K_solataSn</vt:lpstr>
      <vt:lpstr>K_solataSf</vt:lpstr>
      <vt:lpstr>K_solataPf</vt:lpstr>
      <vt:lpstr>K_solataJf</vt:lpstr>
      <vt:lpstr>K_endivijaPf</vt:lpstr>
      <vt:lpstr>K_endivijaJf</vt:lpstr>
      <vt:lpstr>K_radičP12</vt:lpstr>
      <vt:lpstr>K_radičJ12</vt:lpstr>
      <vt:lpstr>K_zeljePPR</vt:lpstr>
      <vt:lpstr>K_zeljePP</vt:lpstr>
      <vt:lpstr>K_zeljePPz</vt:lpstr>
      <vt:lpstr>K_cvetača</vt:lpstr>
      <vt:lpstr>K_čebulaS1</vt:lpstr>
      <vt:lpstr>K_čebulaS2</vt:lpstr>
      <vt:lpstr>K_čebulaČ1</vt:lpstr>
      <vt:lpstr>K_čebulaČ2</vt:lpstr>
      <vt:lpstr>K_česen1</vt:lpstr>
      <vt:lpstr>K_krompirZ</vt:lpstr>
      <vt:lpstr>K_korenček</vt:lpstr>
      <vt:lpstr>K_fižolSn</vt:lpstr>
      <vt:lpstr>K_fižolSv</vt:lpstr>
      <vt:lpstr>K_kumareS</vt:lpstr>
      <vt:lpstr>K_paprikaZ</vt:lpstr>
      <vt:lpstr>K_paprikaZ1</vt:lpstr>
      <vt:lpstr>K_paprikaZ2</vt:lpstr>
      <vt:lpstr>K_paprikaZ3</vt:lpstr>
      <vt:lpstr>K_paprikaN1</vt:lpstr>
      <vt:lpstr>K_paprikaN2</vt:lpstr>
      <vt:lpstr>K_paradižnik</vt:lpstr>
      <vt:lpstr>K_cvetača!Področje_tiskanja</vt:lpstr>
      <vt:lpstr>K_čebulaČ1!Področje_tiskanja</vt:lpstr>
      <vt:lpstr>K_čebulaČ2!Področje_tiskanja</vt:lpstr>
      <vt:lpstr>K_čebulaS1!Področje_tiskanja</vt:lpstr>
      <vt:lpstr>K_čebulaS2!Področje_tiskanja</vt:lpstr>
      <vt:lpstr>K_česen1!Področje_tiskanja</vt:lpstr>
      <vt:lpstr>K_endivijaJf!Področje_tiskanja</vt:lpstr>
      <vt:lpstr>K_endivijaPf!Področje_tiskanja</vt:lpstr>
      <vt:lpstr>K_fižolSn!Področje_tiskanja</vt:lpstr>
      <vt:lpstr>K_fižolSv!Področje_tiskanja</vt:lpstr>
      <vt:lpstr>K_korenček!Področje_tiskanja</vt:lpstr>
      <vt:lpstr>K_krompirZ!Področje_tiskanja</vt:lpstr>
      <vt:lpstr>K_kumareS!Področje_tiskanja</vt:lpstr>
      <vt:lpstr>K_paprikaN1!Področje_tiskanja</vt:lpstr>
      <vt:lpstr>K_paprikaN2!Področje_tiskanja</vt:lpstr>
      <vt:lpstr>K_paprikaZ!Področje_tiskanja</vt:lpstr>
      <vt:lpstr>K_paprikaZ1!Področje_tiskanja</vt:lpstr>
      <vt:lpstr>K_paprikaZ2!Področje_tiskanja</vt:lpstr>
      <vt:lpstr>K_paprikaZ3!Področje_tiskanja</vt:lpstr>
      <vt:lpstr>K_paradižnik!Področje_tiskanja</vt:lpstr>
      <vt:lpstr>K_radičJ12!Področje_tiskanja</vt:lpstr>
      <vt:lpstr>K_radičP12!Področje_tiskanja</vt:lpstr>
      <vt:lpstr>K_solataJf!Področje_tiskanja</vt:lpstr>
      <vt:lpstr>K_solataPf!Področje_tiskanja</vt:lpstr>
      <vt:lpstr>K_solataSf!Področje_tiskanja</vt:lpstr>
      <vt:lpstr>K_solataSn!Področje_tiskanja</vt:lpstr>
      <vt:lpstr>K_zeljePP!Področje_tiskanja</vt:lpstr>
      <vt:lpstr>K_zeljePPR!Področje_tiskanja</vt:lpstr>
      <vt:lpstr>K_zeljePPz!Področje_tiskanja</vt:lpstr>
      <vt:lpstr>zbirnik!Področje_tiskanja</vt:lpstr>
      <vt:lpstr>zbirnik!Tiskanje_naslovov</vt:lpstr>
    </vt:vector>
  </TitlesOfParts>
  <Company>KIS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</dc:creator>
  <cp:lastModifiedBy>Barbara Zagorc</cp:lastModifiedBy>
  <cp:lastPrinted>2018-12-13T12:08:57Z</cp:lastPrinted>
  <dcterms:created xsi:type="dcterms:W3CDTF">2011-12-12T08:37:00Z</dcterms:created>
  <dcterms:modified xsi:type="dcterms:W3CDTF">2018-12-17T12:26:18Z</dcterms:modified>
</cp:coreProperties>
</file>