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90" windowWidth="28830" windowHeight="6450" tabRatio="955"/>
  </bookViews>
  <sheets>
    <sheet name="zbirnik" sheetId="15" r:id="rId1"/>
    <sheet name="zbir_EUR_kg" sheetId="89" r:id="rId2"/>
    <sheet name="K_solataSn" sheetId="36" r:id="rId3"/>
    <sheet name="K_solataSf" sheetId="35" r:id="rId4"/>
    <sheet name="K_solataPf" sheetId="20" r:id="rId5"/>
    <sheet name="K_solataJf" sheetId="21" r:id="rId6"/>
    <sheet name="K_endivijaPf" sheetId="39" r:id="rId7"/>
    <sheet name="K_endivijaJf" sheetId="40" r:id="rId8"/>
    <sheet name="K_radičP12" sheetId="51" r:id="rId9"/>
    <sheet name="K_radičJ12" sheetId="87" r:id="rId10"/>
    <sheet name="K_zeljePPR" sheetId="6" r:id="rId11"/>
    <sheet name="K_zeljePP" sheetId="43" r:id="rId12"/>
    <sheet name="K_zeljePPz" sheetId="44" r:id="rId13"/>
    <sheet name="K_cvetača" sheetId="67" r:id="rId14"/>
    <sheet name="K_čebulaS1" sheetId="8" r:id="rId15"/>
    <sheet name="K_čebulaS2" sheetId="10" r:id="rId16"/>
    <sheet name="K_čebulaČ1" sheetId="18" r:id="rId17"/>
    <sheet name="K_čebulaČ2" sheetId="19" r:id="rId18"/>
    <sheet name="K_česen1" sheetId="111" r:id="rId19"/>
    <sheet name="K_krompirZ" sheetId="9" r:id="rId20"/>
    <sheet name="K_korenček" sheetId="53" r:id="rId21"/>
    <sheet name="K_fižolSn" sheetId="54" r:id="rId22"/>
    <sheet name="K_fižolSv" sheetId="55" r:id="rId23"/>
    <sheet name="K_kumareS" sheetId="2" r:id="rId24"/>
    <sheet name="K_paprikaZ" sheetId="56" r:id="rId25"/>
    <sheet name="K_paprikaZ1" sheetId="95" r:id="rId26"/>
    <sheet name="K_paprikaZ2" sheetId="96" r:id="rId27"/>
    <sheet name="K_paprikaZ3" sheetId="93" r:id="rId28"/>
    <sheet name="K_paprikaN1" sheetId="57" r:id="rId29"/>
    <sheet name="K_paprikaN2" sheetId="88" r:id="rId30"/>
    <sheet name="K_paradižnik" sheetId="58" r:id="rId31"/>
  </sheets>
  <definedNames>
    <definedName name="\x" localSheetId="13">#REF!</definedName>
    <definedName name="\x" localSheetId="18">#REF!</definedName>
    <definedName name="\x" localSheetId="7">#REF!</definedName>
    <definedName name="\x" localSheetId="6">#REF!</definedName>
    <definedName name="\x" localSheetId="21">#REF!</definedName>
    <definedName name="\x" localSheetId="22">#REF!</definedName>
    <definedName name="\x" localSheetId="20">#REF!</definedName>
    <definedName name="\x" localSheetId="28">#REF!</definedName>
    <definedName name="\x" localSheetId="29">#REF!</definedName>
    <definedName name="\x" localSheetId="24">#REF!</definedName>
    <definedName name="\x" localSheetId="25">#REF!</definedName>
    <definedName name="\x" localSheetId="26">#REF!</definedName>
    <definedName name="\x" localSheetId="27">#REF!</definedName>
    <definedName name="\x" localSheetId="30">#REF!</definedName>
    <definedName name="\x" localSheetId="9">#REF!</definedName>
    <definedName name="\x" localSheetId="8">#REF!</definedName>
    <definedName name="\x" localSheetId="3">#REF!</definedName>
    <definedName name="\x" localSheetId="2">#REF!</definedName>
    <definedName name="\x" localSheetId="11">#REF!</definedName>
    <definedName name="\x" localSheetId="12">#REF!</definedName>
    <definedName name="\x">#REF!</definedName>
    <definedName name="_xlnm._FilterDatabase" localSheetId="13" hidden="1">K_cvetača!$A$1:$H$113</definedName>
    <definedName name="_xlnm._FilterDatabase" localSheetId="16" hidden="1">K_čebulaČ1!$A$1:$H$113</definedName>
    <definedName name="_xlnm._FilterDatabase" localSheetId="17" hidden="1">K_čebulaČ2!$A$1:$H$113</definedName>
    <definedName name="_xlnm._FilterDatabase" localSheetId="14" hidden="1">K_čebulaS1!$A$1:$H$113</definedName>
    <definedName name="_xlnm._FilterDatabase" localSheetId="15" hidden="1">K_čebulaS2!$A$1:$H$113</definedName>
    <definedName name="_xlnm._FilterDatabase" localSheetId="18" hidden="1">K_česen1!$A$1:$H$113</definedName>
    <definedName name="_xlnm._FilterDatabase" localSheetId="7" hidden="1">K_endivijaJf!$A$1:$H$113</definedName>
    <definedName name="_xlnm._FilterDatabase" localSheetId="6" hidden="1">K_endivijaPf!$A$1:$H$113</definedName>
    <definedName name="_xlnm._FilterDatabase" localSheetId="21" hidden="1">K_fižolSn!$A$1:$H$113</definedName>
    <definedName name="_xlnm._FilterDatabase" localSheetId="22" hidden="1">K_fižolSv!$A$1:$H$113</definedName>
    <definedName name="_xlnm._FilterDatabase" localSheetId="20" hidden="1">K_korenček!$A$1:$H$113</definedName>
    <definedName name="_xlnm._FilterDatabase" localSheetId="19" hidden="1">K_krompirZ!$A$1:$H$113</definedName>
    <definedName name="_xlnm._FilterDatabase" localSheetId="23" hidden="1">K_kumareS!$A$1:$H$113</definedName>
    <definedName name="_xlnm._FilterDatabase" localSheetId="28" hidden="1">K_paprikaN1!$A$1:$H$113</definedName>
    <definedName name="_xlnm._FilterDatabase" localSheetId="29" hidden="1">K_paprikaN2!$A$1:$H$113</definedName>
    <definedName name="_xlnm._FilterDatabase" localSheetId="24" hidden="1">K_paprikaZ!$A$1:$H$113</definedName>
    <definedName name="_xlnm._FilterDatabase" localSheetId="25" hidden="1">K_paprikaZ1!$A$1:$H$113</definedName>
    <definedName name="_xlnm._FilterDatabase" localSheetId="26" hidden="1">K_paprikaZ2!$A$1:$H$113</definedName>
    <definedName name="_xlnm._FilterDatabase" localSheetId="27" hidden="1">K_paprikaZ3!$A$1:$H$113</definedName>
    <definedName name="_xlnm._FilterDatabase" localSheetId="30" hidden="1">K_paradižnik!$A$1:$H$113</definedName>
    <definedName name="_xlnm._FilterDatabase" localSheetId="9" hidden="1">K_radičJ12!$A$1:$H$113</definedName>
    <definedName name="_xlnm._FilterDatabase" localSheetId="8" hidden="1">K_radičP12!$A$1:$H$113</definedName>
    <definedName name="_xlnm._FilterDatabase" localSheetId="5" hidden="1">K_solataJf!$A$1:$H$113</definedName>
    <definedName name="_xlnm._FilterDatabase" localSheetId="4" hidden="1">K_solataPf!$A$1:$H$113</definedName>
    <definedName name="_xlnm._FilterDatabase" localSheetId="3" hidden="1">K_solataSf!$A$1:$H$113</definedName>
    <definedName name="_xlnm._FilterDatabase" localSheetId="2" hidden="1">K_solataSn!$A$1:$H$113</definedName>
    <definedName name="_xlnm._FilterDatabase" localSheetId="11" hidden="1">K_zeljePP!$A$1:$H$113</definedName>
    <definedName name="_xlnm._FilterDatabase" localSheetId="10" hidden="1">K_zeljePPR!$A$1:$H$113</definedName>
    <definedName name="_xlnm._FilterDatabase" localSheetId="12" hidden="1">K_zeljePPz!$A$1:$H$113</definedName>
    <definedName name="aaa" localSheetId="13">#REF!</definedName>
    <definedName name="aaa" localSheetId="18">#REF!</definedName>
    <definedName name="aaa" localSheetId="7">#REF!</definedName>
    <definedName name="aaa" localSheetId="6">#REF!</definedName>
    <definedName name="aaa" localSheetId="21">#REF!</definedName>
    <definedName name="aaa" localSheetId="22">#REF!</definedName>
    <definedName name="aaa" localSheetId="20">#REF!</definedName>
    <definedName name="aaa" localSheetId="28">#REF!</definedName>
    <definedName name="aaa" localSheetId="29">#REF!</definedName>
    <definedName name="aaa" localSheetId="24">#REF!</definedName>
    <definedName name="aaa" localSheetId="25">#REF!</definedName>
    <definedName name="aaa" localSheetId="26">#REF!</definedName>
    <definedName name="aaa" localSheetId="27">#REF!</definedName>
    <definedName name="aaa" localSheetId="30">#REF!</definedName>
    <definedName name="aaa" localSheetId="9">#REF!</definedName>
    <definedName name="aaa" localSheetId="8">#REF!</definedName>
    <definedName name="aaa" localSheetId="3">#REF!</definedName>
    <definedName name="aaa" localSheetId="2">#REF!</definedName>
    <definedName name="aaa" localSheetId="11">#REF!</definedName>
    <definedName name="aaa" localSheetId="12">#REF!</definedName>
    <definedName name="aaa">#REF!</definedName>
    <definedName name="BLOK" localSheetId="13">#REF!</definedName>
    <definedName name="BLOK" localSheetId="18">#REF!</definedName>
    <definedName name="BLOK" localSheetId="7">#REF!</definedName>
    <definedName name="BLOK" localSheetId="6">#REF!</definedName>
    <definedName name="BLOK" localSheetId="21">#REF!</definedName>
    <definedName name="BLOK" localSheetId="22">#REF!</definedName>
    <definedName name="BLOK" localSheetId="20">#REF!</definedName>
    <definedName name="BLOK" localSheetId="28">#REF!</definedName>
    <definedName name="BLOK" localSheetId="29">#REF!</definedName>
    <definedName name="BLOK" localSheetId="24">#REF!</definedName>
    <definedName name="BLOK" localSheetId="25">#REF!</definedName>
    <definedName name="BLOK" localSheetId="26">#REF!</definedName>
    <definedName name="BLOK" localSheetId="27">#REF!</definedName>
    <definedName name="BLOK" localSheetId="30">#REF!</definedName>
    <definedName name="BLOK" localSheetId="9">#REF!</definedName>
    <definedName name="BLOK" localSheetId="8">#REF!</definedName>
    <definedName name="BLOK" localSheetId="3">#REF!</definedName>
    <definedName name="BLOK" localSheetId="2">#REF!</definedName>
    <definedName name="BLOK" localSheetId="11">#REF!</definedName>
    <definedName name="BLOK" localSheetId="12">#REF!</definedName>
    <definedName name="BLOK">#REF!</definedName>
    <definedName name="BLOK1" localSheetId="13">#REF!</definedName>
    <definedName name="BLOK1" localSheetId="18">#REF!</definedName>
    <definedName name="BLOK1" localSheetId="7">#REF!</definedName>
    <definedName name="BLOK1" localSheetId="6">#REF!</definedName>
    <definedName name="BLOK1" localSheetId="21">#REF!</definedName>
    <definedName name="BLOK1" localSheetId="22">#REF!</definedName>
    <definedName name="BLOK1" localSheetId="20">#REF!</definedName>
    <definedName name="BLOK1" localSheetId="28">#REF!</definedName>
    <definedName name="BLOK1" localSheetId="29">#REF!</definedName>
    <definedName name="BLOK1" localSheetId="24">#REF!</definedName>
    <definedName name="BLOK1" localSheetId="25">#REF!</definedName>
    <definedName name="BLOK1" localSheetId="26">#REF!</definedName>
    <definedName name="BLOK1" localSheetId="27">#REF!</definedName>
    <definedName name="BLOK1" localSheetId="30">#REF!</definedName>
    <definedName name="BLOK1" localSheetId="9">#REF!</definedName>
    <definedName name="BLOK1" localSheetId="8">#REF!</definedName>
    <definedName name="BLOK1" localSheetId="3">#REF!</definedName>
    <definedName name="BLOK1" localSheetId="2">#REF!</definedName>
    <definedName name="BLOK1" localSheetId="11">#REF!</definedName>
    <definedName name="BLOK1" localSheetId="12">#REF!</definedName>
    <definedName name="BLOK1">#REF!</definedName>
    <definedName name="BLOK2" localSheetId="13">#REF!</definedName>
    <definedName name="BLOK2" localSheetId="18">#REF!</definedName>
    <definedName name="BLOK2" localSheetId="7">#REF!</definedName>
    <definedName name="BLOK2" localSheetId="6">#REF!</definedName>
    <definedName name="BLOK2" localSheetId="21">#REF!</definedName>
    <definedName name="BLOK2" localSheetId="22">#REF!</definedName>
    <definedName name="BLOK2" localSheetId="20">#REF!</definedName>
    <definedName name="BLOK2" localSheetId="28">#REF!</definedName>
    <definedName name="BLOK2" localSheetId="29">#REF!</definedName>
    <definedName name="BLOK2" localSheetId="24">#REF!</definedName>
    <definedName name="BLOK2" localSheetId="25">#REF!</definedName>
    <definedName name="BLOK2" localSheetId="26">#REF!</definedName>
    <definedName name="BLOK2" localSheetId="27">#REF!</definedName>
    <definedName name="BLOK2" localSheetId="30">#REF!</definedName>
    <definedName name="BLOK2" localSheetId="9">#REF!</definedName>
    <definedName name="BLOK2" localSheetId="8">#REF!</definedName>
    <definedName name="BLOK2" localSheetId="3">#REF!</definedName>
    <definedName name="BLOK2" localSheetId="2">#REF!</definedName>
    <definedName name="BLOK2" localSheetId="11">#REF!</definedName>
    <definedName name="BLOK2" localSheetId="12">#REF!</definedName>
    <definedName name="BLOK2">#REF!</definedName>
    <definedName name="DMAT" localSheetId="13">#REF!</definedName>
    <definedName name="DMAT" localSheetId="18">#REF!</definedName>
    <definedName name="DMAT" localSheetId="7">#REF!</definedName>
    <definedName name="DMAT" localSheetId="6">#REF!</definedName>
    <definedName name="DMAT" localSheetId="21">#REF!</definedName>
    <definedName name="DMAT" localSheetId="22">#REF!</definedName>
    <definedName name="DMAT" localSheetId="20">#REF!</definedName>
    <definedName name="DMAT" localSheetId="28">#REF!</definedName>
    <definedName name="DMAT" localSheetId="29">#REF!</definedName>
    <definedName name="DMAT" localSheetId="24">#REF!</definedName>
    <definedName name="DMAT" localSheetId="25">#REF!</definedName>
    <definedName name="DMAT" localSheetId="26">#REF!</definedName>
    <definedName name="DMAT" localSheetId="27">#REF!</definedName>
    <definedName name="DMAT" localSheetId="30">#REF!</definedName>
    <definedName name="DMAT" localSheetId="9">#REF!</definedName>
    <definedName name="DMAT" localSheetId="8">#REF!</definedName>
    <definedName name="DMAT" localSheetId="3">#REF!</definedName>
    <definedName name="DMAT" localSheetId="2">#REF!</definedName>
    <definedName name="DMAT" localSheetId="11">#REF!</definedName>
    <definedName name="DMAT" localSheetId="12">#REF!</definedName>
    <definedName name="DMAT">#REF!</definedName>
    <definedName name="MAT" localSheetId="13">#REF!</definedName>
    <definedName name="MAT" localSheetId="18">#REF!</definedName>
    <definedName name="MAT" localSheetId="7">#REF!</definedName>
    <definedName name="MAT" localSheetId="6">#REF!</definedName>
    <definedName name="MAT" localSheetId="21">#REF!</definedName>
    <definedName name="MAT" localSheetId="22">#REF!</definedName>
    <definedName name="MAT" localSheetId="20">#REF!</definedName>
    <definedName name="MAT" localSheetId="28">#REF!</definedName>
    <definedName name="MAT" localSheetId="29">#REF!</definedName>
    <definedName name="MAT" localSheetId="24">#REF!</definedName>
    <definedName name="MAT" localSheetId="25">#REF!</definedName>
    <definedName name="MAT" localSheetId="26">#REF!</definedName>
    <definedName name="MAT" localSheetId="27">#REF!</definedName>
    <definedName name="MAT" localSheetId="30">#REF!</definedName>
    <definedName name="MAT" localSheetId="9">#REF!</definedName>
    <definedName name="MAT" localSheetId="8">#REF!</definedName>
    <definedName name="MAT" localSheetId="3">#REF!</definedName>
    <definedName name="MAT" localSheetId="2">#REF!</definedName>
    <definedName name="MAT" localSheetId="11">#REF!</definedName>
    <definedName name="MAT" localSheetId="12">#REF!</definedName>
    <definedName name="MAT">#REF!</definedName>
    <definedName name="OS" localSheetId="13">#REF!</definedName>
    <definedName name="OS" localSheetId="18">#REF!</definedName>
    <definedName name="OS" localSheetId="7">#REF!</definedName>
    <definedName name="OS" localSheetId="6">#REF!</definedName>
    <definedName name="OS" localSheetId="21">#REF!</definedName>
    <definedName name="OS" localSheetId="22">#REF!</definedName>
    <definedName name="OS" localSheetId="20">#REF!</definedName>
    <definedName name="OS" localSheetId="28">#REF!</definedName>
    <definedName name="OS" localSheetId="29">#REF!</definedName>
    <definedName name="OS" localSheetId="24">#REF!</definedName>
    <definedName name="OS" localSheetId="25">#REF!</definedName>
    <definedName name="OS" localSheetId="26">#REF!</definedName>
    <definedName name="OS" localSheetId="27">#REF!</definedName>
    <definedName name="OS" localSheetId="30">#REF!</definedName>
    <definedName name="OS" localSheetId="9">#REF!</definedName>
    <definedName name="OS" localSheetId="8">#REF!</definedName>
    <definedName name="OS" localSheetId="3">#REF!</definedName>
    <definedName name="OS" localSheetId="2">#REF!</definedName>
    <definedName name="OS" localSheetId="11">#REF!</definedName>
    <definedName name="OS" localSheetId="12">#REF!</definedName>
    <definedName name="OS">#REF!</definedName>
    <definedName name="_xlnm.Print_Area" localSheetId="13">K_cvetača!$B$3:$I$115</definedName>
    <definedName name="_xlnm.Print_Area" localSheetId="16">K_čebulaČ1!$B$3:$I$115</definedName>
    <definedName name="_xlnm.Print_Area" localSheetId="17">K_čebulaČ2!$B$3:$I$115</definedName>
    <definedName name="_xlnm.Print_Area" localSheetId="14">K_čebulaS1!$B$3:$I$115</definedName>
    <definedName name="_xlnm.Print_Area" localSheetId="15">K_čebulaS2!$B$3:$I$115</definedName>
    <definedName name="_xlnm.Print_Area" localSheetId="18">K_česen1!$B$3:$I$115</definedName>
    <definedName name="_xlnm.Print_Area" localSheetId="7">K_endivijaJf!$B$3:$I$115</definedName>
    <definedName name="_xlnm.Print_Area" localSheetId="6">K_endivijaPf!$B$3:$I$115</definedName>
    <definedName name="_xlnm.Print_Area" localSheetId="21">K_fižolSn!$B$3:$I$115</definedName>
    <definedName name="_xlnm.Print_Area" localSheetId="22">K_fižolSv!$B$3:$I$115</definedName>
    <definedName name="_xlnm.Print_Area" localSheetId="20">K_korenček!$B$3:$I$115</definedName>
    <definedName name="_xlnm.Print_Area" localSheetId="19">K_krompirZ!$B$3:$I$115</definedName>
    <definedName name="_xlnm.Print_Area" localSheetId="23">K_kumareS!$B$3:$I$115</definedName>
    <definedName name="_xlnm.Print_Area" localSheetId="28">K_paprikaN1!$B$3:$I$115</definedName>
    <definedName name="_xlnm.Print_Area" localSheetId="29">K_paprikaN2!$B$3:$I$115</definedName>
    <definedName name="_xlnm.Print_Area" localSheetId="24">K_paprikaZ!$B$3:$I$115</definedName>
    <definedName name="_xlnm.Print_Area" localSheetId="25">K_paprikaZ1!$B$3:$I$115</definedName>
    <definedName name="_xlnm.Print_Area" localSheetId="26">K_paprikaZ2!$B$3:$I$115</definedName>
    <definedName name="_xlnm.Print_Area" localSheetId="27">K_paprikaZ3!$B$3:$I$115</definedName>
    <definedName name="_xlnm.Print_Area" localSheetId="30">K_paradižnik!$B$3:$I$115</definedName>
    <definedName name="_xlnm.Print_Area" localSheetId="9">K_radičJ12!$B$3:$I$115</definedName>
    <definedName name="_xlnm.Print_Area" localSheetId="8">K_radičP12!$B$3:$I$115</definedName>
    <definedName name="_xlnm.Print_Area" localSheetId="5">K_solataJf!$B$3:$I$115</definedName>
    <definedName name="_xlnm.Print_Area" localSheetId="4">K_solataPf!$B$2:$I$115</definedName>
    <definedName name="_xlnm.Print_Area" localSheetId="3">K_solataSf!$B$3:$I$115</definedName>
    <definedName name="_xlnm.Print_Area" localSheetId="2">K_solataSn!$B$3:$I$115</definedName>
    <definedName name="_xlnm.Print_Area" localSheetId="11">K_zeljePP!$B$3:$I$115</definedName>
    <definedName name="_xlnm.Print_Area" localSheetId="10">K_zeljePPR!$B$3:$I$115</definedName>
    <definedName name="_xlnm.Print_Area" localSheetId="12">K_zeljePPz!$B$3:$I$115</definedName>
    <definedName name="_xlnm.Print_Area" localSheetId="0">zbirnik!$A$1:$AH$57</definedName>
    <definedName name="PRID" localSheetId="13">#REF!</definedName>
    <definedName name="PRID" localSheetId="18">#REF!</definedName>
    <definedName name="PRID" localSheetId="7">#REF!</definedName>
    <definedName name="PRID" localSheetId="6">#REF!</definedName>
    <definedName name="PRID" localSheetId="21">#REF!</definedName>
    <definedName name="PRID" localSheetId="22">#REF!</definedName>
    <definedName name="PRID" localSheetId="20">#REF!</definedName>
    <definedName name="PRID" localSheetId="28">#REF!</definedName>
    <definedName name="PRID" localSheetId="29">#REF!</definedName>
    <definedName name="PRID" localSheetId="24">#REF!</definedName>
    <definedName name="PRID" localSheetId="25">#REF!</definedName>
    <definedName name="PRID" localSheetId="26">#REF!</definedName>
    <definedName name="PRID" localSheetId="27">#REF!</definedName>
    <definedName name="PRID" localSheetId="30">#REF!</definedName>
    <definedName name="PRID" localSheetId="9">#REF!</definedName>
    <definedName name="PRID" localSheetId="8">#REF!</definedName>
    <definedName name="PRID" localSheetId="3">#REF!</definedName>
    <definedName name="PRID" localSheetId="2">#REF!</definedName>
    <definedName name="PRID" localSheetId="11">#REF!</definedName>
    <definedName name="PRID" localSheetId="12">#REF!</definedName>
    <definedName name="PRID">#REF!</definedName>
    <definedName name="PRINT_AREA_MI" localSheetId="13">#REF!</definedName>
    <definedName name="PRINT_AREA_MI" localSheetId="18">#REF!</definedName>
    <definedName name="PRINT_AREA_MI" localSheetId="7">#REF!</definedName>
    <definedName name="PRINT_AREA_MI" localSheetId="6">#REF!</definedName>
    <definedName name="PRINT_AREA_MI" localSheetId="21">#REF!</definedName>
    <definedName name="PRINT_AREA_MI" localSheetId="22">#REF!</definedName>
    <definedName name="PRINT_AREA_MI" localSheetId="20">#REF!</definedName>
    <definedName name="PRINT_AREA_MI" localSheetId="28">#REF!</definedName>
    <definedName name="PRINT_AREA_MI" localSheetId="29">#REF!</definedName>
    <definedName name="PRINT_AREA_MI" localSheetId="24">#REF!</definedName>
    <definedName name="PRINT_AREA_MI" localSheetId="25">#REF!</definedName>
    <definedName name="PRINT_AREA_MI" localSheetId="26">#REF!</definedName>
    <definedName name="PRINT_AREA_MI" localSheetId="27">#REF!</definedName>
    <definedName name="PRINT_AREA_MI" localSheetId="30">#REF!</definedName>
    <definedName name="PRINT_AREA_MI" localSheetId="9">#REF!</definedName>
    <definedName name="PRINT_AREA_MI" localSheetId="8">#REF!</definedName>
    <definedName name="PRINT_AREA_MI" localSheetId="3">#REF!</definedName>
    <definedName name="PRINT_AREA_MI" localSheetId="2">#REF!</definedName>
    <definedName name="PRINT_AREA_MI" localSheetId="11">#REF!</definedName>
    <definedName name="PRINT_AREA_MI" localSheetId="12">#REF!</definedName>
    <definedName name="PRINT_AREA_MI">#REF!</definedName>
    <definedName name="REG" localSheetId="13">#REF!</definedName>
    <definedName name="REG" localSheetId="18">#REF!</definedName>
    <definedName name="REG" localSheetId="7">#REF!</definedName>
    <definedName name="REG" localSheetId="6">#REF!</definedName>
    <definedName name="REG" localSheetId="21">#REF!</definedName>
    <definedName name="REG" localSheetId="22">#REF!</definedName>
    <definedName name="REG" localSheetId="20">#REF!</definedName>
    <definedName name="REG" localSheetId="28">#REF!</definedName>
    <definedName name="REG" localSheetId="29">#REF!</definedName>
    <definedName name="REG" localSheetId="24">#REF!</definedName>
    <definedName name="REG" localSheetId="25">#REF!</definedName>
    <definedName name="REG" localSheetId="26">#REF!</definedName>
    <definedName name="REG" localSheetId="27">#REF!</definedName>
    <definedName name="REG" localSheetId="30">#REF!</definedName>
    <definedName name="REG" localSheetId="9">#REF!</definedName>
    <definedName name="REG" localSheetId="8">#REF!</definedName>
    <definedName name="REG" localSheetId="3">#REF!</definedName>
    <definedName name="REG" localSheetId="2">#REF!</definedName>
    <definedName name="REG" localSheetId="11">#REF!</definedName>
    <definedName name="REG" localSheetId="12">#REF!</definedName>
    <definedName name="REG">#REF!</definedName>
    <definedName name="STOR" localSheetId="13">#REF!</definedName>
    <definedName name="STOR" localSheetId="18">#REF!</definedName>
    <definedName name="STOR" localSheetId="7">#REF!</definedName>
    <definedName name="STOR" localSheetId="6">#REF!</definedName>
    <definedName name="STOR" localSheetId="21">#REF!</definedName>
    <definedName name="STOR" localSheetId="22">#REF!</definedName>
    <definedName name="STOR" localSheetId="20">#REF!</definedName>
    <definedName name="STOR" localSheetId="28">#REF!</definedName>
    <definedName name="STOR" localSheetId="29">#REF!</definedName>
    <definedName name="STOR" localSheetId="24">#REF!</definedName>
    <definedName name="STOR" localSheetId="25">#REF!</definedName>
    <definedName name="STOR" localSheetId="26">#REF!</definedName>
    <definedName name="STOR" localSheetId="27">#REF!</definedName>
    <definedName name="STOR" localSheetId="30">#REF!</definedName>
    <definedName name="STOR" localSheetId="9">#REF!</definedName>
    <definedName name="STOR" localSheetId="8">#REF!</definedName>
    <definedName name="STOR" localSheetId="3">#REF!</definedName>
    <definedName name="STOR" localSheetId="2">#REF!</definedName>
    <definedName name="STOR" localSheetId="11">#REF!</definedName>
    <definedName name="STOR" localSheetId="12">#REF!</definedName>
    <definedName name="STOR">#REF!</definedName>
    <definedName name="STROJ" localSheetId="13">#REF!</definedName>
    <definedName name="STROJ" localSheetId="18">#REF!</definedName>
    <definedName name="STROJ" localSheetId="7">#REF!</definedName>
    <definedName name="STROJ" localSheetId="6">#REF!</definedName>
    <definedName name="STROJ" localSheetId="21">#REF!</definedName>
    <definedName name="STROJ" localSheetId="22">#REF!</definedName>
    <definedName name="STROJ" localSheetId="20">#REF!</definedName>
    <definedName name="STROJ" localSheetId="28">#REF!</definedName>
    <definedName name="STROJ" localSheetId="29">#REF!</definedName>
    <definedName name="STROJ" localSheetId="24">#REF!</definedName>
    <definedName name="STROJ" localSheetId="25">#REF!</definedName>
    <definedName name="STROJ" localSheetId="26">#REF!</definedName>
    <definedName name="STROJ" localSheetId="27">#REF!</definedName>
    <definedName name="STROJ" localSheetId="30">#REF!</definedName>
    <definedName name="STROJ" localSheetId="9">#REF!</definedName>
    <definedName name="STROJ" localSheetId="8">#REF!</definedName>
    <definedName name="STROJ" localSheetId="3">#REF!</definedName>
    <definedName name="STROJ" localSheetId="2">#REF!</definedName>
    <definedName name="STROJ" localSheetId="11">#REF!</definedName>
    <definedName name="STROJ" localSheetId="12">#REF!</definedName>
    <definedName name="STROJ">#REF!</definedName>
    <definedName name="_xlnm.Print_Titles" localSheetId="0">zbirnik!$D:$E</definedName>
    <definedName name="VNOS" localSheetId="13">#REF!</definedName>
    <definedName name="VNOS" localSheetId="18">#REF!</definedName>
    <definedName name="VNOS" localSheetId="7">#REF!</definedName>
    <definedName name="VNOS" localSheetId="6">#REF!</definedName>
    <definedName name="VNOS" localSheetId="21">#REF!</definedName>
    <definedName name="VNOS" localSheetId="22">#REF!</definedName>
    <definedName name="VNOS" localSheetId="20">#REF!</definedName>
    <definedName name="VNOS" localSheetId="28">#REF!</definedName>
    <definedName name="VNOS" localSheetId="29">#REF!</definedName>
    <definedName name="VNOS" localSheetId="24">#REF!</definedName>
    <definedName name="VNOS" localSheetId="25">#REF!</definedName>
    <definedName name="VNOS" localSheetId="26">#REF!</definedName>
    <definedName name="VNOS" localSheetId="27">#REF!</definedName>
    <definedName name="VNOS" localSheetId="30">#REF!</definedName>
    <definedName name="VNOS" localSheetId="9">#REF!</definedName>
    <definedName name="VNOS" localSheetId="8">#REF!</definedName>
    <definedName name="VNOS" localSheetId="3">#REF!</definedName>
    <definedName name="VNOS" localSheetId="2">#REF!</definedName>
    <definedName name="VNOS" localSheetId="11">#REF!</definedName>
    <definedName name="VNOS" localSheetId="12">#REF!</definedName>
    <definedName name="VNOS">#REF!</definedName>
    <definedName name="ZAC" localSheetId="13">#REF!</definedName>
    <definedName name="ZAC" localSheetId="18">#REF!</definedName>
    <definedName name="ZAC" localSheetId="7">#REF!</definedName>
    <definedName name="ZAC" localSheetId="6">#REF!</definedName>
    <definedName name="ZAC" localSheetId="21">#REF!</definedName>
    <definedName name="ZAC" localSheetId="22">#REF!</definedName>
    <definedName name="ZAC" localSheetId="20">#REF!</definedName>
    <definedName name="ZAC" localSheetId="28">#REF!</definedName>
    <definedName name="ZAC" localSheetId="29">#REF!</definedName>
    <definedName name="ZAC" localSheetId="24">#REF!</definedName>
    <definedName name="ZAC" localSheetId="25">#REF!</definedName>
    <definedName name="ZAC" localSheetId="26">#REF!</definedName>
    <definedName name="ZAC" localSheetId="27">#REF!</definedName>
    <definedName name="ZAC" localSheetId="30">#REF!</definedName>
    <definedName name="ZAC" localSheetId="9">#REF!</definedName>
    <definedName name="ZAC" localSheetId="8">#REF!</definedName>
    <definedName name="ZAC" localSheetId="3">#REF!</definedName>
    <definedName name="ZAC" localSheetId="2">#REF!</definedName>
    <definedName name="ZAC" localSheetId="11">#REF!</definedName>
    <definedName name="ZAC" localSheetId="12">#REF!</definedName>
    <definedName name="ZAC">#REF!</definedName>
  </definedNames>
  <calcPr calcId="145621"/>
</workbook>
</file>

<file path=xl/calcChain.xml><?xml version="1.0" encoding="utf-8"?>
<calcChain xmlns="http://schemas.openxmlformats.org/spreadsheetml/2006/main">
  <c r="F113" i="9" l="1"/>
  <c r="H103" i="9" l="1"/>
  <c r="G112" i="9" s="1"/>
  <c r="H6" i="89" l="1"/>
  <c r="A11" i="15" l="1"/>
  <c r="C11" i="15"/>
  <c r="C12" i="15"/>
  <c r="C31" i="89" l="1"/>
  <c r="C3" i="89" l="1"/>
  <c r="C2" i="89"/>
  <c r="X1" i="15"/>
  <c r="AA1" i="15"/>
  <c r="Z1" i="15"/>
  <c r="Y1" i="15"/>
  <c r="V1" i="15"/>
  <c r="U1" i="15"/>
  <c r="T1" i="15"/>
  <c r="S1" i="15"/>
  <c r="R1" i="15"/>
  <c r="P1" i="15"/>
  <c r="O1" i="15"/>
  <c r="N1" i="15"/>
  <c r="M1" i="15"/>
  <c r="L1" i="15"/>
  <c r="K1" i="15"/>
  <c r="J1" i="15"/>
  <c r="AH1" i="15"/>
  <c r="W1" i="15"/>
  <c r="Q1" i="15"/>
  <c r="F1" i="15"/>
  <c r="G1" i="15"/>
  <c r="H1" i="15"/>
  <c r="I1" i="15"/>
  <c r="C28" i="15"/>
  <c r="C27" i="15"/>
  <c r="C26" i="15"/>
  <c r="C25" i="15"/>
  <c r="D2" i="15"/>
  <c r="E2" i="15" s="1"/>
  <c r="F2" i="15" s="1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Q2" i="15" s="1"/>
  <c r="R2" i="15" s="1"/>
  <c r="S2" i="15" s="1"/>
  <c r="T2" i="15" s="1"/>
  <c r="U2" i="15" s="1"/>
  <c r="V2" i="15" s="1"/>
  <c r="W2" i="15" s="1"/>
  <c r="X2" i="15" s="1"/>
  <c r="Y2" i="15" s="1"/>
  <c r="Z2" i="15" s="1"/>
  <c r="AA2" i="15" s="1"/>
  <c r="AB2" i="15" s="1"/>
  <c r="AC2" i="15" s="1"/>
  <c r="AD2" i="15" s="1"/>
  <c r="AE2" i="15" s="1"/>
  <c r="AF2" i="15" s="1"/>
  <c r="AG2" i="15" s="1"/>
  <c r="AH2" i="15" s="1"/>
  <c r="D10" i="15"/>
  <c r="E10" i="15" s="1"/>
  <c r="F10" i="15" s="1"/>
  <c r="G10" i="15" s="1"/>
  <c r="H10" i="15" s="1"/>
  <c r="I10" i="15" s="1"/>
  <c r="J10" i="15" s="1"/>
  <c r="K10" i="15" s="1"/>
  <c r="L10" i="15" s="1"/>
  <c r="M10" i="15" s="1"/>
  <c r="N10" i="15" s="1"/>
  <c r="O10" i="15" s="1"/>
  <c r="P10" i="15" s="1"/>
  <c r="Q10" i="15" s="1"/>
  <c r="R10" i="15" s="1"/>
  <c r="S10" i="15" s="1"/>
  <c r="T10" i="15" s="1"/>
  <c r="U10" i="15" s="1"/>
  <c r="V10" i="15" s="1"/>
  <c r="W10" i="15" s="1"/>
  <c r="X10" i="15" s="1"/>
  <c r="Y10" i="15" s="1"/>
  <c r="Z10" i="15" s="1"/>
  <c r="AA10" i="15" s="1"/>
  <c r="AB10" i="15" s="1"/>
  <c r="AC10" i="15" s="1"/>
  <c r="AD10" i="15" s="1"/>
  <c r="AE10" i="15" s="1"/>
  <c r="AF10" i="15" s="1"/>
  <c r="AG10" i="15" s="1"/>
  <c r="AH10" i="15" s="1"/>
  <c r="C44" i="15"/>
  <c r="G1" i="89" s="1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4" i="15"/>
  <c r="C23" i="15"/>
  <c r="C22" i="15"/>
  <c r="C21" i="15"/>
  <c r="C19" i="15"/>
  <c r="C18" i="15"/>
  <c r="C17" i="15"/>
  <c r="C16" i="15"/>
  <c r="C15" i="15"/>
  <c r="C14" i="15"/>
  <c r="C13" i="15"/>
  <c r="A43" i="15"/>
  <c r="A44" i="15"/>
  <c r="A13" i="15"/>
  <c r="L75" i="9" l="1"/>
  <c r="L75" i="43" l="1"/>
  <c r="L75" i="44" l="1"/>
  <c r="L75" i="6" l="1"/>
  <c r="L82" i="44" l="1"/>
  <c r="L82" i="43" l="1"/>
  <c r="G4" i="89" l="1"/>
  <c r="H5" i="89" s="1"/>
  <c r="E6" i="15"/>
  <c r="L54" i="43" l="1"/>
  <c r="L31" i="43" l="1"/>
  <c r="L51" i="44" l="1"/>
  <c r="L31" i="44" l="1"/>
  <c r="L56" i="6" l="1"/>
  <c r="L31" i="6" l="1"/>
  <c r="L34" i="6" l="1"/>
  <c r="L34" i="43"/>
  <c r="L85" i="43"/>
  <c r="L85" i="6" l="1"/>
  <c r="L34" i="44" l="1"/>
  <c r="L85" i="44"/>
  <c r="N33" i="15" l="1"/>
  <c r="O33" i="15"/>
  <c r="P33" i="15" l="1"/>
  <c r="L82" i="6"/>
  <c r="O21" i="15" l="1"/>
  <c r="N21" i="15"/>
  <c r="P21" i="15"/>
  <c r="L92" i="43"/>
  <c r="L94" i="43" s="1"/>
  <c r="L112" i="43" s="1"/>
  <c r="L92" i="44" l="1"/>
  <c r="L94" i="44" s="1"/>
  <c r="L112" i="44" s="1"/>
  <c r="L92" i="6"/>
  <c r="L94" i="6" s="1"/>
  <c r="L112" i="6" s="1"/>
  <c r="N39" i="15" l="1"/>
  <c r="O39" i="15"/>
  <c r="P39" i="15"/>
  <c r="O41" i="15" l="1"/>
  <c r="P41" i="15"/>
  <c r="N41" i="15"/>
  <c r="P43" i="15" l="1"/>
  <c r="N43" i="15"/>
  <c r="O43" i="15"/>
  <c r="N44" i="15" l="1"/>
  <c r="O44" i="15"/>
  <c r="P44" i="15"/>
  <c r="L113" i="43"/>
  <c r="L113" i="6"/>
  <c r="L113" i="44"/>
  <c r="G24" i="89" l="1"/>
  <c r="G25" i="89"/>
  <c r="G23" i="89"/>
  <c r="H24" i="89" l="1"/>
  <c r="H23" i="89"/>
  <c r="H25" i="89"/>
  <c r="L31" i="58" l="1"/>
  <c r="L75" i="58" l="1"/>
  <c r="L58" i="58" l="1"/>
  <c r="L34" i="58" l="1"/>
  <c r="L85" i="58" l="1"/>
  <c r="L75" i="88" l="1"/>
  <c r="L75" i="93"/>
  <c r="L75" i="96"/>
  <c r="L75" i="95" l="1"/>
  <c r="M75" i="88"/>
  <c r="L52" i="95" l="1"/>
  <c r="L31" i="95"/>
  <c r="L57" i="88" l="1"/>
  <c r="L52" i="96" l="1"/>
  <c r="L31" i="88"/>
  <c r="M57" i="88"/>
  <c r="L52" i="93"/>
  <c r="L31" i="93"/>
  <c r="L31" i="96"/>
  <c r="L75" i="56" l="1"/>
  <c r="L75" i="57"/>
  <c r="L52" i="56" l="1"/>
  <c r="L57" i="57"/>
  <c r="L31" i="57" l="1"/>
  <c r="L31" i="56"/>
  <c r="L34" i="93" l="1"/>
  <c r="L34" i="95"/>
  <c r="L34" i="96"/>
  <c r="L34" i="57" l="1"/>
  <c r="L34" i="88"/>
  <c r="L34" i="56"/>
  <c r="L85" i="56"/>
  <c r="L85" i="95"/>
  <c r="L85" i="96"/>
  <c r="L85" i="93"/>
  <c r="L85" i="57"/>
  <c r="M34" i="88" l="1"/>
  <c r="L85" i="88"/>
  <c r="L75" i="2" l="1"/>
  <c r="L53" i="2" l="1"/>
  <c r="L31" i="2" l="1"/>
  <c r="L75" i="54" l="1"/>
  <c r="L75" i="55"/>
  <c r="L31" i="55" l="1"/>
  <c r="L52" i="55" l="1"/>
  <c r="L31" i="54"/>
  <c r="L51" i="54" l="1"/>
  <c r="L33" i="54" l="1"/>
  <c r="L33" i="55"/>
  <c r="M33" i="54" l="1"/>
  <c r="L75" i="53" l="1"/>
  <c r="L53" i="53" l="1"/>
  <c r="L31" i="53" l="1"/>
  <c r="L46" i="9" l="1"/>
  <c r="L31" i="9" l="1"/>
  <c r="L34" i="9" l="1"/>
  <c r="L75" i="111" l="1"/>
  <c r="L31" i="111" l="1"/>
  <c r="L50" i="111" l="1"/>
  <c r="L75" i="19" l="1"/>
  <c r="L75" i="10"/>
  <c r="L75" i="18" l="1"/>
  <c r="L31" i="19" l="1"/>
  <c r="L54" i="18"/>
  <c r="L31" i="18"/>
  <c r="L31" i="10"/>
  <c r="L54" i="10" l="1"/>
  <c r="L54" i="19"/>
  <c r="L31" i="8" l="1"/>
  <c r="L54" i="8" l="1"/>
  <c r="L75" i="8" l="1"/>
  <c r="L75" i="67" l="1"/>
  <c r="L85" i="67" l="1"/>
  <c r="L53" i="67" l="1"/>
  <c r="L31" i="67"/>
  <c r="L34" i="67"/>
  <c r="L75" i="87" l="1"/>
  <c r="L75" i="39"/>
  <c r="L75" i="40"/>
  <c r="L75" i="51"/>
  <c r="L31" i="51" l="1"/>
  <c r="L31" i="39"/>
  <c r="L48" i="51" l="1"/>
  <c r="L48" i="39"/>
  <c r="L31" i="40"/>
  <c r="L31" i="87"/>
  <c r="L49" i="40" l="1"/>
  <c r="L49" i="87"/>
  <c r="L33" i="87" l="1"/>
  <c r="L33" i="51"/>
  <c r="L33" i="40" l="1"/>
  <c r="L33" i="39"/>
  <c r="L75" i="36" l="1"/>
  <c r="L75" i="20"/>
  <c r="L75" i="21" l="1"/>
  <c r="L75" i="35"/>
  <c r="L31" i="35" l="1"/>
  <c r="L49" i="35"/>
  <c r="L31" i="21" l="1"/>
  <c r="L31" i="36"/>
  <c r="L33" i="35"/>
  <c r="L31" i="20"/>
  <c r="L51" i="21"/>
  <c r="L50" i="20" l="1"/>
  <c r="L49" i="36"/>
  <c r="L33" i="36"/>
  <c r="L33" i="21"/>
  <c r="L33" i="20"/>
  <c r="L82" i="18" l="1"/>
  <c r="L82" i="88" l="1"/>
  <c r="L82" i="10"/>
  <c r="L82" i="53"/>
  <c r="L82" i="87"/>
  <c r="L82" i="56"/>
  <c r="L82" i="20"/>
  <c r="L82" i="19"/>
  <c r="L82" i="21"/>
  <c r="L82" i="93"/>
  <c r="L82" i="54"/>
  <c r="L82" i="111"/>
  <c r="L82" i="40"/>
  <c r="L82" i="35"/>
  <c r="L82" i="67"/>
  <c r="G33" i="15" l="1"/>
  <c r="AE33" i="15"/>
  <c r="H33" i="15"/>
  <c r="L82" i="39"/>
  <c r="L82" i="57"/>
  <c r="L82" i="2"/>
  <c r="U33" i="15"/>
  <c r="AF33" i="15"/>
  <c r="L82" i="58"/>
  <c r="L82" i="95"/>
  <c r="L82" i="96"/>
  <c r="M82" i="88"/>
  <c r="AG33" i="15" l="1"/>
  <c r="L82" i="9"/>
  <c r="L82" i="8"/>
  <c r="F33" i="15"/>
  <c r="J33" i="15"/>
  <c r="X33" i="15"/>
  <c r="AD33" i="15"/>
  <c r="R33" i="15"/>
  <c r="L33" i="15"/>
  <c r="AH33" i="15"/>
  <c r="M33" i="15"/>
  <c r="I33" i="15"/>
  <c r="W33" i="15"/>
  <c r="L82" i="55"/>
  <c r="I21" i="15"/>
  <c r="L82" i="51"/>
  <c r="T33" i="15"/>
  <c r="J21" i="15"/>
  <c r="M21" i="15"/>
  <c r="F21" i="15"/>
  <c r="Y21" i="15"/>
  <c r="AC21" i="15"/>
  <c r="AB33" i="15"/>
  <c r="L82" i="36"/>
  <c r="AA33" i="15"/>
  <c r="Q33" i="15"/>
  <c r="Q21" i="15"/>
  <c r="V33" i="15"/>
  <c r="Y33" i="15"/>
  <c r="G21" i="15"/>
  <c r="L21" i="15"/>
  <c r="K33" i="15"/>
  <c r="S33" i="15"/>
  <c r="AD21" i="15" l="1"/>
  <c r="AC33" i="15"/>
  <c r="AG21" i="15"/>
  <c r="Z21" i="15"/>
  <c r="AE21" i="15"/>
  <c r="AF21" i="15"/>
  <c r="K21" i="15"/>
  <c r="H21" i="15"/>
  <c r="Z33" i="15"/>
  <c r="AB21" i="15"/>
  <c r="AH21" i="15"/>
  <c r="W21" i="15" l="1"/>
  <c r="L85" i="35"/>
  <c r="L85" i="21"/>
  <c r="L85" i="54"/>
  <c r="L85" i="87"/>
  <c r="L85" i="39"/>
  <c r="L85" i="20"/>
  <c r="L85" i="51"/>
  <c r="L85" i="40" l="1"/>
  <c r="L85" i="9"/>
  <c r="L85" i="55"/>
  <c r="M85" i="88" l="1"/>
  <c r="L85" i="36" l="1"/>
  <c r="L92" i="54"/>
  <c r="L94" i="54" s="1"/>
  <c r="L112" i="54" s="1"/>
  <c r="L92" i="51"/>
  <c r="L94" i="51" s="1"/>
  <c r="L112" i="51" s="1"/>
  <c r="L92" i="21"/>
  <c r="L94" i="21" s="1"/>
  <c r="L112" i="21" s="1"/>
  <c r="L92" i="67"/>
  <c r="L94" i="67" s="1"/>
  <c r="L112" i="67" s="1"/>
  <c r="L92" i="57"/>
  <c r="L94" i="57" s="1"/>
  <c r="L112" i="57" s="1"/>
  <c r="L92" i="88" l="1"/>
  <c r="L94" i="88" s="1"/>
  <c r="L112" i="88" s="1"/>
  <c r="L92" i="35"/>
  <c r="L94" i="35" s="1"/>
  <c r="L112" i="35" s="1"/>
  <c r="L92" i="39"/>
  <c r="L94" i="39" s="1"/>
  <c r="L112" i="39" s="1"/>
  <c r="L92" i="36"/>
  <c r="L94" i="36" s="1"/>
  <c r="L112" i="36" s="1"/>
  <c r="L92" i="93"/>
  <c r="L94" i="93" s="1"/>
  <c r="L112" i="93" s="1"/>
  <c r="L92" i="87"/>
  <c r="L94" i="87" s="1"/>
  <c r="L112" i="87" s="1"/>
  <c r="L92" i="20"/>
  <c r="L94" i="20" s="1"/>
  <c r="L112" i="20" s="1"/>
  <c r="L92" i="56"/>
  <c r="L94" i="56" s="1"/>
  <c r="L112" i="56" s="1"/>
  <c r="I39" i="15" l="1"/>
  <c r="Q39" i="15"/>
  <c r="L39" i="15"/>
  <c r="Y39" i="15"/>
  <c r="AF39" i="15"/>
  <c r="L92" i="9"/>
  <c r="L94" i="9" s="1"/>
  <c r="L112" i="9" s="1"/>
  <c r="L92" i="95"/>
  <c r="L94" i="95" s="1"/>
  <c r="L112" i="95" s="1"/>
  <c r="L92" i="55"/>
  <c r="L94" i="55" s="1"/>
  <c r="L112" i="55" s="1"/>
  <c r="L92" i="40"/>
  <c r="L94" i="40" s="1"/>
  <c r="L112" i="40" s="1"/>
  <c r="G39" i="15" l="1"/>
  <c r="J39" i="15"/>
  <c r="AE39" i="15"/>
  <c r="L92" i="58"/>
  <c r="L94" i="58" s="1"/>
  <c r="L112" i="58" s="1"/>
  <c r="AF41" i="15"/>
  <c r="F39" i="15"/>
  <c r="H39" i="15"/>
  <c r="AG39" i="15"/>
  <c r="L41" i="15"/>
  <c r="I41" i="15"/>
  <c r="M39" i="15"/>
  <c r="AB39" i="15"/>
  <c r="Y41" i="15"/>
  <c r="Q41" i="15"/>
  <c r="N112" i="54"/>
  <c r="L92" i="96"/>
  <c r="L94" i="96" s="1"/>
  <c r="L112" i="96" s="1"/>
  <c r="AC39" i="15" l="1"/>
  <c r="K39" i="15"/>
  <c r="M41" i="15"/>
  <c r="AG41" i="15"/>
  <c r="F41" i="15"/>
  <c r="AF43" i="15"/>
  <c r="AE41" i="15"/>
  <c r="W39" i="15"/>
  <c r="AH39" i="15"/>
  <c r="Q43" i="15"/>
  <c r="Y43" i="15"/>
  <c r="L43" i="15"/>
  <c r="Z39" i="15"/>
  <c r="AB41" i="15"/>
  <c r="H41" i="15"/>
  <c r="J41" i="15"/>
  <c r="G41" i="15"/>
  <c r="I43" i="15"/>
  <c r="AD39" i="15" l="1"/>
  <c r="I44" i="15"/>
  <c r="J43" i="15"/>
  <c r="AB43" i="15"/>
  <c r="L44" i="15"/>
  <c r="K41" i="15"/>
  <c r="Q44" i="15"/>
  <c r="AF44" i="15"/>
  <c r="AG43" i="15"/>
  <c r="G43" i="15"/>
  <c r="Z41" i="15"/>
  <c r="AH41" i="15"/>
  <c r="W41" i="15"/>
  <c r="AC41" i="15"/>
  <c r="L113" i="51"/>
  <c r="H43" i="15"/>
  <c r="Y44" i="15"/>
  <c r="AE43" i="15"/>
  <c r="F43" i="15"/>
  <c r="M43" i="15"/>
  <c r="F44" i="15" l="1"/>
  <c r="G20" i="89"/>
  <c r="H20" i="89" s="1"/>
  <c r="G14" i="89"/>
  <c r="H14" i="89" s="1"/>
  <c r="J44" i="15"/>
  <c r="L113" i="93"/>
  <c r="L113" i="35"/>
  <c r="AC43" i="15"/>
  <c r="G44" i="15"/>
  <c r="L113" i="21"/>
  <c r="G39" i="89"/>
  <c r="H39" i="89" s="1"/>
  <c r="L113" i="36"/>
  <c r="G11" i="89"/>
  <c r="H11" i="89" s="1"/>
  <c r="M44" i="15"/>
  <c r="H44" i="15"/>
  <c r="AH43" i="15"/>
  <c r="AG44" i="15"/>
  <c r="L113" i="54"/>
  <c r="L113" i="67"/>
  <c r="K43" i="15"/>
  <c r="AB44" i="15"/>
  <c r="AE44" i="15"/>
  <c r="W43" i="15"/>
  <c r="Z43" i="15"/>
  <c r="G26" i="89"/>
  <c r="H26" i="89" s="1"/>
  <c r="AD41" i="15"/>
  <c r="L113" i="57"/>
  <c r="K44" i="15" l="1"/>
  <c r="AH44" i="15"/>
  <c r="G15" i="89"/>
  <c r="H15" i="89" s="1"/>
  <c r="L113" i="56"/>
  <c r="L113" i="95"/>
  <c r="W44" i="15"/>
  <c r="G9" i="89"/>
  <c r="H9" i="89" s="1"/>
  <c r="L113" i="20"/>
  <c r="L113" i="87"/>
  <c r="L113" i="88"/>
  <c r="AD43" i="15"/>
  <c r="G35" i="89"/>
  <c r="H35" i="89" s="1"/>
  <c r="G40" i="89"/>
  <c r="H40" i="89" s="1"/>
  <c r="G10" i="89"/>
  <c r="H10" i="89" s="1"/>
  <c r="L113" i="39"/>
  <c r="L113" i="55"/>
  <c r="Z44" i="15"/>
  <c r="G38" i="89"/>
  <c r="H38" i="89" s="1"/>
  <c r="AC44" i="15"/>
  <c r="G12" i="89"/>
  <c r="H12" i="89" s="1"/>
  <c r="G8" i="89"/>
  <c r="H8" i="89" s="1"/>
  <c r="AD44" i="15" l="1"/>
  <c r="L113" i="58"/>
  <c r="G41" i="89"/>
  <c r="H41" i="89" s="1"/>
  <c r="L113" i="96"/>
  <c r="G36" i="89"/>
  <c r="H36" i="89" s="1"/>
  <c r="G13" i="89"/>
  <c r="H13" i="89" s="1"/>
  <c r="L113" i="40"/>
  <c r="G21" i="89"/>
  <c r="H21" i="89" s="1"/>
  <c r="L113" i="9"/>
  <c r="G17" i="89"/>
  <c r="H17" i="89" s="1"/>
  <c r="G37" i="89" l="1"/>
  <c r="H37" i="89" s="1"/>
  <c r="L85" i="10" l="1"/>
  <c r="L33" i="111"/>
  <c r="L85" i="18"/>
  <c r="L85" i="19"/>
  <c r="L33" i="18"/>
  <c r="L34" i="2"/>
  <c r="L33" i="10"/>
  <c r="L34" i="53"/>
  <c r="L33" i="8"/>
  <c r="L85" i="53"/>
  <c r="L33" i="19"/>
  <c r="L85" i="111"/>
  <c r="L85" i="2" l="1"/>
  <c r="L85" i="8"/>
  <c r="X21" i="15" l="1"/>
  <c r="T21" i="15"/>
  <c r="AA21" i="15"/>
  <c r="V21" i="15"/>
  <c r="R21" i="15"/>
  <c r="U21" i="15"/>
  <c r="S21" i="15"/>
  <c r="L92" i="111" l="1"/>
  <c r="L94" i="111" s="1"/>
  <c r="L112" i="111" s="1"/>
  <c r="L92" i="10"/>
  <c r="L94" i="10" s="1"/>
  <c r="L112" i="10" s="1"/>
  <c r="L92" i="53"/>
  <c r="L94" i="53" s="1"/>
  <c r="L112" i="53" s="1"/>
  <c r="L92" i="2" l="1"/>
  <c r="L94" i="2" s="1"/>
  <c r="L112" i="2" s="1"/>
  <c r="L92" i="8"/>
  <c r="L94" i="8" s="1"/>
  <c r="L112" i="8" s="1"/>
  <c r="L92" i="19"/>
  <c r="L94" i="19" s="1"/>
  <c r="L112" i="19" s="1"/>
  <c r="L92" i="18"/>
  <c r="L94" i="18" s="1"/>
  <c r="L112" i="18" s="1"/>
  <c r="AA39" i="15" l="1"/>
  <c r="V39" i="15"/>
  <c r="S39" i="15"/>
  <c r="X39" i="15"/>
  <c r="R39" i="15"/>
  <c r="U39" i="15" l="1"/>
  <c r="R41" i="15"/>
  <c r="S41" i="15"/>
  <c r="AA41" i="15"/>
  <c r="T39" i="15"/>
  <c r="X41" i="15"/>
  <c r="V41" i="15"/>
  <c r="X43" i="15" l="1"/>
  <c r="T41" i="15"/>
  <c r="U41" i="15"/>
  <c r="V43" i="15"/>
  <c r="S43" i="15"/>
  <c r="AA43" i="15"/>
  <c r="R43" i="15"/>
  <c r="V44" i="15" l="1"/>
  <c r="AA44" i="15"/>
  <c r="T43" i="15"/>
  <c r="L113" i="111"/>
  <c r="R44" i="15"/>
  <c r="S44" i="15"/>
  <c r="U43" i="15"/>
  <c r="X44" i="15"/>
  <c r="L113" i="2" l="1"/>
  <c r="G29" i="89"/>
  <c r="H29" i="89" s="1"/>
  <c r="G32" i="89"/>
  <c r="H32" i="89" s="1"/>
  <c r="L113" i="53"/>
  <c r="T44" i="15"/>
  <c r="G18" i="89"/>
  <c r="H18" i="89" s="1"/>
  <c r="U44" i="15"/>
  <c r="G28" i="89"/>
  <c r="H28" i="89" s="1"/>
  <c r="L113" i="8"/>
  <c r="G34" i="89"/>
  <c r="H34" i="89" s="1"/>
  <c r="L113" i="10"/>
  <c r="L113" i="19" l="1"/>
  <c r="G30" i="89"/>
  <c r="H30" i="89" s="1"/>
  <c r="G31" i="89"/>
  <c r="H31" i="89" s="1"/>
  <c r="L113" i="18"/>
</calcChain>
</file>

<file path=xl/sharedStrings.xml><?xml version="1.0" encoding="utf-8"?>
<sst xmlns="http://schemas.openxmlformats.org/spreadsheetml/2006/main" count="19831" uniqueCount="287">
  <si>
    <t>Oddelek za ekonomiko kmetijstva</t>
  </si>
  <si>
    <t>kg/ha</t>
  </si>
  <si>
    <t>%</t>
  </si>
  <si>
    <t>ha</t>
  </si>
  <si>
    <t>STROŠKI SKUPAJ</t>
  </si>
  <si>
    <t>STROŠKI GLAVNEGA PRIDELKA</t>
  </si>
  <si>
    <t>PRORAČUNSKI DODATKI</t>
  </si>
  <si>
    <t>STROŠKI ZMANJŠANI ZA SUBVENCIJE</t>
  </si>
  <si>
    <t>STROŠKI ZMANJŠANI ZA SUBVENCIJE EUR/kg</t>
  </si>
  <si>
    <t>kontrola</t>
  </si>
  <si>
    <t>Kmetijski inštitut Slovenije</t>
  </si>
  <si>
    <t>solata spomladanska</t>
  </si>
  <si>
    <t>P</t>
  </si>
  <si>
    <t>Pridelek tržni</t>
  </si>
  <si>
    <t>t/ha</t>
  </si>
  <si>
    <t>Stranski pridelek</t>
  </si>
  <si>
    <t>Piz</t>
  </si>
  <si>
    <t>Pridelek bruto</t>
  </si>
  <si>
    <t>Izgube</t>
  </si>
  <si>
    <t>Velikost poljine</t>
  </si>
  <si>
    <t>Premijska stopnja za zavarovanje pridelka</t>
  </si>
  <si>
    <t>STR1</t>
  </si>
  <si>
    <t>Stroški brez domačega dela</t>
  </si>
  <si>
    <t>sem</t>
  </si>
  <si>
    <t>Od tega:    Seme in sadike</t>
  </si>
  <si>
    <t>€/ha</t>
  </si>
  <si>
    <t>gnoj</t>
  </si>
  <si>
    <t>Gnojila</t>
  </si>
  <si>
    <t>fss</t>
  </si>
  <si>
    <t>Sredstva za varstvo rastlin</t>
  </si>
  <si>
    <t>nd</t>
  </si>
  <si>
    <t>zavp</t>
  </si>
  <si>
    <t>stroj</t>
  </si>
  <si>
    <t>Spremenljivi stroški strojnih storitev</t>
  </si>
  <si>
    <t>drug</t>
  </si>
  <si>
    <t>amort</t>
  </si>
  <si>
    <t>Amortizacija</t>
  </si>
  <si>
    <t>kapit</t>
  </si>
  <si>
    <t>Stroški kapitala</t>
  </si>
  <si>
    <t>dDelo</t>
  </si>
  <si>
    <t>Stroški domačega dela</t>
  </si>
  <si>
    <t>dDelo1</t>
  </si>
  <si>
    <t>Osnovni pridelek</t>
  </si>
  <si>
    <t>dDeloUR</t>
  </si>
  <si>
    <t>Domače delo</t>
  </si>
  <si>
    <t>ur/ha</t>
  </si>
  <si>
    <t>domače delo neposredno</t>
  </si>
  <si>
    <t>strojno delo neposredno</t>
  </si>
  <si>
    <t>STR</t>
  </si>
  <si>
    <t>-VREDNOST STRAN. PRIDELKOV</t>
  </si>
  <si>
    <t>LC</t>
  </si>
  <si>
    <t>€/kg</t>
  </si>
  <si>
    <t>Gnojilna norma</t>
  </si>
  <si>
    <t>N</t>
  </si>
  <si>
    <t>K</t>
  </si>
  <si>
    <t>Hlevski gnoj</t>
  </si>
  <si>
    <t>ZBIRNI PREGLED</t>
  </si>
  <si>
    <t>Vir vhodnih tehnoloških parametrov za pridelavo zelenjadnic: Razširjena strokovna skupina za vrtnarstvo pri KGZS</t>
  </si>
  <si>
    <t>Drugo</t>
  </si>
  <si>
    <t>Delež, ki ga zavzema kultura na rastno dobo</t>
  </si>
  <si>
    <t>Količina semena, sadik</t>
  </si>
  <si>
    <t>EM/ha</t>
  </si>
  <si>
    <t>Modelne kalkulacije zelenjadnice</t>
  </si>
  <si>
    <t>Paradižnik, plastenjak</t>
  </si>
  <si>
    <t>Fižol, stročji, visoki</t>
  </si>
  <si>
    <t>Fižol, stročji, nizek</t>
  </si>
  <si>
    <t>Stročnice</t>
  </si>
  <si>
    <t>Solatne kumare, plastenjak</t>
  </si>
  <si>
    <t>Plodovke</t>
  </si>
  <si>
    <t>* krmni</t>
  </si>
  <si>
    <t>Česen, jesenski</t>
  </si>
  <si>
    <t>32 + 8*</t>
  </si>
  <si>
    <t>Korenček</t>
  </si>
  <si>
    <t>Krompir zgodnji</t>
  </si>
  <si>
    <t>Korenovke in gomoljnice</t>
  </si>
  <si>
    <t>Radič jesenski, na foliji</t>
  </si>
  <si>
    <t>Čebula, pridelava iz čebulčka, strojno pobiranje</t>
  </si>
  <si>
    <t>Radič poletni, na foliji</t>
  </si>
  <si>
    <t>Čebula, pridelava iz semena, ročno pobiranje</t>
  </si>
  <si>
    <t>Endivija jesenska, na foliji</t>
  </si>
  <si>
    <t>Čebula, pridelava iz semena, strojno pobiranje</t>
  </si>
  <si>
    <t>Endivija poletna, na foliji</t>
  </si>
  <si>
    <t>Čebulnice</t>
  </si>
  <si>
    <t>Solata jesenska, na foliji</t>
  </si>
  <si>
    <t>Cvetača</t>
  </si>
  <si>
    <t>Solata poletna, na foliji</t>
  </si>
  <si>
    <t>Zelje zgodnje, za presno prodajo</t>
  </si>
  <si>
    <t>Solata spomladanska, na foliji</t>
  </si>
  <si>
    <t>Zelje pozno, za presno prodajo</t>
  </si>
  <si>
    <t>Zelje pozno, za predelavo</t>
  </si>
  <si>
    <t>Solata spomladanska, na foliji, plastenjak</t>
  </si>
  <si>
    <t>Kapusnice</t>
  </si>
  <si>
    <t>Solatnice</t>
  </si>
  <si>
    <t>EUR/kg, brez DDV</t>
  </si>
  <si>
    <t>Stroški zmanjšani za subvencije</t>
  </si>
  <si>
    <t>Neto oz. tržni pridelek</t>
  </si>
  <si>
    <t>Zelenjadnica</t>
  </si>
  <si>
    <t>Paprika na prostemZ1</t>
  </si>
  <si>
    <t>Paprika na prostemZ2</t>
  </si>
  <si>
    <t>Paprika na prostemZ3</t>
  </si>
  <si>
    <t>Paprika na prostemZ</t>
  </si>
  <si>
    <t>Paprika, plastenjakN1</t>
  </si>
  <si>
    <t>Paprika, plastenjakN2</t>
  </si>
  <si>
    <t>50 % pridelka v 10 kg vrečah</t>
  </si>
  <si>
    <t>100 % pridelka v 10 kg vrečah</t>
  </si>
  <si>
    <t>box palete</t>
  </si>
  <si>
    <t>povratni zložljivi zabojčki</t>
  </si>
  <si>
    <t>10 kg vreče</t>
  </si>
  <si>
    <t>EUR/ha</t>
  </si>
  <si>
    <t>Indeks</t>
  </si>
  <si>
    <t>- stroški sredstev za varstvo rastlin so se zvišali do 2%,</t>
  </si>
  <si>
    <t>- stroški gnojil so bili višji v povprečju za 2%,</t>
  </si>
  <si>
    <t>- cene semena zelenjadnic so se pri različnih vrstah različno spremenila (od -8% (zgodnji krompir) do +6% (čebula)),</t>
  </si>
  <si>
    <t>- stroški domačega in najetega dela so ostali na ravni leta 2014.</t>
  </si>
  <si>
    <t>- znižana stopnja sofinanciranja zavarovanja pridelka vpliva na višje stroške zavarovanja pridelka,</t>
  </si>
  <si>
    <t>Naj pomembnejši dejavniki spremembe stroškov pridelave zelenjadnic v sezoni 2015 v primerjavi s sezono 2014:</t>
  </si>
  <si>
    <t>KMETIJSKI INŠTITUT SLOVENIJE</t>
  </si>
  <si>
    <t/>
  </si>
  <si>
    <t>Sezona 2015</t>
  </si>
  <si>
    <t>ANALITIČNA KALKULACIJA stroškov pridelave</t>
  </si>
  <si>
    <t>Neto pridelek:</t>
  </si>
  <si>
    <t>Bruto pridelek:</t>
  </si>
  <si>
    <t>Izgube:</t>
  </si>
  <si>
    <t>Velikost poljine:</t>
  </si>
  <si>
    <t>Oddaljenost od kmetije:</t>
  </si>
  <si>
    <t>km</t>
  </si>
  <si>
    <t>Premijska stopnja za zavarovanje pridelka:</t>
  </si>
  <si>
    <t>Sadilna razdalja:</t>
  </si>
  <si>
    <t>Število sadik:</t>
  </si>
  <si>
    <t>kos</t>
  </si>
  <si>
    <t>Kg,l,ur/</t>
  </si>
  <si>
    <t>Cena EUR/</t>
  </si>
  <si>
    <t>Vrednost</t>
  </si>
  <si>
    <t>Strukt.</t>
  </si>
  <si>
    <t>Vrsta stroška</t>
  </si>
  <si>
    <t>kg, l, uro</t>
  </si>
  <si>
    <t xml:space="preserve">    %</t>
  </si>
  <si>
    <t>DOMAČ MATERIAL</t>
  </si>
  <si>
    <t xml:space="preserve"> cvetača (SURS)</t>
  </si>
  <si>
    <t xml:space="preserve"> hlevski gnoj</t>
  </si>
  <si>
    <t>KUPLJEN MATERIAL</t>
  </si>
  <si>
    <t xml:space="preserve"> seme</t>
  </si>
  <si>
    <t xml:space="preserve"> vzgoja sadike</t>
  </si>
  <si>
    <t xml:space="preserve"> protifert Ca</t>
  </si>
  <si>
    <t xml:space="preserve"> listno gnojilo K</t>
  </si>
  <si>
    <t xml:space="preserve"> listno gnojilo B</t>
  </si>
  <si>
    <t xml:space="preserve"> minerana gnojila</t>
  </si>
  <si>
    <t xml:space="preserve"> sredstva za varstvo rastlin</t>
  </si>
  <si>
    <t xml:space="preserve"> butisan 400</t>
  </si>
  <si>
    <t xml:space="preserve"> lentagran WP</t>
  </si>
  <si>
    <t xml:space="preserve"> steward</t>
  </si>
  <si>
    <t xml:space="preserve"> affirm</t>
  </si>
  <si>
    <t xml:space="preserve"> delfin WG</t>
  </si>
  <si>
    <t xml:space="preserve"> signum</t>
  </si>
  <si>
    <t xml:space="preserve"> rovral aquaflo</t>
  </si>
  <si>
    <t xml:space="preserve"> break thru</t>
  </si>
  <si>
    <t xml:space="preserve"> zaboj plastični zložljiv</t>
  </si>
  <si>
    <t>KUPLJENE STORITVE</t>
  </si>
  <si>
    <t xml:space="preserve"> apnenje IGM</t>
  </si>
  <si>
    <t xml:space="preserve"> hladilnica</t>
  </si>
  <si>
    <t xml:space="preserve"> koncesija za vodo</t>
  </si>
  <si>
    <t xml:space="preserve"> prevoz do odkupa</t>
  </si>
  <si>
    <t xml:space="preserve"> najeto delo</t>
  </si>
  <si>
    <t xml:space="preserve"> zavarovanje pridelka</t>
  </si>
  <si>
    <t xml:space="preserve"> zavarovanje zgradb</t>
  </si>
  <si>
    <t>AMORTIZACIJA</t>
  </si>
  <si>
    <t xml:space="preserve"> namak. rolomat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</si>
  <si>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</si>
  <si>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</si>
  <si>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</si>
  <si>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</si>
  <si>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</si>
  <si>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</si>
  <si>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</si>
  <si>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</si>
  <si>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</si>
  <si>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</si>
  <si>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GLAVNEGA PRIDELKA EUR/kg</t>
  </si>
  <si>
    <t>Neposredno na nosilcu</t>
  </si>
  <si>
    <t xml:space="preserve"> vračilo trošarine</t>
  </si>
  <si>
    <t xml:space="preserve"> regionalno plačilo njive</t>
  </si>
  <si>
    <t xml:space="preserve"> plačilna pravica na ha</t>
  </si>
  <si>
    <t xml:space="preserve"> zelena komponenta </t>
  </si>
  <si>
    <t xml:space="preserve"> proizvodno vezano plačilo zelenjadnice</t>
  </si>
  <si>
    <t xml:space="preserve"> OMDsub</t>
  </si>
  <si>
    <t>Preneseno iz drugih stroškovnih nosilcev</t>
  </si>
  <si>
    <t>Čebula, pridelava iz semena, STROJNO POBIRANJE</t>
  </si>
  <si>
    <t>Količina semena</t>
  </si>
  <si>
    <t>semen</t>
  </si>
  <si>
    <t>čebula</t>
  </si>
  <si>
    <t xml:space="preserve"> goal</t>
  </si>
  <si>
    <t xml:space="preserve"> stomp</t>
  </si>
  <si>
    <t xml:space="preserve"> fusilade forte</t>
  </si>
  <si>
    <t xml:space="preserve"> perfekthion</t>
  </si>
  <si>
    <t xml:space="preserve"> laser</t>
  </si>
  <si>
    <t xml:space="preserve"> champion 50 WG</t>
  </si>
  <si>
    <t xml:space="preserve"> switch 62,5 wg</t>
  </si>
  <si>
    <t xml:space="preserve"> quadris</t>
  </si>
  <si>
    <t xml:space="preserve"> penncozeb 75 dg</t>
  </si>
  <si>
    <t xml:space="preserve"> ridomil gold combi pepite</t>
  </si>
  <si>
    <t xml:space="preserve"> nu film 17</t>
  </si>
  <si>
    <t xml:space="preserve"> vreče 10 kg </t>
  </si>
  <si>
    <t xml:space="preserve"> paleta 1 m3</t>
  </si>
  <si>
    <t>Čebula, pridelava iz semena, ROČNO POBIRANJE</t>
  </si>
  <si>
    <t>Čebula, pridelava iz čebulčka, STROJNO POBIRANJE</t>
  </si>
  <si>
    <t xml:space="preserve"> čebulček</t>
  </si>
  <si>
    <t>Čebula, pridelava iz čebulčka, ROČNO POBIRANJE</t>
  </si>
  <si>
    <t>kg</t>
  </si>
  <si>
    <t>česenJ</t>
  </si>
  <si>
    <t xml:space="preserve"> pripravek za dvig odpornosti</t>
  </si>
  <si>
    <t xml:space="preserve"> listno gnojilo Cu</t>
  </si>
  <si>
    <t xml:space="preserve"> agil 100 EC</t>
  </si>
  <si>
    <t xml:space="preserve"> ridomil gold MZ pepite</t>
  </si>
  <si>
    <t xml:space="preserve"> zaboj plastični zložljiv nizek</t>
  </si>
  <si>
    <t xml:space="preserve"> endivija (SURS)</t>
  </si>
  <si>
    <t xml:space="preserve"> polyram df</t>
  </si>
  <si>
    <t xml:space="preserve"> actara 25 WG</t>
  </si>
  <si>
    <t xml:space="preserve"> aktiv</t>
  </si>
  <si>
    <t xml:space="preserve"> črna folja 1,4 m</t>
  </si>
  <si>
    <t xml:space="preserve"> namakalna cev</t>
  </si>
  <si>
    <t xml:space="preserve"> komunalni odpadki</t>
  </si>
  <si>
    <t xml:space="preserve"> namakalni sistem</t>
  </si>
  <si>
    <t xml:space="preserve"> zaščita proti mrazu Crop aid</t>
  </si>
  <si>
    <t>Razdalja do odkupnega mesta:</t>
  </si>
  <si>
    <t>Količina semena:</t>
  </si>
  <si>
    <t xml:space="preserve"> fižol-stročji (SURS)</t>
  </si>
  <si>
    <t xml:space="preserve"> karate zeon 5 SC</t>
  </si>
  <si>
    <t xml:space="preserve"> demitan</t>
  </si>
  <si>
    <t xml:space="preserve"> žica</t>
  </si>
  <si>
    <t xml:space="preserve"> stebri opora</t>
  </si>
  <si>
    <t xml:space="preserve"> vrvica opora</t>
  </si>
  <si>
    <t>mio semen</t>
  </si>
  <si>
    <t xml:space="preserve"> korenje (SURS)</t>
  </si>
  <si>
    <t xml:space="preserve"> naturalis</t>
  </si>
  <si>
    <t xml:space="preserve"> pirimor 50 wg</t>
  </si>
  <si>
    <t xml:space="preserve"> score 250 EC</t>
  </si>
  <si>
    <t xml:space="preserve"> namakalni sistem vrtnine</t>
  </si>
  <si>
    <t xml:space="preserve"> krmno korenje</t>
  </si>
  <si>
    <t xml:space="preserve"> krompir (osnova)</t>
  </si>
  <si>
    <t xml:space="preserve"> elektrika</t>
  </si>
  <si>
    <t xml:space="preserve"> seme zg. krompir (OR)</t>
  </si>
  <si>
    <t xml:space="preserve"> plateen wg 41,5</t>
  </si>
  <si>
    <t xml:space="preserve"> acrobat wg</t>
  </si>
  <si>
    <t xml:space="preserve"> shirlan 500 SL</t>
  </si>
  <si>
    <t xml:space="preserve"> gajbice</t>
  </si>
  <si>
    <t xml:space="preserve"> vlaknata folija (17g)</t>
  </si>
  <si>
    <t xml:space="preserve"> krmni krompir</t>
  </si>
  <si>
    <t>enota</t>
  </si>
  <si>
    <t xml:space="preserve"> kumare solatne (SURS)</t>
  </si>
  <si>
    <t xml:space="preserve"> teppeki</t>
  </si>
  <si>
    <t xml:space="preserve"> vertimec </t>
  </si>
  <si>
    <t xml:space="preserve"> chess 50 wg</t>
  </si>
  <si>
    <t xml:space="preserve"> količki za oporo</t>
  </si>
  <si>
    <t xml:space="preserve"> mreža</t>
  </si>
  <si>
    <t xml:space="preserve"> meglilnik</t>
  </si>
  <si>
    <t xml:space="preserve"> plastenjak</t>
  </si>
  <si>
    <t xml:space="preserve"> prezračevanje plastenjaka</t>
  </si>
  <si>
    <t xml:space="preserve"> folija dvojna plastenjak</t>
  </si>
  <si>
    <t xml:space="preserve"> kapljično namakanje zaščiten prostor</t>
  </si>
  <si>
    <t>Paprika na prostem</t>
  </si>
  <si>
    <t>Pobiranje v:</t>
  </si>
  <si>
    <t>Prodaja:</t>
  </si>
  <si>
    <t xml:space="preserve"> paprika (SURS)</t>
  </si>
  <si>
    <t xml:space="preserve"> listno gnojilo P, K</t>
  </si>
  <si>
    <t xml:space="preserve"> remedier</t>
  </si>
  <si>
    <t xml:space="preserve"> črna folja 1,2 m</t>
  </si>
  <si>
    <t>Paprika, plastenjak</t>
  </si>
  <si>
    <t xml:space="preserve"> mospilan 20 sg</t>
  </si>
  <si>
    <t xml:space="preserve"> rumene lepljive plošče</t>
  </si>
  <si>
    <t xml:space="preserve"> paradižnik (SURS)</t>
  </si>
  <si>
    <t xml:space="preserve"> antracol wg 70</t>
  </si>
  <si>
    <t xml:space="preserve"> confidor SL 200</t>
  </si>
  <si>
    <t xml:space="preserve"> objemke</t>
  </si>
  <si>
    <t xml:space="preserve"> opora na vrvici</t>
  </si>
  <si>
    <t xml:space="preserve"> solata (SURS)</t>
  </si>
  <si>
    <t>Najeto delo</t>
  </si>
  <si>
    <t>Drugi material</t>
  </si>
  <si>
    <t xml:space="preserve">Druge storitve     </t>
  </si>
  <si>
    <t>Zavarovanje</t>
  </si>
  <si>
    <t>Sezona 2014</t>
  </si>
  <si>
    <t xml:space="preserve"> zelje pozno (SURS)</t>
  </si>
  <si>
    <t xml:space="preserve"> bulldock ec 25</t>
  </si>
  <si>
    <t xml:space="preserve"> vreče 30 kg</t>
  </si>
  <si>
    <t xml:space="preserve"> zelje zgodnje (SURS)</t>
  </si>
  <si>
    <t>- variabilni stroški strojnih storitev so se zaradi nižjih cen goriva znižali (med -7 in -4%),</t>
  </si>
  <si>
    <t>Indeks 2015/2014</t>
  </si>
  <si>
    <t>- vključitev proizvodno vezanih plačil (odbitna postavka pred izračunom LC) je vplivala na znižanje stroškov,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</si>
</sst>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\ _S_I_T_-;\-* #,##0.00\ _S_I_T_-;_-* &quot;-&quot;??\ _S_I_T_-;_-@_-"/>
    <numFmt numFmtId="165" formatCode="0.0"/>
    <numFmt numFmtId="166" formatCode="0.0000"/>
    <numFmt numFmtId="167" formatCode="0.000"/>
    <numFmt numFmtId="168" formatCode="#,##0.0"/>
    <numFmt numFmtId="169" formatCode="#,##0.000"/>
    <numFmt numFmtId="170" formatCode="#,##0.0000"/>
    <numFmt numFmtId="171" formatCode="0.000000"/>
    <numFmt numFmtId="172" formatCode="0_)"/>
    <numFmt numFmtId="173" formatCode="0.000_)"/>
    <numFmt numFmtId="174" formatCode="0.00_)"/>
    <numFmt numFmtId="175" formatCode="0.0_)"/>
    <numFmt numFmtId="176" formatCode="_-* #,##0.00\ [$€-1]_-;\-* #,##0.00\ [$€-1]_-;_-* &quot;-&quot;??\ [$€-1]_-"/>
  </numFmts>
  <fonts count="5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9"/>
      <name val="Arial"/>
      <family val="2"/>
      <charset val="238"/>
    </font>
    <font>
      <sz val="11"/>
      <color indexed="17"/>
      <name val="Arial"/>
      <family val="2"/>
      <charset val="238"/>
    </font>
    <font>
      <u/>
      <sz val="7.5"/>
      <color indexed="12"/>
      <name val="Arial"/>
      <family val="2"/>
      <charset val="238"/>
    </font>
    <font>
      <b/>
      <sz val="11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8"/>
      <name val="Calibri"/>
      <family val="2"/>
    </font>
    <font>
      <sz val="12"/>
      <name val="Courier"/>
      <family val="1"/>
      <charset val="238"/>
    </font>
    <font>
      <sz val="11"/>
      <color indexed="8"/>
      <name val="Calibri"/>
      <family val="2"/>
      <charset val="238"/>
    </font>
    <font>
      <sz val="11"/>
      <color indexed="60"/>
      <name val="Arial"/>
      <family val="2"/>
      <charset val="238"/>
    </font>
    <font>
      <sz val="11"/>
      <color indexed="10"/>
      <name val="Arial"/>
      <family val="2"/>
      <charset val="238"/>
    </font>
    <font>
      <i/>
      <sz val="11"/>
      <color indexed="23"/>
      <name val="Arial"/>
      <family val="2"/>
      <charset val="238"/>
    </font>
    <font>
      <sz val="11"/>
      <color indexed="52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1"/>
      <color indexed="52"/>
      <name val="Arial"/>
      <family val="2"/>
      <charset val="238"/>
    </font>
    <font>
      <sz val="11"/>
      <color indexed="20"/>
      <name val="Arial"/>
      <family val="2"/>
      <charset val="238"/>
    </font>
    <font>
      <sz val="11"/>
      <color indexed="62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1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164" fontId="44" fillId="0" borderId="0" applyFont="0" applyFill="0" applyBorder="0" applyAlignment="0" applyProtection="0"/>
    <xf numFmtId="0" fontId="18" fillId="4" borderId="0" applyNumberFormat="0" applyBorder="0" applyAlignment="0" applyProtection="0"/>
    <xf numFmtId="176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16" borderId="1" applyNumberFormat="0" applyAlignment="0" applyProtection="0"/>
    <xf numFmtId="0" fontId="21" fillId="0" borderId="0" applyNumberFormat="0" applyFill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3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" fillId="0" borderId="0"/>
    <xf numFmtId="0" fontId="25" fillId="0" borderId="0"/>
    <xf numFmtId="0" fontId="28" fillId="17" borderId="0" applyNumberFormat="0" applyBorder="0" applyAlignment="0" applyProtection="0"/>
    <xf numFmtId="0" fontId="45" fillId="0" borderId="0"/>
    <xf numFmtId="0" fontId="16" fillId="18" borderId="5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2" borderId="0" applyNumberFormat="0" applyBorder="0" applyAlignment="0" applyProtection="0"/>
    <xf numFmtId="0" fontId="31" fillId="0" borderId="6" applyNumberFormat="0" applyFill="0" applyAlignment="0" applyProtection="0"/>
    <xf numFmtId="0" fontId="32" fillId="23" borderId="7" applyNumberFormat="0" applyAlignment="0" applyProtection="0"/>
    <xf numFmtId="0" fontId="33" fillId="16" borderId="8" applyNumberFormat="0" applyAlignment="0" applyProtection="0"/>
    <xf numFmtId="0" fontId="34" fillId="3" borderId="0" applyNumberFormat="0" applyBorder="0" applyAlignment="0" applyProtection="0"/>
    <xf numFmtId="164" fontId="44" fillId="0" borderId="0" applyFont="0" applyFill="0" applyBorder="0" applyAlignment="0" applyProtection="0"/>
    <xf numFmtId="0" fontId="35" fillId="7" borderId="8" applyNumberFormat="0" applyAlignment="0" applyProtection="0"/>
    <xf numFmtId="0" fontId="36" fillId="0" borderId="9" applyNumberFormat="0" applyFill="0" applyAlignment="0" applyProtection="0"/>
    <xf numFmtId="0" fontId="1" fillId="0" borderId="0"/>
  </cellStyleXfs>
  <cellXfs count="286">
    <xf numFmtId="0" fontId="0" fillId="0" borderId="0" xfId="0"/>
    <xf numFmtId="1" fontId="3" fillId="0" borderId="0" xfId="34" applyNumberFormat="1" applyFont="1" applyFill="1" applyAlignment="1">
      <alignment horizontal="right"/>
    </xf>
    <xf numFmtId="1" fontId="3" fillId="0" borderId="0" xfId="34" applyNumberFormat="1" applyFont="1" applyFill="1" applyAlignment="1" applyProtection="1">
      <alignment horizontal="right"/>
    </xf>
    <xf numFmtId="0" fontId="3" fillId="0" borderId="0" xfId="34" applyFont="1" applyFill="1"/>
    <xf numFmtId="0" fontId="3" fillId="0" borderId="0" xfId="34" applyFont="1" applyFill="1" applyProtection="1"/>
    <xf numFmtId="0" fontId="3" fillId="0" borderId="0" xfId="34" applyFont="1" applyFill="1" applyAlignment="1" applyProtection="1">
      <alignment horizontal="left"/>
    </xf>
    <xf numFmtId="2" fontId="3" fillId="0" borderId="0" xfId="34" applyNumberFormat="1" applyFont="1" applyFill="1"/>
    <xf numFmtId="1" fontId="4" fillId="0" borderId="0" xfId="34" applyNumberFormat="1" applyFont="1" applyFill="1" applyAlignment="1">
      <alignment horizontal="right"/>
    </xf>
    <xf numFmtId="1" fontId="4" fillId="0" borderId="0" xfId="34" applyNumberFormat="1" applyFont="1" applyFill="1" applyAlignment="1" applyProtection="1">
      <alignment horizontal="right"/>
    </xf>
    <xf numFmtId="0" fontId="4" fillId="0" borderId="0" xfId="34" applyFont="1" applyFill="1"/>
    <xf numFmtId="0" fontId="4" fillId="0" borderId="0" xfId="0" applyFont="1"/>
    <xf numFmtId="0" fontId="4" fillId="0" borderId="0" xfId="34" applyFont="1" applyFill="1" applyProtection="1"/>
    <xf numFmtId="0" fontId="4" fillId="0" borderId="0" xfId="34" applyFont="1" applyFill="1" applyAlignment="1" applyProtection="1">
      <alignment horizontal="left"/>
    </xf>
    <xf numFmtId="2" fontId="4" fillId="0" borderId="0" xfId="34" applyNumberFormat="1" applyFont="1" applyFill="1"/>
    <xf numFmtId="168" fontId="3" fillId="0" borderId="0" xfId="34" applyNumberFormat="1" applyFont="1" applyFill="1"/>
    <xf numFmtId="168" fontId="3" fillId="0" borderId="0" xfId="34" applyNumberFormat="1" applyFont="1" applyFill="1" applyAlignment="1">
      <alignment horizontal="right"/>
    </xf>
    <xf numFmtId="168" fontId="3" fillId="0" borderId="0" xfId="34" applyNumberFormat="1" applyFont="1" applyFill="1" applyProtection="1"/>
    <xf numFmtId="3" fontId="3" fillId="0" borderId="0" xfId="34" applyNumberFormat="1" applyFont="1" applyFill="1" applyAlignment="1">
      <alignment horizontal="right"/>
    </xf>
    <xf numFmtId="169" fontId="3" fillId="0" borderId="0" xfId="34" applyNumberFormat="1" applyFont="1" applyFill="1"/>
    <xf numFmtId="168" fontId="6" fillId="0" borderId="0" xfId="34" applyNumberFormat="1" applyFont="1" applyFill="1" applyProtection="1"/>
    <xf numFmtId="168" fontId="3" fillId="0" borderId="0" xfId="34" applyNumberFormat="1" applyFont="1" applyFill="1" applyAlignment="1" applyProtection="1">
      <alignment horizontal="right"/>
    </xf>
    <xf numFmtId="168" fontId="3" fillId="0" borderId="0" xfId="34" applyNumberFormat="1" applyFont="1" applyFill="1" applyBorder="1"/>
    <xf numFmtId="168" fontId="3" fillId="0" borderId="0" xfId="34" applyNumberFormat="1" applyFont="1" applyFill="1" applyBorder="1" applyAlignment="1">
      <alignment horizontal="right"/>
    </xf>
    <xf numFmtId="0" fontId="4" fillId="0" borderId="0" xfId="0" applyFont="1" applyBorder="1"/>
    <xf numFmtId="168" fontId="4" fillId="0" borderId="0" xfId="34" applyNumberFormat="1" applyFont="1" applyFill="1"/>
    <xf numFmtId="168" fontId="4" fillId="0" borderId="0" xfId="34" applyNumberFormat="1" applyFont="1" applyFill="1" applyBorder="1"/>
    <xf numFmtId="168" fontId="4" fillId="0" borderId="0" xfId="34" applyNumberFormat="1" applyFont="1" applyFill="1" applyProtection="1"/>
    <xf numFmtId="168" fontId="4" fillId="0" borderId="0" xfId="34" applyNumberFormat="1" applyFont="1" applyFill="1" applyAlignment="1">
      <alignment horizontal="right"/>
    </xf>
    <xf numFmtId="169" fontId="4" fillId="0" borderId="0" xfId="34" applyNumberFormat="1" applyFont="1" applyFill="1"/>
    <xf numFmtId="3" fontId="4" fillId="0" borderId="0" xfId="34" applyNumberFormat="1" applyFont="1" applyFill="1" applyAlignment="1">
      <alignment horizontal="right"/>
    </xf>
    <xf numFmtId="168" fontId="4" fillId="0" borderId="0" xfId="34" applyNumberFormat="1" applyFont="1" applyFill="1" applyAlignment="1" applyProtection="1">
      <alignment horizontal="right"/>
    </xf>
    <xf numFmtId="168" fontId="4" fillId="0" borderId="0" xfId="34" applyNumberFormat="1" applyFont="1" applyFill="1" applyAlignment="1" applyProtection="1">
      <alignment horizontal="left"/>
    </xf>
    <xf numFmtId="168" fontId="4" fillId="0" borderId="0" xfId="34" applyNumberFormat="1" applyFont="1" applyFill="1" applyAlignment="1">
      <alignment horizontal="left"/>
    </xf>
    <xf numFmtId="168" fontId="8" fillId="0" borderId="10" xfId="34" applyNumberFormat="1" applyFont="1" applyFill="1" applyBorder="1" applyAlignment="1" applyProtection="1">
      <alignment horizontal="left"/>
    </xf>
    <xf numFmtId="168" fontId="8" fillId="0" borderId="10" xfId="34" applyNumberFormat="1" applyFont="1" applyFill="1" applyBorder="1"/>
    <xf numFmtId="168" fontId="8" fillId="0" borderId="10" xfId="34" applyNumberFormat="1" applyFont="1" applyFill="1" applyBorder="1" applyProtection="1"/>
    <xf numFmtId="168" fontId="8" fillId="0" borderId="10" xfId="34" applyNumberFormat="1" applyFont="1" applyFill="1" applyBorder="1" applyAlignment="1" applyProtection="1">
      <alignment horizontal="right"/>
    </xf>
    <xf numFmtId="168" fontId="8" fillId="0" borderId="11" xfId="34" applyNumberFormat="1" applyFont="1" applyFill="1" applyBorder="1" applyAlignment="1" applyProtection="1">
      <alignment horizontal="left"/>
    </xf>
    <xf numFmtId="168" fontId="8" fillId="0" borderId="11" xfId="34" applyNumberFormat="1" applyFont="1" applyFill="1" applyBorder="1"/>
    <xf numFmtId="168" fontId="8" fillId="0" borderId="11" xfId="34" applyNumberFormat="1" applyFont="1" applyFill="1" applyBorder="1" applyAlignment="1" applyProtection="1">
      <alignment horizontal="right"/>
    </xf>
    <xf numFmtId="168" fontId="4" fillId="0" borderId="0" xfId="34" applyNumberFormat="1" applyFont="1" applyFill="1" applyBorder="1" applyAlignment="1">
      <alignment horizontal="right"/>
    </xf>
    <xf numFmtId="168" fontId="8" fillId="0" borderId="12" xfId="34" applyNumberFormat="1" applyFont="1" applyFill="1" applyBorder="1" applyProtection="1"/>
    <xf numFmtId="168" fontId="8" fillId="0" borderId="12" xfId="34" applyNumberFormat="1" applyFont="1" applyFill="1" applyBorder="1"/>
    <xf numFmtId="168" fontId="8" fillId="0" borderId="0" xfId="34" applyNumberFormat="1" applyFont="1" applyFill="1" applyProtection="1"/>
    <xf numFmtId="2" fontId="3" fillId="0" borderId="0" xfId="34" applyNumberFormat="1" applyFont="1" applyFill="1" applyAlignment="1">
      <alignment horizontal="right"/>
    </xf>
    <xf numFmtId="171" fontId="3" fillId="0" borderId="0" xfId="34" applyNumberFormat="1" applyFont="1" applyFill="1" applyAlignment="1">
      <alignment horizontal="right"/>
    </xf>
    <xf numFmtId="165" fontId="3" fillId="0" borderId="0" xfId="34" applyNumberFormat="1" applyFont="1" applyFill="1" applyAlignment="1">
      <alignment horizontal="right"/>
    </xf>
    <xf numFmtId="172" fontId="3" fillId="0" borderId="0" xfId="34" applyNumberFormat="1" applyFont="1" applyFill="1" applyProtection="1"/>
    <xf numFmtId="173" fontId="3" fillId="0" borderId="0" xfId="34" applyNumberFormat="1" applyFont="1" applyFill="1" applyProtection="1"/>
    <xf numFmtId="3" fontId="3" fillId="0" borderId="0" xfId="34" applyNumberFormat="1" applyFont="1" applyFill="1" applyAlignment="1" applyProtection="1">
      <alignment horizontal="right"/>
    </xf>
    <xf numFmtId="2" fontId="3" fillId="0" borderId="0" xfId="34" applyNumberFormat="1" applyFont="1" applyFill="1" applyAlignment="1" applyProtection="1">
      <alignment horizontal="right"/>
    </xf>
    <xf numFmtId="174" fontId="3" fillId="0" borderId="0" xfId="34" applyNumberFormat="1" applyFont="1" applyFill="1" applyProtection="1"/>
    <xf numFmtId="1" fontId="10" fillId="0" borderId="0" xfId="34" applyNumberFormat="1" applyFont="1" applyFill="1" applyAlignment="1" applyProtection="1">
      <alignment horizontal="right"/>
    </xf>
    <xf numFmtId="175" fontId="3" fillId="0" borderId="0" xfId="34" applyNumberFormat="1" applyFont="1" applyFill="1" applyProtection="1"/>
    <xf numFmtId="0" fontId="3" fillId="0" borderId="0" xfId="34" applyFont="1" applyFill="1" applyBorder="1"/>
    <xf numFmtId="0" fontId="7" fillId="0" borderId="0" xfId="34" applyFont="1" applyFill="1" applyProtection="1"/>
    <xf numFmtId="165" fontId="3" fillId="0" borderId="0" xfId="34" applyNumberFormat="1" applyFont="1" applyFill="1" applyProtection="1"/>
    <xf numFmtId="168" fontId="4" fillId="0" borderId="12" xfId="34" applyNumberFormat="1" applyFont="1" applyFill="1" applyBorder="1"/>
    <xf numFmtId="168" fontId="11" fillId="0" borderId="0" xfId="34" applyNumberFormat="1" applyFont="1" applyFill="1" applyProtection="1"/>
    <xf numFmtId="168" fontId="4" fillId="0" borderId="10" xfId="34" applyNumberFormat="1" applyFont="1" applyFill="1" applyBorder="1"/>
    <xf numFmtId="168" fontId="8" fillId="0" borderId="12" xfId="34" applyNumberFormat="1" applyFont="1" applyFill="1" applyBorder="1" applyAlignment="1">
      <alignment horizontal="right"/>
    </xf>
    <xf numFmtId="168" fontId="4" fillId="0" borderId="0" xfId="34" applyNumberFormat="1" applyFont="1" applyFill="1" applyBorder="1" applyAlignment="1" applyProtection="1">
      <alignment horizontal="center"/>
    </xf>
    <xf numFmtId="168" fontId="4" fillId="0" borderId="0" xfId="34" applyNumberFormat="1" applyFont="1" applyFill="1" applyBorder="1" applyAlignment="1">
      <alignment horizontal="center"/>
    </xf>
    <xf numFmtId="168" fontId="4" fillId="0" borderId="0" xfId="0" applyNumberFormat="1" applyFont="1"/>
    <xf numFmtId="168" fontId="12" fillId="0" borderId="11" xfId="34" applyNumberFormat="1" applyFont="1" applyFill="1" applyBorder="1"/>
    <xf numFmtId="168" fontId="12" fillId="0" borderId="11" xfId="34" applyNumberFormat="1" applyFont="1" applyFill="1" applyBorder="1" applyProtection="1"/>
    <xf numFmtId="168" fontId="12" fillId="0" borderId="12" xfId="34" applyNumberFormat="1" applyFont="1" applyFill="1" applyBorder="1" applyProtection="1"/>
    <xf numFmtId="168" fontId="9" fillId="0" borderId="12" xfId="34" applyNumberFormat="1" applyFont="1" applyFill="1" applyBorder="1"/>
    <xf numFmtId="168" fontId="3" fillId="0" borderId="0" xfId="34" applyNumberFormat="1" applyFont="1" applyFill="1" applyBorder="1" applyAlignment="1" applyProtection="1">
      <alignment horizontal="center"/>
    </xf>
    <xf numFmtId="168" fontId="3" fillId="0" borderId="0" xfId="34" applyNumberFormat="1" applyFont="1" applyFill="1" applyBorder="1" applyAlignment="1">
      <alignment horizontal="center"/>
    </xf>
    <xf numFmtId="4" fontId="4" fillId="0" borderId="0" xfId="34" applyNumberFormat="1" applyFont="1" applyFill="1" applyAlignment="1">
      <alignment horizontal="right"/>
    </xf>
    <xf numFmtId="169" fontId="4" fillId="0" borderId="0" xfId="34" applyNumberFormat="1" applyFont="1" applyFill="1" applyAlignment="1">
      <alignment horizontal="right"/>
    </xf>
    <xf numFmtId="170" fontId="4" fillId="0" borderId="0" xfId="34" applyNumberFormat="1" applyFont="1" applyFill="1" applyAlignment="1">
      <alignment horizontal="right"/>
    </xf>
    <xf numFmtId="168" fontId="4" fillId="0" borderId="0" xfId="34" applyNumberFormat="1" applyFont="1" applyFill="1" applyBorder="1" applyAlignment="1">
      <alignment horizontal="left"/>
    </xf>
    <xf numFmtId="1" fontId="4" fillId="0" borderId="0" xfId="0" applyNumberFormat="1" applyFont="1"/>
    <xf numFmtId="2" fontId="4" fillId="0" borderId="0" xfId="34" applyNumberFormat="1" applyFont="1" applyFill="1" applyAlignment="1">
      <alignment horizontal="right"/>
    </xf>
    <xf numFmtId="172" fontId="4" fillId="0" borderId="0" xfId="34" applyNumberFormat="1" applyFont="1" applyFill="1" applyProtection="1"/>
    <xf numFmtId="173" fontId="4" fillId="0" borderId="0" xfId="34" applyNumberFormat="1" applyFont="1" applyFill="1" applyProtection="1"/>
    <xf numFmtId="175" fontId="4" fillId="0" borderId="0" xfId="34" applyNumberFormat="1" applyFont="1" applyFill="1" applyProtection="1"/>
    <xf numFmtId="168" fontId="13" fillId="0" borderId="0" xfId="34" applyNumberFormat="1" applyFont="1" applyFill="1"/>
    <xf numFmtId="168" fontId="13" fillId="0" borderId="0" xfId="34" applyNumberFormat="1" applyFont="1" applyFill="1" applyAlignment="1">
      <alignment horizontal="right"/>
    </xf>
    <xf numFmtId="171" fontId="4" fillId="0" borderId="0" xfId="34" applyNumberFormat="1" applyFont="1" applyFill="1" applyAlignment="1">
      <alignment horizontal="right"/>
    </xf>
    <xf numFmtId="165" fontId="4" fillId="0" borderId="0" xfId="34" applyNumberFormat="1" applyFont="1" applyFill="1" applyAlignment="1">
      <alignment horizontal="right"/>
    </xf>
    <xf numFmtId="3" fontId="4" fillId="0" borderId="0" xfId="34" applyNumberFormat="1" applyFont="1" applyFill="1" applyAlignment="1" applyProtection="1">
      <alignment horizontal="right"/>
    </xf>
    <xf numFmtId="2" fontId="4" fillId="0" borderId="0" xfId="34" applyNumberFormat="1" applyFont="1" applyFill="1" applyAlignment="1" applyProtection="1">
      <alignment horizontal="right"/>
    </xf>
    <xf numFmtId="174" fontId="4" fillId="0" borderId="0" xfId="34" applyNumberFormat="1" applyFont="1" applyFill="1" applyProtection="1"/>
    <xf numFmtId="1" fontId="15" fillId="0" borderId="0" xfId="34" applyNumberFormat="1" applyFont="1" applyFill="1" applyAlignment="1" applyProtection="1">
      <alignment horizontal="right"/>
    </xf>
    <xf numFmtId="0" fontId="4" fillId="0" borderId="0" xfId="34" applyFont="1" applyFill="1" applyBorder="1"/>
    <xf numFmtId="0" fontId="8" fillId="0" borderId="0" xfId="34" applyFont="1" applyFill="1" applyProtection="1"/>
    <xf numFmtId="165" fontId="4" fillId="0" borderId="0" xfId="34" applyNumberFormat="1" applyFont="1" applyFill="1" applyProtection="1"/>
    <xf numFmtId="168" fontId="8" fillId="0" borderId="0" xfId="34" applyNumberFormat="1" applyFont="1" applyFill="1" applyAlignment="1">
      <alignment horizontal="left"/>
    </xf>
    <xf numFmtId="168" fontId="8" fillId="0" borderId="0" xfId="34" applyNumberFormat="1" applyFont="1" applyFill="1" applyAlignment="1">
      <alignment horizontal="right"/>
    </xf>
    <xf numFmtId="3" fontId="8" fillId="0" borderId="0" xfId="34" applyNumberFormat="1" applyFont="1" applyFill="1" applyAlignment="1">
      <alignment horizontal="right"/>
    </xf>
    <xf numFmtId="169" fontId="8" fillId="0" borderId="0" xfId="34" applyNumberFormat="1" applyFont="1" applyFill="1" applyAlignment="1">
      <alignment horizontal="right"/>
    </xf>
    <xf numFmtId="168" fontId="8" fillId="0" borderId="0" xfId="34" applyNumberFormat="1" applyFont="1" applyFill="1" applyAlignment="1" applyProtection="1">
      <alignment horizontal="left"/>
    </xf>
    <xf numFmtId="168" fontId="8" fillId="0" borderId="0" xfId="34" applyNumberFormat="1" applyFont="1" applyFill="1"/>
    <xf numFmtId="3" fontId="4" fillId="0" borderId="0" xfId="34" applyNumberFormat="1" applyFont="1" applyFill="1" applyBorder="1" applyAlignment="1">
      <alignment horizontal="right"/>
    </xf>
    <xf numFmtId="3" fontId="4" fillId="0" borderId="0" xfId="34" applyNumberFormat="1" applyFont="1" applyFill="1" applyBorder="1" applyAlignment="1">
      <alignment horizontal="left"/>
    </xf>
    <xf numFmtId="168" fontId="14" fillId="0" borderId="0" xfId="34" applyNumberFormat="1" applyFont="1" applyFill="1" applyProtection="1"/>
    <xf numFmtId="168" fontId="14" fillId="0" borderId="0" xfId="34" applyNumberFormat="1" applyFont="1" applyFill="1" applyAlignment="1">
      <alignment horizontal="right"/>
    </xf>
    <xf numFmtId="4" fontId="14" fillId="0" borderId="0" xfId="34" applyNumberFormat="1" applyFont="1" applyFill="1" applyAlignment="1">
      <alignment horizontal="right"/>
    </xf>
    <xf numFmtId="168" fontId="8" fillId="0" borderId="0" xfId="34" applyNumberFormat="1" applyFont="1" applyFill="1" applyBorder="1" applyAlignment="1" applyProtection="1">
      <alignment horizontal="center"/>
    </xf>
    <xf numFmtId="168" fontId="8" fillId="0" borderId="0" xfId="34" applyNumberFormat="1" applyFont="1" applyFill="1" applyBorder="1" applyAlignment="1">
      <alignment horizontal="center"/>
    </xf>
    <xf numFmtId="3" fontId="8" fillId="0" borderId="0" xfId="34" applyNumberFormat="1" applyFont="1" applyFill="1" applyAlignment="1" applyProtection="1">
      <alignment horizontal="left"/>
    </xf>
    <xf numFmtId="3" fontId="8" fillId="0" borderId="0" xfId="34" applyNumberFormat="1" applyFont="1" applyFill="1"/>
    <xf numFmtId="0" fontId="38" fillId="0" borderId="0" xfId="35" applyFont="1" applyBorder="1"/>
    <xf numFmtId="0" fontId="38" fillId="0" borderId="0" xfId="35" applyFont="1"/>
    <xf numFmtId="0" fontId="38" fillId="0" borderId="0" xfId="35" applyFont="1" applyBorder="1" applyAlignment="1">
      <alignment vertical="top"/>
    </xf>
    <xf numFmtId="0" fontId="39" fillId="0" borderId="0" xfId="35" applyFont="1"/>
    <xf numFmtId="0" fontId="38" fillId="0" borderId="13" xfId="35" applyFont="1" applyBorder="1"/>
    <xf numFmtId="0" fontId="39" fillId="0" borderId="14" xfId="35" applyFont="1" applyFill="1" applyBorder="1" applyAlignment="1">
      <alignment horizontal="center"/>
    </xf>
    <xf numFmtId="0" fontId="38" fillId="0" borderId="15" xfId="35" applyFont="1" applyFill="1" applyBorder="1"/>
    <xf numFmtId="0" fontId="39" fillId="24" borderId="16" xfId="35" applyFont="1" applyFill="1" applyBorder="1" applyAlignment="1">
      <alignment horizontal="center" wrapText="1"/>
    </xf>
    <xf numFmtId="0" fontId="39" fillId="25" borderId="17" xfId="35" applyFont="1" applyFill="1" applyBorder="1"/>
    <xf numFmtId="0" fontId="39" fillId="25" borderId="18" xfId="35" applyFont="1" applyFill="1" applyBorder="1" applyAlignment="1">
      <alignment horizontal="center"/>
    </xf>
    <xf numFmtId="3" fontId="39" fillId="25" borderId="17" xfId="35" applyNumberFormat="1" applyFont="1" applyFill="1" applyBorder="1" applyAlignment="1">
      <alignment horizontal="right"/>
    </xf>
    <xf numFmtId="0" fontId="38" fillId="26" borderId="17" xfId="35" applyFont="1" applyFill="1" applyBorder="1"/>
    <xf numFmtId="0" fontId="38" fillId="26" borderId="18" xfId="35" applyFont="1" applyFill="1" applyBorder="1" applyAlignment="1">
      <alignment horizontal="center"/>
    </xf>
    <xf numFmtId="3" fontId="38" fillId="26" borderId="17" xfId="35" applyNumberFormat="1" applyFont="1" applyFill="1" applyBorder="1" applyAlignment="1">
      <alignment horizontal="right"/>
    </xf>
    <xf numFmtId="0" fontId="38" fillId="26" borderId="17" xfId="35" applyFont="1" applyFill="1" applyBorder="1" applyAlignment="1">
      <alignment horizontal="left" indent="2"/>
    </xf>
    <xf numFmtId="0" fontId="39" fillId="26" borderId="18" xfId="35" applyFont="1" applyFill="1" applyBorder="1" applyAlignment="1">
      <alignment horizontal="center"/>
    </xf>
    <xf numFmtId="3" fontId="39" fillId="0" borderId="17" xfId="35" applyNumberFormat="1" applyFont="1" applyFill="1" applyBorder="1" applyAlignment="1">
      <alignment horizontal="right"/>
    </xf>
    <xf numFmtId="0" fontId="39" fillId="25" borderId="19" xfId="35" applyFont="1" applyFill="1" applyBorder="1"/>
    <xf numFmtId="0" fontId="39" fillId="0" borderId="17" xfId="35" applyFont="1" applyFill="1" applyBorder="1"/>
    <xf numFmtId="0" fontId="39" fillId="0" borderId="18" xfId="35" applyFont="1" applyFill="1" applyBorder="1" applyAlignment="1">
      <alignment horizontal="center"/>
    </xf>
    <xf numFmtId="168" fontId="39" fillId="0" borderId="17" xfId="35" applyNumberFormat="1" applyFont="1" applyFill="1" applyBorder="1" applyAlignment="1">
      <alignment horizontal="right"/>
    </xf>
    <xf numFmtId="0" fontId="38" fillId="0" borderId="0" xfId="35" applyFont="1" applyFill="1"/>
    <xf numFmtId="0" fontId="38" fillId="0" borderId="17" xfId="35" applyFont="1" applyFill="1" applyBorder="1" applyAlignment="1">
      <alignment horizontal="left" indent="1"/>
    </xf>
    <xf numFmtId="0" fontId="38" fillId="0" borderId="18" xfId="35" applyFont="1" applyFill="1" applyBorder="1" applyAlignment="1">
      <alignment horizontal="center"/>
    </xf>
    <xf numFmtId="168" fontId="38" fillId="0" borderId="17" xfId="35" applyNumberFormat="1" applyFont="1" applyFill="1" applyBorder="1" applyAlignment="1">
      <alignment horizontal="right"/>
    </xf>
    <xf numFmtId="0" fontId="38" fillId="0" borderId="17" xfId="35" applyFont="1" applyFill="1" applyBorder="1" applyAlignment="1">
      <alignment horizontal="left" vertical="top" indent="1"/>
    </xf>
    <xf numFmtId="0" fontId="39" fillId="24" borderId="17" xfId="35" applyFont="1" applyFill="1" applyBorder="1"/>
    <xf numFmtId="0" fontId="38" fillId="24" borderId="18" xfId="35" applyFont="1" applyFill="1" applyBorder="1" applyAlignment="1">
      <alignment horizontal="center"/>
    </xf>
    <xf numFmtId="3" fontId="39" fillId="24" borderId="17" xfId="35" applyNumberFormat="1" applyFont="1" applyFill="1" applyBorder="1" applyAlignment="1">
      <alignment horizontal="right"/>
    </xf>
    <xf numFmtId="0" fontId="38" fillId="25" borderId="18" xfId="35" applyFont="1" applyFill="1" applyBorder="1" applyAlignment="1">
      <alignment horizontal="center"/>
    </xf>
    <xf numFmtId="1" fontId="39" fillId="25" borderId="17" xfId="35" applyNumberFormat="1" applyFont="1" applyFill="1" applyBorder="1" applyAlignment="1">
      <alignment horizontal="right"/>
    </xf>
    <xf numFmtId="0" fontId="39" fillId="24" borderId="19" xfId="35" applyFont="1" applyFill="1" applyBorder="1"/>
    <xf numFmtId="0" fontId="38" fillId="24" borderId="20" xfId="35" applyFont="1" applyFill="1" applyBorder="1" applyAlignment="1">
      <alignment horizontal="center"/>
    </xf>
    <xf numFmtId="3" fontId="39" fillId="24" borderId="19" xfId="35" applyNumberFormat="1" applyFont="1" applyFill="1" applyBorder="1" applyAlignment="1">
      <alignment horizontal="right"/>
    </xf>
    <xf numFmtId="3" fontId="38" fillId="25" borderId="17" xfId="35" applyNumberFormat="1" applyFont="1" applyFill="1" applyBorder="1" applyAlignment="1">
      <alignment horizontal="right"/>
    </xf>
    <xf numFmtId="167" fontId="38" fillId="0" borderId="0" xfId="35" applyNumberFormat="1" applyFont="1"/>
    <xf numFmtId="0" fontId="39" fillId="0" borderId="0" xfId="35" applyFont="1" applyFill="1" applyBorder="1"/>
    <xf numFmtId="1" fontId="38" fillId="0" borderId="0" xfId="35" applyNumberFormat="1" applyFont="1"/>
    <xf numFmtId="3" fontId="14" fillId="0" borderId="0" xfId="34" applyNumberFormat="1" applyFont="1" applyFill="1" applyAlignment="1">
      <alignment horizontal="right"/>
    </xf>
    <xf numFmtId="3" fontId="8" fillId="0" borderId="0" xfId="34" applyNumberFormat="1" applyFont="1" applyFill="1" applyBorder="1" applyAlignment="1">
      <alignment horizontal="right"/>
    </xf>
    <xf numFmtId="3" fontId="8" fillId="0" borderId="0" xfId="34" applyNumberFormat="1" applyFont="1" applyFill="1" applyBorder="1" applyAlignment="1">
      <alignment horizontal="left"/>
    </xf>
    <xf numFmtId="168" fontId="12" fillId="0" borderId="11" xfId="34" applyNumberFormat="1" applyFont="1" applyFill="1" applyBorder="1" applyAlignment="1" applyProtection="1">
      <alignment horizontal="left"/>
    </xf>
    <xf numFmtId="168" fontId="8" fillId="0" borderId="11" xfId="34" applyNumberFormat="1" applyFont="1" applyFill="1" applyBorder="1" applyAlignment="1" applyProtection="1">
      <alignment horizontal="center"/>
    </xf>
    <xf numFmtId="168" fontId="8" fillId="0" borderId="11" xfId="34" applyNumberFormat="1" applyFont="1" applyFill="1" applyBorder="1" applyAlignment="1">
      <alignment horizontal="center"/>
    </xf>
    <xf numFmtId="168" fontId="8" fillId="0" borderId="12" xfId="34" applyNumberFormat="1" applyFont="1" applyFill="1" applyBorder="1" applyAlignment="1" applyProtection="1">
      <alignment horizontal="left"/>
    </xf>
    <xf numFmtId="168" fontId="8" fillId="0" borderId="12" xfId="34" applyNumberFormat="1" applyFont="1" applyFill="1" applyBorder="1" applyAlignment="1">
      <alignment horizontal="center"/>
    </xf>
    <xf numFmtId="168" fontId="8" fillId="0" borderId="12" xfId="34" applyNumberFormat="1" applyFont="1" applyFill="1" applyBorder="1" applyAlignment="1" applyProtection="1">
      <alignment horizontal="center"/>
    </xf>
    <xf numFmtId="0" fontId="14" fillId="0" borderId="0" xfId="0" applyFont="1"/>
    <xf numFmtId="0" fontId="3" fillId="0" borderId="0" xfId="0" applyFont="1"/>
    <xf numFmtId="170" fontId="4" fillId="0" borderId="0" xfId="34" applyNumberFormat="1" applyFont="1" applyFill="1"/>
    <xf numFmtId="169" fontId="12" fillId="0" borderId="11" xfId="34" applyNumberFormat="1" applyFont="1" applyFill="1" applyBorder="1" applyAlignment="1">
      <alignment horizontal="right"/>
    </xf>
    <xf numFmtId="169" fontId="12" fillId="0" borderId="12" xfId="34" applyNumberFormat="1" applyFont="1" applyFill="1" applyBorder="1" applyProtection="1"/>
    <xf numFmtId="169" fontId="8" fillId="0" borderId="10" xfId="34" applyNumberFormat="1" applyFont="1" applyFill="1" applyBorder="1" applyAlignment="1">
      <alignment horizontal="right"/>
    </xf>
    <xf numFmtId="169" fontId="8" fillId="0" borderId="12" xfId="34" applyNumberFormat="1" applyFont="1" applyFill="1" applyBorder="1" applyAlignment="1" applyProtection="1">
      <alignment horizontal="right"/>
    </xf>
    <xf numFmtId="168" fontId="40" fillId="0" borderId="11" xfId="34" applyNumberFormat="1" applyFont="1" applyFill="1" applyBorder="1" applyAlignment="1" applyProtection="1">
      <alignment horizontal="left"/>
    </xf>
    <xf numFmtId="168" fontId="13" fillId="0" borderId="11" xfId="34" applyNumberFormat="1" applyFont="1" applyFill="1" applyBorder="1"/>
    <xf numFmtId="168" fontId="13" fillId="0" borderId="11" xfId="34" applyNumberFormat="1" applyFont="1" applyFill="1" applyBorder="1" applyAlignment="1" applyProtection="1">
      <alignment horizontal="center"/>
    </xf>
    <xf numFmtId="168" fontId="13" fillId="0" borderId="11" xfId="34" applyNumberFormat="1" applyFont="1" applyFill="1" applyBorder="1" applyAlignment="1">
      <alignment horizontal="center"/>
    </xf>
    <xf numFmtId="168" fontId="13" fillId="0" borderId="12" xfId="34" applyNumberFormat="1" applyFont="1" applyFill="1" applyBorder="1" applyAlignment="1" applyProtection="1">
      <alignment horizontal="left"/>
    </xf>
    <xf numFmtId="168" fontId="13" fillId="0" borderId="12" xfId="34" applyNumberFormat="1" applyFont="1" applyFill="1" applyBorder="1"/>
    <xf numFmtId="168" fontId="13" fillId="0" borderId="12" xfId="34" applyNumberFormat="1" applyFont="1" applyFill="1" applyBorder="1" applyAlignment="1">
      <alignment horizontal="center"/>
    </xf>
    <xf numFmtId="168" fontId="13" fillId="0" borderId="12" xfId="34" applyNumberFormat="1" applyFont="1" applyFill="1" applyBorder="1" applyAlignment="1" applyProtection="1">
      <alignment horizontal="center"/>
    </xf>
    <xf numFmtId="2" fontId="8" fillId="0" borderId="0" xfId="34" applyNumberFormat="1" applyFont="1" applyFill="1" applyAlignment="1">
      <alignment horizontal="right"/>
    </xf>
    <xf numFmtId="0" fontId="8" fillId="0" borderId="0" xfId="34" applyFont="1" applyFill="1"/>
    <xf numFmtId="169" fontId="8" fillId="0" borderId="0" xfId="34" applyNumberFormat="1" applyFont="1" applyFill="1"/>
    <xf numFmtId="169" fontId="13" fillId="0" borderId="12" xfId="34" applyNumberFormat="1" applyFont="1" applyFill="1" applyBorder="1" applyAlignment="1" applyProtection="1">
      <alignment horizontal="right"/>
    </xf>
    <xf numFmtId="170" fontId="8" fillId="0" borderId="0" xfId="34" applyNumberFormat="1" applyFont="1" applyFill="1" applyAlignment="1">
      <alignment horizontal="right"/>
    </xf>
    <xf numFmtId="3" fontId="38" fillId="0" borderId="0" xfId="35" applyNumberFormat="1" applyFont="1"/>
    <xf numFmtId="166" fontId="4" fillId="0" borderId="0" xfId="34" applyNumberFormat="1" applyFont="1" applyFill="1"/>
    <xf numFmtId="3" fontId="4" fillId="26" borderId="17" xfId="35" applyNumberFormat="1" applyFont="1" applyFill="1" applyBorder="1" applyAlignment="1">
      <alignment horizontal="right"/>
    </xf>
    <xf numFmtId="168" fontId="8" fillId="0" borderId="0" xfId="34" applyNumberFormat="1" applyFont="1" applyFill="1" applyBorder="1" applyAlignment="1">
      <alignment horizontal="left"/>
    </xf>
    <xf numFmtId="0" fontId="8" fillId="0" borderId="0" xfId="0" applyFont="1"/>
    <xf numFmtId="169" fontId="4" fillId="0" borderId="0" xfId="0" applyNumberFormat="1" applyFont="1"/>
    <xf numFmtId="4" fontId="8" fillId="0" borderId="0" xfId="34" applyNumberFormat="1" applyFont="1" applyFill="1" applyAlignment="1">
      <alignment horizontal="right"/>
    </xf>
    <xf numFmtId="3" fontId="4" fillId="0" borderId="0" xfId="34" applyNumberFormat="1" applyFont="1" applyFill="1" applyBorder="1" applyAlignment="1"/>
    <xf numFmtId="0" fontId="39" fillId="24" borderId="21" xfId="35" applyFont="1" applyFill="1" applyBorder="1" applyAlignment="1">
      <alignment horizontal="center" wrapText="1"/>
    </xf>
    <xf numFmtId="3" fontId="39" fillId="25" borderId="22" xfId="35" applyNumberFormat="1" applyFont="1" applyFill="1" applyBorder="1" applyAlignment="1">
      <alignment horizontal="right"/>
    </xf>
    <xf numFmtId="3" fontId="38" fillId="26" borderId="22" xfId="35" applyNumberFormat="1" applyFont="1" applyFill="1" applyBorder="1" applyAlignment="1">
      <alignment horizontal="right"/>
    </xf>
    <xf numFmtId="3" fontId="39" fillId="0" borderId="22" xfId="35" applyNumberFormat="1" applyFont="1" applyFill="1" applyBorder="1" applyAlignment="1">
      <alignment horizontal="right"/>
    </xf>
    <xf numFmtId="168" fontId="39" fillId="0" borderId="22" xfId="35" applyNumberFormat="1" applyFont="1" applyFill="1" applyBorder="1" applyAlignment="1">
      <alignment horizontal="right"/>
    </xf>
    <xf numFmtId="168" fontId="38" fillId="0" borderId="22" xfId="35" applyNumberFormat="1" applyFont="1" applyFill="1" applyBorder="1" applyAlignment="1">
      <alignment horizontal="right"/>
    </xf>
    <xf numFmtId="3" fontId="39" fillId="24" borderId="22" xfId="35" applyNumberFormat="1" applyFont="1" applyFill="1" applyBorder="1" applyAlignment="1">
      <alignment horizontal="right"/>
    </xf>
    <xf numFmtId="1" fontId="39" fillId="25" borderId="22" xfId="35" applyNumberFormat="1" applyFont="1" applyFill="1" applyBorder="1" applyAlignment="1">
      <alignment horizontal="right"/>
    </xf>
    <xf numFmtId="3" fontId="39" fillId="24" borderId="23" xfId="35" applyNumberFormat="1" applyFont="1" applyFill="1" applyBorder="1" applyAlignment="1">
      <alignment horizontal="right"/>
    </xf>
    <xf numFmtId="3" fontId="38" fillId="25" borderId="22" xfId="35" applyNumberFormat="1" applyFont="1" applyFill="1" applyBorder="1" applyAlignment="1">
      <alignment horizontal="right"/>
    </xf>
    <xf numFmtId="0" fontId="41" fillId="0" borderId="0" xfId="35" applyFont="1"/>
    <xf numFmtId="167" fontId="41" fillId="0" borderId="0" xfId="35" applyNumberFormat="1" applyFont="1"/>
    <xf numFmtId="0" fontId="41" fillId="0" borderId="0" xfId="35" applyFont="1" applyAlignment="1">
      <alignment horizontal="left"/>
    </xf>
    <xf numFmtId="1" fontId="39" fillId="0" borderId="0" xfId="35" applyNumberFormat="1" applyFont="1"/>
    <xf numFmtId="3" fontId="39" fillId="0" borderId="0" xfId="35" applyNumberFormat="1" applyFont="1"/>
    <xf numFmtId="167" fontId="4" fillId="0" borderId="0" xfId="34" applyNumberFormat="1" applyFont="1" applyFill="1"/>
    <xf numFmtId="0" fontId="38" fillId="26" borderId="17" xfId="35" applyFont="1" applyFill="1" applyBorder="1" applyAlignment="1">
      <alignment horizontal="left" indent="5"/>
    </xf>
    <xf numFmtId="4" fontId="4" fillId="0" borderId="0" xfId="34" applyNumberFormat="1" applyFont="1" applyFill="1" applyBorder="1" applyAlignment="1">
      <alignment horizontal="center"/>
    </xf>
    <xf numFmtId="169" fontId="38" fillId="0" borderId="0" xfId="35" applyNumberFormat="1" applyFont="1"/>
    <xf numFmtId="2" fontId="38" fillId="0" borderId="0" xfId="35" applyNumberFormat="1" applyFont="1"/>
    <xf numFmtId="3" fontId="4" fillId="0" borderId="0" xfId="34" applyNumberFormat="1" applyFont="1" applyFill="1"/>
    <xf numFmtId="165" fontId="4" fillId="0" borderId="17" xfId="35" applyNumberFormat="1" applyFont="1" applyFill="1" applyBorder="1" applyAlignment="1">
      <alignment horizontal="right"/>
    </xf>
    <xf numFmtId="0" fontId="8" fillId="0" borderId="24" xfId="35" applyFont="1" applyFill="1" applyBorder="1" applyAlignment="1">
      <alignment horizontal="center"/>
    </xf>
    <xf numFmtId="165" fontId="8" fillId="0" borderId="17" xfId="35" applyNumberFormat="1" applyFont="1" applyFill="1" applyBorder="1" applyAlignment="1">
      <alignment horizontal="right"/>
    </xf>
    <xf numFmtId="165" fontId="8" fillId="0" borderId="22" xfId="35" applyNumberFormat="1" applyFont="1" applyFill="1" applyBorder="1" applyAlignment="1">
      <alignment horizontal="right"/>
    </xf>
    <xf numFmtId="0" fontId="4" fillId="0" borderId="25" xfId="35" applyFont="1" applyFill="1" applyBorder="1"/>
    <xf numFmtId="0" fontId="4" fillId="0" borderId="24" xfId="35" applyFont="1" applyFill="1" applyBorder="1" applyAlignment="1">
      <alignment horizontal="center"/>
    </xf>
    <xf numFmtId="0" fontId="4" fillId="0" borderId="17" xfId="35" applyFont="1" applyFill="1" applyBorder="1"/>
    <xf numFmtId="0" fontId="4" fillId="0" borderId="18" xfId="35" applyFont="1" applyFill="1" applyBorder="1" applyAlignment="1">
      <alignment horizontal="center"/>
    </xf>
    <xf numFmtId="165" fontId="4" fillId="0" borderId="22" xfId="35" applyNumberFormat="1" applyFont="1" applyFill="1" applyBorder="1" applyAlignment="1">
      <alignment horizontal="right"/>
    </xf>
    <xf numFmtId="0" fontId="8" fillId="24" borderId="17" xfId="35" applyFont="1" applyFill="1" applyBorder="1"/>
    <xf numFmtId="0" fontId="8" fillId="27" borderId="26" xfId="35" applyFont="1" applyFill="1" applyBorder="1" applyAlignment="1">
      <alignment horizontal="center"/>
    </xf>
    <xf numFmtId="167" fontId="8" fillId="27" borderId="27" xfId="35" applyNumberFormat="1" applyFont="1" applyFill="1" applyBorder="1" applyAlignment="1">
      <alignment horizontal="right" wrapText="1"/>
    </xf>
    <xf numFmtId="167" fontId="8" fillId="27" borderId="28" xfId="35" applyNumberFormat="1" applyFont="1" applyFill="1" applyBorder="1" applyAlignment="1">
      <alignment horizontal="right" wrapText="1"/>
    </xf>
    <xf numFmtId="3" fontId="4" fillId="0" borderId="17" xfId="35" applyNumberFormat="1" applyFont="1" applyFill="1" applyBorder="1" applyAlignment="1">
      <alignment horizontal="right"/>
    </xf>
    <xf numFmtId="3" fontId="4" fillId="0" borderId="22" xfId="35" applyNumberFormat="1" applyFont="1" applyFill="1" applyBorder="1" applyAlignment="1">
      <alignment horizontal="right"/>
    </xf>
    <xf numFmtId="3" fontId="3" fillId="0" borderId="0" xfId="34" applyNumberFormat="1" applyFont="1" applyFill="1"/>
    <xf numFmtId="167" fontId="3" fillId="0" borderId="0" xfId="34" applyNumberFormat="1" applyFont="1" applyFill="1"/>
    <xf numFmtId="165" fontId="4" fillId="0" borderId="0" xfId="0" applyNumberFormat="1" applyFont="1"/>
    <xf numFmtId="0" fontId="8" fillId="0" borderId="17" xfId="35" applyFont="1" applyFill="1" applyBorder="1"/>
    <xf numFmtId="0" fontId="38" fillId="25" borderId="17" xfId="35" applyFont="1" applyFill="1" applyBorder="1"/>
    <xf numFmtId="0" fontId="39" fillId="27" borderId="29" xfId="35" applyFont="1" applyFill="1" applyBorder="1"/>
    <xf numFmtId="168" fontId="39" fillId="0" borderId="0" xfId="35" applyNumberFormat="1" applyFont="1" applyFill="1" applyBorder="1" applyAlignment="1">
      <alignment horizontal="right"/>
    </xf>
    <xf numFmtId="1" fontId="8" fillId="0" borderId="0" xfId="0" applyNumberFormat="1" applyFont="1"/>
    <xf numFmtId="3" fontId="8" fillId="28" borderId="17" xfId="35" applyNumberFormat="1" applyFont="1" applyFill="1" applyBorder="1" applyAlignment="1">
      <alignment horizontal="center" wrapText="1"/>
    </xf>
    <xf numFmtId="0" fontId="36" fillId="0" borderId="0" xfId="35" applyFont="1"/>
    <xf numFmtId="0" fontId="16" fillId="0" borderId="0" xfId="35" applyFont="1"/>
    <xf numFmtId="0" fontId="16" fillId="0" borderId="0" xfId="35" applyFont="1" applyBorder="1" applyAlignment="1">
      <alignment vertical="top"/>
    </xf>
    <xf numFmtId="0" fontId="46" fillId="0" borderId="0" xfId="29" applyFont="1"/>
    <xf numFmtId="0" fontId="38" fillId="29" borderId="0" xfId="35" applyFont="1" applyFill="1" applyAlignment="1">
      <alignment wrapText="1"/>
    </xf>
    <xf numFmtId="0" fontId="38" fillId="0" borderId="0" xfId="35" applyFont="1" applyAlignment="1">
      <alignment wrapText="1"/>
    </xf>
    <xf numFmtId="2" fontId="46" fillId="0" borderId="0" xfId="29" applyNumberFormat="1" applyFont="1"/>
    <xf numFmtId="0" fontId="46" fillId="0" borderId="0" xfId="29" applyFont="1" applyFill="1"/>
    <xf numFmtId="0" fontId="47" fillId="0" borderId="0" xfId="29" applyFont="1" applyFill="1"/>
    <xf numFmtId="2" fontId="47" fillId="0" borderId="0" xfId="29" applyNumberFormat="1" applyFont="1" applyAlignment="1">
      <alignment horizontal="center" wrapText="1"/>
    </xf>
    <xf numFmtId="0" fontId="46" fillId="0" borderId="0" xfId="29" applyFont="1" applyAlignment="1">
      <alignment horizontal="center"/>
    </xf>
    <xf numFmtId="2" fontId="46" fillId="0" borderId="0" xfId="29" applyNumberFormat="1" applyFont="1" applyAlignment="1">
      <alignment horizontal="center"/>
    </xf>
    <xf numFmtId="0" fontId="49" fillId="0" borderId="0" xfId="35" applyFont="1" applyFill="1" applyBorder="1"/>
    <xf numFmtId="0" fontId="49" fillId="0" borderId="0" xfId="35" applyFont="1" applyFill="1" applyBorder="1" applyAlignment="1">
      <alignment vertical="top"/>
    </xf>
    <xf numFmtId="0" fontId="49" fillId="0" borderId="0" xfId="35" applyFont="1" applyFill="1" applyBorder="1" applyAlignment="1">
      <alignment horizontal="center"/>
    </xf>
    <xf numFmtId="0" fontId="48" fillId="0" borderId="0" xfId="35" applyFont="1" applyFill="1"/>
    <xf numFmtId="0" fontId="50" fillId="0" borderId="0" xfId="35" applyFont="1" applyFill="1" applyBorder="1"/>
    <xf numFmtId="0" fontId="8" fillId="0" borderId="0" xfId="35" applyFont="1"/>
    <xf numFmtId="167" fontId="4" fillId="0" borderId="0" xfId="0" applyNumberFormat="1" applyFont="1"/>
    <xf numFmtId="166" fontId="4" fillId="0" borderId="0" xfId="0" applyNumberFormat="1" applyFont="1"/>
    <xf numFmtId="165" fontId="8" fillId="0" borderId="0" xfId="34" applyNumberFormat="1" applyFont="1" applyFill="1" applyAlignment="1">
      <alignment horizontal="right"/>
    </xf>
    <xf numFmtId="1" fontId="8" fillId="0" borderId="0" xfId="34" applyNumberFormat="1" applyFont="1" applyFill="1" applyAlignment="1">
      <alignment horizontal="right"/>
    </xf>
    <xf numFmtId="4" fontId="4" fillId="0" borderId="0" xfId="34" applyNumberFormat="1" applyFont="1" applyFill="1" applyBorder="1" applyAlignment="1"/>
    <xf numFmtId="4" fontId="4" fillId="0" borderId="0" xfId="34" applyNumberFormat="1" applyFont="1" applyFill="1" applyBorder="1" applyAlignment="1">
      <alignment horizontal="right"/>
    </xf>
    <xf numFmtId="0" fontId="48" fillId="0" borderId="0" xfId="35" applyFont="1" applyFill="1" applyBorder="1"/>
    <xf numFmtId="0" fontId="49" fillId="0" borderId="13" xfId="35" applyFont="1" applyFill="1" applyBorder="1"/>
    <xf numFmtId="0" fontId="48" fillId="0" borderId="0" xfId="35" applyFont="1" applyFill="1" applyBorder="1" applyAlignment="1">
      <alignment vertical="top"/>
    </xf>
    <xf numFmtId="0" fontId="50" fillId="0" borderId="0" xfId="35" applyFont="1" applyFill="1"/>
    <xf numFmtId="0" fontId="38" fillId="0" borderId="30" xfId="35" applyFont="1" applyBorder="1"/>
    <xf numFmtId="0" fontId="51" fillId="0" borderId="0" xfId="35" applyFont="1" applyAlignment="1">
      <alignment wrapText="1"/>
    </xf>
    <xf numFmtId="165" fontId="38" fillId="0" borderId="0" xfId="35" applyNumberFormat="1" applyFont="1"/>
    <xf numFmtId="165" fontId="46" fillId="0" borderId="0" xfId="29" applyNumberFormat="1" applyFont="1"/>
    <xf numFmtId="0" fontId="47" fillId="0" borderId="0" xfId="29" applyFont="1" applyAlignment="1">
      <alignment horizontal="center"/>
    </xf>
    <xf numFmtId="0" fontId="53" fillId="0" borderId="0" xfId="29" applyFont="1"/>
    <xf numFmtId="0" fontId="46" fillId="0" borderId="0" xfId="29" applyFont="1" applyAlignment="1">
      <alignment wrapText="1"/>
    </xf>
    <xf numFmtId="0" fontId="46" fillId="0" borderId="0" xfId="29" applyFont="1" applyFill="1" applyAlignment="1">
      <alignment wrapText="1"/>
    </xf>
    <xf numFmtId="0" fontId="47" fillId="0" borderId="0" xfId="29" applyFont="1" applyAlignment="1">
      <alignment wrapText="1"/>
    </xf>
    <xf numFmtId="0" fontId="47" fillId="0" borderId="0" xfId="29" applyFont="1" applyAlignment="1">
      <alignment horizontal="center" wrapText="1"/>
    </xf>
    <xf numFmtId="0" fontId="52" fillId="0" borderId="0" xfId="29" applyFont="1" applyAlignment="1">
      <alignment wrapText="1"/>
    </xf>
    <xf numFmtId="0" fontId="47" fillId="0" borderId="0" xfId="29" applyFont="1" applyFill="1" applyAlignment="1">
      <alignment wrapText="1"/>
    </xf>
    <xf numFmtId="167" fontId="46" fillId="0" borderId="0" xfId="29" applyNumberFormat="1" applyFont="1" applyAlignment="1">
      <alignment horizontal="center"/>
    </xf>
    <xf numFmtId="0" fontId="8" fillId="30" borderId="31" xfId="35" applyFont="1" applyFill="1" applyBorder="1"/>
    <xf numFmtId="0" fontId="38" fillId="30" borderId="32" xfId="35" applyFont="1" applyFill="1" applyBorder="1" applyAlignment="1">
      <alignment horizontal="center"/>
    </xf>
    <xf numFmtId="168" fontId="39" fillId="30" borderId="31" xfId="35" applyNumberFormat="1" applyFont="1" applyFill="1" applyBorder="1" applyAlignment="1">
      <alignment horizontal="right"/>
    </xf>
    <xf numFmtId="168" fontId="39" fillId="30" borderId="21" xfId="35" applyNumberFormat="1" applyFont="1" applyFill="1" applyBorder="1" applyAlignment="1">
      <alignment horizontal="right"/>
    </xf>
    <xf numFmtId="0" fontId="46" fillId="0" borderId="0" xfId="29" applyFont="1" applyAlignment="1">
      <alignment vertical="top"/>
    </xf>
    <xf numFmtId="168" fontId="48" fillId="0" borderId="0" xfId="34" applyNumberFormat="1" applyFont="1" applyFill="1" applyProtection="1"/>
    <xf numFmtId="49" fontId="46" fillId="0" borderId="0" xfId="29" applyNumberFormat="1" applyFont="1"/>
    <xf numFmtId="0" fontId="47" fillId="0" borderId="0" xfId="29" applyFont="1" applyAlignment="1">
      <alignment vertical="top" wrapText="1"/>
    </xf>
    <xf numFmtId="0" fontId="43" fillId="0" borderId="0" xfId="35" applyFont="1" applyAlignment="1">
      <alignment wrapText="1"/>
    </xf>
    <xf numFmtId="0" fontId="3" fillId="0" borderId="0" xfId="0" applyFont="1" applyAlignment="1">
      <alignment wrapText="1"/>
    </xf>
    <xf numFmtId="169" fontId="8" fillId="0" borderId="12" xfId="34" applyNumberFormat="1" applyFont="1" applyFill="1" applyBorder="1"/>
    <xf numFmtId="3" fontId="38" fillId="31" borderId="17" xfId="35" applyNumberFormat="1" applyFont="1" applyFill="1" applyBorder="1" applyAlignment="1">
      <alignment horizontal="right"/>
    </xf>
    <xf numFmtId="168" fontId="4" fillId="31" borderId="0" xfId="34" applyNumberFormat="1" applyFont="1" applyFill="1"/>
    <xf numFmtId="168" fontId="4" fillId="31" borderId="0" xfId="34" applyNumberFormat="1" applyFont="1" applyFill="1" applyProtection="1"/>
    <xf numFmtId="168" fontId="8" fillId="31" borderId="10" xfId="34" applyNumberFormat="1" applyFont="1" applyFill="1" applyBorder="1" applyAlignment="1" applyProtection="1">
      <alignment horizontal="right"/>
    </xf>
    <xf numFmtId="169" fontId="8" fillId="31" borderId="12" xfId="34" applyNumberFormat="1" applyFont="1" applyFill="1" applyBorder="1" applyAlignment="1" applyProtection="1">
      <alignment horizontal="right"/>
    </xf>
    <xf numFmtId="167" fontId="46" fillId="0" borderId="0" xfId="29" applyNumberFormat="1" applyFont="1"/>
    <xf numFmtId="168" fontId="39" fillId="31" borderId="31" xfId="35" applyNumberFormat="1" applyFont="1" applyFill="1" applyBorder="1" applyAlignment="1">
      <alignment horizontal="right"/>
    </xf>
    <xf numFmtId="0" fontId="43" fillId="0" borderId="0" xfId="35" applyFont="1" applyAlignment="1">
      <alignment wrapText="1"/>
    </xf>
    <xf numFmtId="0" fontId="3" fillId="0" borderId="0" xfId="0" applyFont="1" applyAlignment="1">
      <alignment wrapText="1"/>
    </xf>
  </cellXfs>
  <cellStyles count="5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Comma 2" xfId="19"/>
    <cellStyle name="Dobro" xfId="20" builtinId="26" customBuiltin="1"/>
    <cellStyle name="Euro" xfId="21"/>
    <cellStyle name="Hiperpovezava 2" xfId="22"/>
    <cellStyle name="Izhod" xfId="23" builtinId="21" customBuiltin="1"/>
    <cellStyle name="Naslov" xfId="24" builtinId="15" customBuiltin="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avadno" xfId="0" builtinId="0"/>
    <cellStyle name="Navadno 2" xfId="29"/>
    <cellStyle name="Navadno 2 2" xfId="30"/>
    <cellStyle name="Navadno 2_breskve" xfId="31"/>
    <cellStyle name="Navadno 3" xfId="32"/>
    <cellStyle name="Navadno 4" xfId="33"/>
    <cellStyle name="Navadno 6" xfId="54"/>
    <cellStyle name="Navadno_solataIP" xfId="34"/>
    <cellStyle name="Navadno_zbirnik" xfId="35"/>
    <cellStyle name="Nevtralno" xfId="36" builtinId="28" customBuiltin="1"/>
    <cellStyle name="Normal 2" xfId="37"/>
    <cellStyle name="Opomba" xfId="38" builtinId="10" customBuiltin="1"/>
    <cellStyle name="Opozorilo" xfId="39" builtinId="11" customBuiltin="1"/>
    <cellStyle name="Pojasnjevalno besedilo" xfId="40" builtinId="53" customBuiltin="1"/>
    <cellStyle name="Poudarek1" xfId="41" builtinId="29" customBuiltin="1"/>
    <cellStyle name="Poudarek2" xfId="42" builtinId="33" customBuiltin="1"/>
    <cellStyle name="Poudarek3" xfId="43" builtinId="37" customBuiltin="1"/>
    <cellStyle name="Poudarek4" xfId="44" builtinId="41" customBuiltin="1"/>
    <cellStyle name="Poudarek5" xfId="45" builtinId="45" customBuiltin="1"/>
    <cellStyle name="Poudarek6" xfId="46" builtinId="49" customBuiltin="1"/>
    <cellStyle name="Povezana celica" xfId="47" builtinId="24" customBuiltin="1"/>
    <cellStyle name="Preveri celico" xfId="48" builtinId="23" customBuiltin="1"/>
    <cellStyle name="Računanje" xfId="49" builtinId="22" customBuiltin="1"/>
    <cellStyle name="Slabo" xfId="50" builtinId="27" customBuiltin="1"/>
    <cellStyle name="Vejica 2" xfId="51"/>
    <cellStyle name="Vnos" xfId="52" builtinId="20" customBuiltin="1"/>
    <cellStyle name="Vsota" xfId="53" builtinId="25" customBuiltin="1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C0000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P57"/>
  <sheetViews>
    <sheetView tabSelected="1" topLeftCell="A3" zoomScale="90" zoomScaleNormal="90" workbookViewId="0">
      <pane xSplit="5" ySplit="8" topLeftCell="F11" activePane="bottomRight" state="frozen"/>
      <selection activeCell="A3" sqref="A3"/>
      <selection pane="topRight" activeCell="F3" sqref="F3"/>
      <selection pane="bottomLeft" activeCell="A11" sqref="A11"/>
      <selection pane="bottomRight" activeCell="F45" sqref="F45"/>
    </sheetView>
  </sheetViews>
  <sheetFormatPr defaultColWidth="6.5703125" defaultRowHeight="12" x14ac:dyDescent="0.2"/>
  <cols>
    <col min="1" max="2" width="2.42578125" style="240" customWidth="1"/>
    <col min="3" max="3" width="4" style="237" customWidth="1"/>
    <col min="4" max="4" width="40.42578125" style="106" customWidth="1"/>
    <col min="5" max="5" width="13.140625" style="106" customWidth="1"/>
    <col min="6" max="6" width="16" style="106" customWidth="1"/>
    <col min="7" max="7" width="14.85546875" style="106" customWidth="1"/>
    <col min="8" max="8" width="9.42578125" style="106" customWidth="1"/>
    <col min="9" max="9" width="10.85546875" style="106" customWidth="1"/>
    <col min="10" max="13" width="10.5703125" style="106" customWidth="1"/>
    <col min="14" max="14" width="12.28515625" style="106" customWidth="1"/>
    <col min="15" max="15" width="11.140625" style="106" customWidth="1"/>
    <col min="16" max="16" width="11.42578125" style="106" customWidth="1"/>
    <col min="17" max="17" width="10.7109375" style="106" customWidth="1"/>
    <col min="18" max="21" width="12.85546875" style="106" customWidth="1"/>
    <col min="22" max="22" width="11" style="106" customWidth="1"/>
    <col min="23" max="23" width="9.5703125" style="106" customWidth="1"/>
    <col min="24" max="24" width="10" style="106" customWidth="1"/>
    <col min="25" max="25" width="11.140625" style="106" customWidth="1"/>
    <col min="26" max="26" width="12.5703125" style="106" customWidth="1"/>
    <col min="27" max="27" width="11.140625" style="106" customWidth="1"/>
    <col min="28" max="33" width="11" style="106" customWidth="1"/>
    <col min="34" max="34" width="11.42578125" style="106" customWidth="1"/>
    <col min="35" max="35" width="8.42578125" style="106" customWidth="1"/>
    <col min="36" max="36" width="7.28515625" style="106" bestFit="1" customWidth="1"/>
    <col min="37" max="37" width="6.5703125" style="106"/>
    <col min="38" max="39" width="6.7109375" style="106" bestFit="1" customWidth="1"/>
    <col min="40" max="16384" width="6.5703125" style="106"/>
  </cols>
  <sheetData>
    <row r="1" spans="1:37" s="105" customFormat="1" ht="35.25" hidden="1" customHeight="1" x14ac:dyDescent="0.2">
      <c r="A1" s="249"/>
      <c r="B1" s="249"/>
      <c r="C1" s="237"/>
      <c r="D1" s="106"/>
      <c r="E1" s="106"/>
      <c r="F1" s="106" t="str">
        <f t="shared" ref="F1:AA1" si="0">F9</f>
        <v>Solata spomladanska, na foliji, plastenjak</v>
      </c>
      <c r="G1" s="106" t="str">
        <f t="shared" si="0"/>
        <v>Solata spomladanska, na foliji</v>
      </c>
      <c r="H1" s="106" t="str">
        <f t="shared" si="0"/>
        <v>Solata poletna, na foliji</v>
      </c>
      <c r="I1" s="106" t="str">
        <f t="shared" si="0"/>
        <v>Solata jesenska, na foliji</v>
      </c>
      <c r="J1" s="106" t="str">
        <f t="shared" si="0"/>
        <v>Endivija poletna, na foliji</v>
      </c>
      <c r="K1" s="106" t="str">
        <f t="shared" si="0"/>
        <v>Endivija jesenska, na foliji</v>
      </c>
      <c r="L1" s="106" t="str">
        <f t="shared" si="0"/>
        <v>Radič poletni, na foliji</v>
      </c>
      <c r="M1" s="106" t="str">
        <f t="shared" si="0"/>
        <v>Radič jesenski, na foliji</v>
      </c>
      <c r="N1" s="106" t="str">
        <f t="shared" si="0"/>
        <v>Zelje pozno, za predelavo</v>
      </c>
      <c r="O1" s="106" t="str">
        <f t="shared" si="0"/>
        <v>Zelje pozno, za presno prodajo</v>
      </c>
      <c r="P1" s="106" t="str">
        <f t="shared" si="0"/>
        <v>Zelje zgodnje, za presno prodajo</v>
      </c>
      <c r="Q1" s="106" t="str">
        <f t="shared" si="0"/>
        <v>Cvetača</v>
      </c>
      <c r="R1" s="106" t="str">
        <f t="shared" si="0"/>
        <v>Čebula, pridelava iz semena, STROJNO POBIRANJE</v>
      </c>
      <c r="S1" s="106" t="str">
        <f t="shared" si="0"/>
        <v>Čebula, pridelava iz semena, ROČNO POBIRANJE</v>
      </c>
      <c r="T1" s="106" t="str">
        <f t="shared" si="0"/>
        <v>Čebula, pridelava iz čebulčka, STROJNO POBIRANJE</v>
      </c>
      <c r="U1" s="106" t="str">
        <f t="shared" si="0"/>
        <v>Čebula, pridelava iz čebulčka, ROČNO POBIRANJE</v>
      </c>
      <c r="V1" s="106" t="str">
        <f t="shared" si="0"/>
        <v>Česen, jesenski</v>
      </c>
      <c r="W1" s="106" t="str">
        <f t="shared" si="0"/>
        <v>Krompir zgodnji</v>
      </c>
      <c r="X1" s="106" t="str">
        <f t="shared" si="0"/>
        <v>Korenček</v>
      </c>
      <c r="Y1" s="106" t="str">
        <f t="shared" si="0"/>
        <v>Fižol, stročji, nizek</v>
      </c>
      <c r="Z1" s="106" t="str">
        <f t="shared" si="0"/>
        <v>Fižol, stročji, visoki</v>
      </c>
      <c r="AA1" s="106" t="str">
        <f t="shared" si="0"/>
        <v>Solatne kumare, plastenjak</v>
      </c>
      <c r="AB1" s="229" t="s">
        <v>100</v>
      </c>
      <c r="AC1" s="229" t="s">
        <v>97</v>
      </c>
      <c r="AD1" s="229" t="s">
        <v>98</v>
      </c>
      <c r="AE1" s="229" t="s">
        <v>99</v>
      </c>
      <c r="AF1" s="229" t="s">
        <v>101</v>
      </c>
      <c r="AG1" s="229" t="s">
        <v>102</v>
      </c>
      <c r="AH1" s="230" t="str">
        <f>AH9</f>
        <v>Paradižnik, plastenjak</v>
      </c>
    </row>
    <row r="2" spans="1:37" ht="19.5" hidden="1" customHeight="1" thickBot="1" x14ac:dyDescent="0.25">
      <c r="C2" s="250">
        <v>1</v>
      </c>
      <c r="D2" s="109">
        <f t="shared" ref="D2:E2" si="1">C2+1</f>
        <v>2</v>
      </c>
      <c r="E2" s="109">
        <f t="shared" si="1"/>
        <v>3</v>
      </c>
      <c r="F2" s="109">
        <f t="shared" ref="F2" si="2">E2+1</f>
        <v>4</v>
      </c>
      <c r="G2" s="109">
        <f t="shared" ref="G2" si="3">F2+1</f>
        <v>5</v>
      </c>
      <c r="H2" s="109">
        <f t="shared" ref="H2" si="4">G2+1</f>
        <v>6</v>
      </c>
      <c r="I2" s="109">
        <f t="shared" ref="I2" si="5">H2+1</f>
        <v>7</v>
      </c>
      <c r="J2" s="109">
        <f t="shared" ref="J2" si="6">I2+1</f>
        <v>8</v>
      </c>
      <c r="K2" s="109">
        <f t="shared" ref="K2" si="7">J2+1</f>
        <v>9</v>
      </c>
      <c r="L2" s="109">
        <f t="shared" ref="L2" si="8">K2+1</f>
        <v>10</v>
      </c>
      <c r="M2" s="109">
        <f t="shared" ref="M2" si="9">L2+1</f>
        <v>11</v>
      </c>
      <c r="N2" s="109">
        <f t="shared" ref="N2" si="10">M2+1</f>
        <v>12</v>
      </c>
      <c r="O2" s="109">
        <f t="shared" ref="O2" si="11">N2+1</f>
        <v>13</v>
      </c>
      <c r="P2" s="109">
        <f t="shared" ref="P2" si="12">O2+1</f>
        <v>14</v>
      </c>
      <c r="Q2" s="109">
        <f t="shared" ref="Q2" si="13">P2+1</f>
        <v>15</v>
      </c>
      <c r="R2" s="109">
        <f t="shared" ref="R2" si="14">Q2+1</f>
        <v>16</v>
      </c>
      <c r="S2" s="109">
        <f t="shared" ref="S2" si="15">R2+1</f>
        <v>17</v>
      </c>
      <c r="T2" s="109">
        <f t="shared" ref="T2" si="16">S2+1</f>
        <v>18</v>
      </c>
      <c r="U2" s="109">
        <f t="shared" ref="U2" si="17">T2+1</f>
        <v>19</v>
      </c>
      <c r="V2" s="109">
        <f t="shared" ref="V2" si="18">U2+1</f>
        <v>20</v>
      </c>
      <c r="W2" s="109">
        <f t="shared" ref="W2" si="19">V2+1</f>
        <v>21</v>
      </c>
      <c r="X2" s="109">
        <f t="shared" ref="X2" si="20">W2+1</f>
        <v>22</v>
      </c>
      <c r="Y2" s="109">
        <f t="shared" ref="Y2" si="21">X2+1</f>
        <v>23</v>
      </c>
      <c r="Z2" s="109">
        <f t="shared" ref="Z2" si="22">Y2+1</f>
        <v>24</v>
      </c>
      <c r="AA2" s="109">
        <f t="shared" ref="AA2" si="23">Z2+1</f>
        <v>25</v>
      </c>
      <c r="AB2" s="109">
        <f t="shared" ref="AB2" si="24">AA2+1</f>
        <v>26</v>
      </c>
      <c r="AC2" s="109">
        <f t="shared" ref="AC2" si="25">AB2+1</f>
        <v>27</v>
      </c>
      <c r="AD2" s="109">
        <f t="shared" ref="AD2" si="26">AC2+1</f>
        <v>28</v>
      </c>
      <c r="AE2" s="109">
        <f t="shared" ref="AE2" si="27">AD2+1</f>
        <v>29</v>
      </c>
      <c r="AF2" s="109">
        <f t="shared" ref="AF2" si="28">AE2+1</f>
        <v>30</v>
      </c>
      <c r="AG2" s="109">
        <f t="shared" ref="AG2" si="29">AF2+1</f>
        <v>31</v>
      </c>
      <c r="AH2" s="109">
        <f t="shared" ref="AH2" si="30">AG2+1</f>
        <v>32</v>
      </c>
    </row>
    <row r="3" spans="1:37" s="107" customFormat="1" ht="15.75" customHeight="1" x14ac:dyDescent="0.25">
      <c r="A3" s="251"/>
      <c r="B3" s="251"/>
      <c r="C3" s="237"/>
      <c r="D3" s="225" t="s">
        <v>10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P3" s="106"/>
      <c r="Q3" s="106"/>
      <c r="S3" s="106"/>
      <c r="T3" s="108"/>
      <c r="U3" s="106"/>
      <c r="V3" s="106"/>
      <c r="W3" s="106"/>
      <c r="X3" s="106"/>
      <c r="Y3" s="106"/>
      <c r="Z3" s="106"/>
      <c r="AA3" s="108"/>
      <c r="AB3" s="106"/>
      <c r="AC3" s="106"/>
      <c r="AD3" s="106"/>
      <c r="AE3" s="106"/>
      <c r="AF3" s="106"/>
      <c r="AG3" s="106"/>
      <c r="AH3" s="106"/>
    </row>
    <row r="4" spans="1:37" s="107" customFormat="1" ht="15.75" customHeight="1" x14ac:dyDescent="0.25">
      <c r="A4" s="251"/>
      <c r="B4" s="251"/>
      <c r="C4" s="237"/>
      <c r="D4" s="225" t="s">
        <v>0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P4" s="106"/>
      <c r="Q4" s="106"/>
      <c r="S4" s="106"/>
      <c r="T4" s="108"/>
      <c r="U4" s="106"/>
      <c r="V4" s="106"/>
      <c r="W4" s="106"/>
      <c r="X4" s="106"/>
      <c r="Y4" s="106"/>
      <c r="Z4" s="106"/>
      <c r="AA4" s="108"/>
      <c r="AB4" s="106"/>
      <c r="AC4" s="106"/>
      <c r="AD4" s="106"/>
      <c r="AE4" s="106"/>
      <c r="AF4" s="106"/>
      <c r="AG4" s="106"/>
      <c r="AH4" s="106"/>
    </row>
    <row r="5" spans="1:37" s="107" customFormat="1" ht="8.25" customHeight="1" x14ac:dyDescent="0.2">
      <c r="A5" s="251"/>
      <c r="B5" s="251"/>
      <c r="C5" s="237"/>
      <c r="D5" s="226"/>
      <c r="E5" s="106"/>
      <c r="F5" s="106"/>
      <c r="G5" s="106"/>
      <c r="H5" s="106"/>
      <c r="I5" s="106"/>
      <c r="J5" s="106"/>
      <c r="K5" s="106"/>
      <c r="L5" s="106"/>
      <c r="M5" s="106"/>
      <c r="N5" s="106"/>
      <c r="P5" s="106"/>
      <c r="Q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</row>
    <row r="6" spans="1:37" s="107" customFormat="1" ht="15.75" customHeight="1" x14ac:dyDescent="0.25">
      <c r="A6" s="251"/>
      <c r="B6" s="251"/>
      <c r="C6" s="238"/>
      <c r="D6" s="225" t="s">
        <v>62</v>
      </c>
      <c r="E6" s="242" t="str">
        <f>+K_solataSn!G5</f>
        <v>Sezona 2015</v>
      </c>
      <c r="F6" s="106"/>
      <c r="G6" s="106"/>
      <c r="H6" s="106"/>
      <c r="I6" s="106"/>
      <c r="J6" s="106"/>
      <c r="K6" s="106"/>
      <c r="L6" s="106"/>
      <c r="M6" s="106"/>
      <c r="N6" s="106"/>
      <c r="P6" s="106"/>
      <c r="Q6" s="106"/>
      <c r="S6" s="106"/>
      <c r="T6" s="108"/>
      <c r="U6" s="106"/>
      <c r="V6" s="106"/>
      <c r="W6" s="106"/>
      <c r="X6" s="106"/>
      <c r="Y6" s="106"/>
      <c r="Z6" s="106"/>
      <c r="AA6" s="108"/>
      <c r="AB6" s="106"/>
      <c r="AC6" s="106"/>
      <c r="AD6" s="106"/>
      <c r="AE6" s="106"/>
      <c r="AF6" s="106"/>
      <c r="AG6" s="106"/>
      <c r="AH6" s="106"/>
    </row>
    <row r="7" spans="1:37" s="107" customFormat="1" ht="9.75" customHeight="1" x14ac:dyDescent="0.2">
      <c r="A7" s="251"/>
      <c r="B7" s="251"/>
      <c r="C7" s="237"/>
      <c r="D7" s="227"/>
      <c r="E7" s="106"/>
    </row>
    <row r="8" spans="1:37" ht="15.75" thickBot="1" x14ac:dyDescent="0.3">
      <c r="C8" s="239"/>
      <c r="D8" s="225" t="s">
        <v>56</v>
      </c>
    </row>
    <row r="9" spans="1:37" ht="90" customHeight="1" thickBot="1" x14ac:dyDescent="0.25">
      <c r="A9" s="240" t="s">
        <v>11</v>
      </c>
      <c r="B9" s="240">
        <v>1000</v>
      </c>
      <c r="C9" s="237">
        <v>1</v>
      </c>
      <c r="D9" s="110"/>
      <c r="E9" s="111"/>
      <c r="F9" s="112" t="s">
        <v>90</v>
      </c>
      <c r="G9" s="112" t="s">
        <v>87</v>
      </c>
      <c r="H9" s="112" t="s">
        <v>85</v>
      </c>
      <c r="I9" s="112" t="s">
        <v>83</v>
      </c>
      <c r="J9" s="112" t="s">
        <v>81</v>
      </c>
      <c r="K9" s="112" t="s">
        <v>79</v>
      </c>
      <c r="L9" s="112" t="s">
        <v>77</v>
      </c>
      <c r="M9" s="112" t="s">
        <v>75</v>
      </c>
      <c r="N9" s="112" t="s">
        <v>89</v>
      </c>
      <c r="O9" s="112" t="s">
        <v>88</v>
      </c>
      <c r="P9" s="112" t="s">
        <v>86</v>
      </c>
      <c r="Q9" s="112" t="s">
        <v>84</v>
      </c>
      <c r="R9" s="112" t="s">
        <v>186</v>
      </c>
      <c r="S9" s="112" t="s">
        <v>203</v>
      </c>
      <c r="T9" s="112" t="s">
        <v>204</v>
      </c>
      <c r="U9" s="112" t="s">
        <v>206</v>
      </c>
      <c r="V9" s="112" t="s">
        <v>70</v>
      </c>
      <c r="W9" s="112" t="s">
        <v>73</v>
      </c>
      <c r="X9" s="112" t="s">
        <v>72</v>
      </c>
      <c r="Y9" s="112" t="s">
        <v>65</v>
      </c>
      <c r="Z9" s="112" t="s">
        <v>64</v>
      </c>
      <c r="AA9" s="112" t="s">
        <v>67</v>
      </c>
      <c r="AB9" s="112" t="s">
        <v>259</v>
      </c>
      <c r="AC9" s="112" t="s">
        <v>259</v>
      </c>
      <c r="AD9" s="112" t="s">
        <v>259</v>
      </c>
      <c r="AE9" s="112" t="s">
        <v>259</v>
      </c>
      <c r="AF9" s="112" t="s">
        <v>266</v>
      </c>
      <c r="AG9" s="112" t="s">
        <v>266</v>
      </c>
      <c r="AH9" s="180" t="s">
        <v>63</v>
      </c>
    </row>
    <row r="10" spans="1:37" ht="14.25" hidden="1" customHeight="1" x14ac:dyDescent="0.2">
      <c r="C10" s="237">
        <v>1</v>
      </c>
      <c r="D10" s="253">
        <f t="shared" ref="D10:E10" si="31">C10+1</f>
        <v>2</v>
      </c>
      <c r="E10" s="106">
        <f t="shared" si="31"/>
        <v>3</v>
      </c>
      <c r="F10" s="106">
        <f t="shared" ref="F10" si="32">E10+1</f>
        <v>4</v>
      </c>
      <c r="G10" s="106">
        <f t="shared" ref="G10" si="33">F10+1</f>
        <v>5</v>
      </c>
      <c r="H10" s="106">
        <f t="shared" ref="H10" si="34">G10+1</f>
        <v>6</v>
      </c>
      <c r="I10" s="106">
        <f t="shared" ref="I10" si="35">H10+1</f>
        <v>7</v>
      </c>
      <c r="J10" s="106">
        <f t="shared" ref="J10" si="36">I10+1</f>
        <v>8</v>
      </c>
      <c r="K10" s="106">
        <f t="shared" ref="K10" si="37">J10+1</f>
        <v>9</v>
      </c>
      <c r="L10" s="106">
        <f t="shared" ref="L10" si="38">K10+1</f>
        <v>10</v>
      </c>
      <c r="M10" s="106">
        <f t="shared" ref="M10" si="39">L10+1</f>
        <v>11</v>
      </c>
      <c r="N10" s="106">
        <f t="shared" ref="N10" si="40">M10+1</f>
        <v>12</v>
      </c>
      <c r="O10" s="106">
        <f t="shared" ref="O10" si="41">N10+1</f>
        <v>13</v>
      </c>
      <c r="P10" s="106">
        <f t="shared" ref="P10" si="42">O10+1</f>
        <v>14</v>
      </c>
      <c r="Q10" s="106">
        <f t="shared" ref="Q10" si="43">P10+1</f>
        <v>15</v>
      </c>
      <c r="R10" s="106">
        <f t="shared" ref="R10" si="44">Q10+1</f>
        <v>16</v>
      </c>
      <c r="S10" s="106">
        <f t="shared" ref="S10" si="45">R10+1</f>
        <v>17</v>
      </c>
      <c r="T10" s="106">
        <f t="shared" ref="T10" si="46">S10+1</f>
        <v>18</v>
      </c>
      <c r="U10" s="106">
        <f t="shared" ref="U10" si="47">T10+1</f>
        <v>19</v>
      </c>
      <c r="V10" s="106">
        <f t="shared" ref="V10" si="48">U10+1</f>
        <v>20</v>
      </c>
      <c r="W10" s="106">
        <f t="shared" ref="W10" si="49">V10+1</f>
        <v>21</v>
      </c>
      <c r="X10" s="106">
        <f t="shared" ref="X10" si="50">W10+1</f>
        <v>22</v>
      </c>
      <c r="Y10" s="106">
        <f t="shared" ref="Y10" si="51">X10+1</f>
        <v>23</v>
      </c>
      <c r="Z10" s="106">
        <f t="shared" ref="Z10" si="52">Y10+1</f>
        <v>24</v>
      </c>
      <c r="AA10" s="106">
        <f t="shared" ref="AA10" si="53">Z10+1</f>
        <v>25</v>
      </c>
      <c r="AB10" s="106">
        <f t="shared" ref="AB10" si="54">AA10+1</f>
        <v>26</v>
      </c>
      <c r="AC10" s="106">
        <f t="shared" ref="AC10" si="55">AB10+1</f>
        <v>27</v>
      </c>
      <c r="AD10" s="106">
        <f t="shared" ref="AD10" si="56">AC10+1</f>
        <v>28</v>
      </c>
      <c r="AE10" s="106">
        <f t="shared" ref="AE10" si="57">AD10+1</f>
        <v>29</v>
      </c>
      <c r="AF10" s="106">
        <f t="shared" ref="AF10" si="58">AE10+1</f>
        <v>30</v>
      </c>
      <c r="AG10" s="106">
        <f t="shared" ref="AG10" si="59">AF10+1</f>
        <v>31</v>
      </c>
      <c r="AH10" s="106">
        <f t="shared" ref="AH10" si="60">AG10+1</f>
        <v>32</v>
      </c>
    </row>
    <row r="11" spans="1:37" x14ac:dyDescent="0.2">
      <c r="A11" s="240" t="str">
        <f>+$A$9&amp;"/"&amp;B11</f>
        <v>solata spomladanska/P</v>
      </c>
      <c r="B11" s="240" t="s">
        <v>12</v>
      </c>
      <c r="C11" s="237" t="str">
        <f>+D11</f>
        <v>Pridelek tržni</v>
      </c>
      <c r="D11" s="219" t="s">
        <v>13</v>
      </c>
      <c r="E11" s="202" t="s">
        <v>14</v>
      </c>
      <c r="F11" s="203">
        <v>25</v>
      </c>
      <c r="G11" s="203">
        <v>25</v>
      </c>
      <c r="H11" s="203">
        <v>20</v>
      </c>
      <c r="I11" s="203">
        <v>20</v>
      </c>
      <c r="J11" s="203">
        <v>20</v>
      </c>
      <c r="K11" s="203">
        <v>25</v>
      </c>
      <c r="L11" s="203">
        <v>12</v>
      </c>
      <c r="M11" s="203">
        <v>12</v>
      </c>
      <c r="N11" s="203">
        <v>80</v>
      </c>
      <c r="O11" s="203">
        <v>45</v>
      </c>
      <c r="P11" s="203">
        <v>25</v>
      </c>
      <c r="Q11" s="203">
        <v>20</v>
      </c>
      <c r="R11" s="203">
        <v>35</v>
      </c>
      <c r="S11" s="203">
        <v>35</v>
      </c>
      <c r="T11" s="203">
        <v>35</v>
      </c>
      <c r="U11" s="203">
        <v>35</v>
      </c>
      <c r="V11" s="203">
        <v>10</v>
      </c>
      <c r="W11" s="203">
        <v>25</v>
      </c>
      <c r="X11" s="203">
        <v>32</v>
      </c>
      <c r="Y11" s="203">
        <v>8</v>
      </c>
      <c r="Z11" s="203">
        <v>15</v>
      </c>
      <c r="AA11" s="203">
        <v>80</v>
      </c>
      <c r="AB11" s="203">
        <v>25</v>
      </c>
      <c r="AC11" s="203">
        <v>25</v>
      </c>
      <c r="AD11" s="203">
        <v>25</v>
      </c>
      <c r="AE11" s="203">
        <v>25</v>
      </c>
      <c r="AF11" s="203">
        <v>50</v>
      </c>
      <c r="AG11" s="203">
        <v>50</v>
      </c>
      <c r="AH11" s="204">
        <v>120</v>
      </c>
      <c r="AK11" s="255"/>
    </row>
    <row r="12" spans="1:37" x14ac:dyDescent="0.2">
      <c r="C12" s="237" t="str">
        <f t="shared" ref="C12:C44" si="61">+D12</f>
        <v>Stranski pridelek</v>
      </c>
      <c r="D12" s="205" t="s">
        <v>15</v>
      </c>
      <c r="E12" s="206" t="s">
        <v>14</v>
      </c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1">
        <v>0</v>
      </c>
      <c r="X12" s="203">
        <v>8</v>
      </c>
      <c r="Y12" s="203"/>
      <c r="Z12" s="203"/>
      <c r="AA12" s="203">
        <v>0</v>
      </c>
      <c r="AB12" s="203">
        <v>0</v>
      </c>
      <c r="AC12" s="203">
        <v>0</v>
      </c>
      <c r="AD12" s="203">
        <v>0</v>
      </c>
      <c r="AE12" s="203">
        <v>0</v>
      </c>
      <c r="AF12" s="203">
        <v>0</v>
      </c>
      <c r="AG12" s="203">
        <v>0</v>
      </c>
      <c r="AH12" s="204">
        <v>0</v>
      </c>
      <c r="AK12" s="255"/>
    </row>
    <row r="13" spans="1:37" x14ac:dyDescent="0.2">
      <c r="A13" s="240" t="str">
        <f>+$A$9&amp;"/"&amp;B13</f>
        <v>solata spomladanska/Piz</v>
      </c>
      <c r="B13" s="240" t="s">
        <v>16</v>
      </c>
      <c r="C13" s="237" t="str">
        <f t="shared" si="61"/>
        <v>Pridelek bruto</v>
      </c>
      <c r="D13" s="207" t="s">
        <v>17</v>
      </c>
      <c r="E13" s="208" t="s">
        <v>14</v>
      </c>
      <c r="F13" s="201">
        <v>27.777777777777779</v>
      </c>
      <c r="G13" s="201">
        <v>29.411764705882351</v>
      </c>
      <c r="H13" s="201">
        <v>25</v>
      </c>
      <c r="I13" s="201">
        <v>25</v>
      </c>
      <c r="J13" s="201">
        <v>25</v>
      </c>
      <c r="K13" s="201">
        <v>31.25</v>
      </c>
      <c r="L13" s="201">
        <v>15</v>
      </c>
      <c r="M13" s="201">
        <v>15</v>
      </c>
      <c r="N13" s="201">
        <v>88.888888888888886</v>
      </c>
      <c r="O13" s="201">
        <v>50</v>
      </c>
      <c r="P13" s="201">
        <v>27.777777777777779</v>
      </c>
      <c r="Q13" s="201">
        <v>22.222222222222221</v>
      </c>
      <c r="R13" s="201">
        <v>38.888888888888893</v>
      </c>
      <c r="S13" s="201">
        <v>38.888888888888893</v>
      </c>
      <c r="T13" s="201">
        <v>38.888888888888893</v>
      </c>
      <c r="U13" s="201">
        <v>38.888888888888893</v>
      </c>
      <c r="V13" s="201">
        <v>11.111111111111111</v>
      </c>
      <c r="W13" s="201">
        <v>26.315789473684209</v>
      </c>
      <c r="X13" s="201">
        <v>42.666666666666664</v>
      </c>
      <c r="Y13" s="201">
        <v>8.8888888888888911</v>
      </c>
      <c r="Z13" s="201">
        <v>16.666666666666668</v>
      </c>
      <c r="AA13" s="201">
        <v>88.888888888888886</v>
      </c>
      <c r="AB13" s="201">
        <v>27.777777777777779</v>
      </c>
      <c r="AC13" s="201">
        <v>27.777777777777779</v>
      </c>
      <c r="AD13" s="201">
        <v>27.777777777777779</v>
      </c>
      <c r="AE13" s="201">
        <v>27.777777777777779</v>
      </c>
      <c r="AF13" s="201">
        <v>55.555555555555557</v>
      </c>
      <c r="AG13" s="201">
        <v>55.555555555555557</v>
      </c>
      <c r="AH13" s="209">
        <v>133.33333333333334</v>
      </c>
      <c r="AK13" s="255"/>
    </row>
    <row r="14" spans="1:37" x14ac:dyDescent="0.2">
      <c r="C14" s="237" t="str">
        <f t="shared" si="61"/>
        <v>Izgube</v>
      </c>
      <c r="D14" s="207" t="s">
        <v>18</v>
      </c>
      <c r="E14" s="208" t="s">
        <v>2</v>
      </c>
      <c r="F14" s="201">
        <v>10</v>
      </c>
      <c r="G14" s="201">
        <v>15</v>
      </c>
      <c r="H14" s="201">
        <v>20</v>
      </c>
      <c r="I14" s="201">
        <v>20</v>
      </c>
      <c r="J14" s="201">
        <v>20</v>
      </c>
      <c r="K14" s="201">
        <v>20</v>
      </c>
      <c r="L14" s="201">
        <v>20</v>
      </c>
      <c r="M14" s="201">
        <v>20</v>
      </c>
      <c r="N14" s="201">
        <v>10</v>
      </c>
      <c r="O14" s="201">
        <v>10</v>
      </c>
      <c r="P14" s="201">
        <v>10</v>
      </c>
      <c r="Q14" s="201">
        <v>10</v>
      </c>
      <c r="R14" s="201">
        <v>10</v>
      </c>
      <c r="S14" s="201">
        <v>10</v>
      </c>
      <c r="T14" s="201">
        <v>10</v>
      </c>
      <c r="U14" s="201">
        <v>10</v>
      </c>
      <c r="V14" s="201">
        <v>10</v>
      </c>
      <c r="W14" s="201">
        <v>5</v>
      </c>
      <c r="X14" s="201">
        <v>10</v>
      </c>
      <c r="Y14" s="201">
        <v>10</v>
      </c>
      <c r="Z14" s="201">
        <v>10</v>
      </c>
      <c r="AA14" s="201">
        <v>10</v>
      </c>
      <c r="AB14" s="201">
        <v>10</v>
      </c>
      <c r="AC14" s="201">
        <v>10</v>
      </c>
      <c r="AD14" s="201">
        <v>10</v>
      </c>
      <c r="AE14" s="201">
        <v>10</v>
      </c>
      <c r="AF14" s="201">
        <v>10</v>
      </c>
      <c r="AG14" s="201">
        <v>10</v>
      </c>
      <c r="AH14" s="209">
        <v>10</v>
      </c>
      <c r="AK14" s="255"/>
    </row>
    <row r="15" spans="1:37" hidden="1" x14ac:dyDescent="0.2">
      <c r="C15" s="237">
        <f t="shared" si="61"/>
        <v>0</v>
      </c>
      <c r="D15" s="207"/>
      <c r="E15" s="208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9"/>
      <c r="AK15" s="255"/>
    </row>
    <row r="16" spans="1:37" x14ac:dyDescent="0.2">
      <c r="C16" s="237" t="str">
        <f t="shared" si="61"/>
        <v>Velikost poljine</v>
      </c>
      <c r="D16" s="207" t="s">
        <v>19</v>
      </c>
      <c r="E16" s="208" t="s">
        <v>3</v>
      </c>
      <c r="F16" s="201">
        <v>0.5</v>
      </c>
      <c r="G16" s="201">
        <v>0.5</v>
      </c>
      <c r="H16" s="201">
        <v>0.5</v>
      </c>
      <c r="I16" s="201">
        <v>0.5</v>
      </c>
      <c r="J16" s="201">
        <v>0.5</v>
      </c>
      <c r="K16" s="201">
        <v>0.5</v>
      </c>
      <c r="L16" s="201">
        <v>0.5</v>
      </c>
      <c r="M16" s="201">
        <v>0.5</v>
      </c>
      <c r="N16" s="201">
        <v>0.5</v>
      </c>
      <c r="O16" s="201">
        <v>0.5</v>
      </c>
      <c r="P16" s="201">
        <v>0.5</v>
      </c>
      <c r="Q16" s="201">
        <v>0.5</v>
      </c>
      <c r="R16" s="201">
        <v>0.5</v>
      </c>
      <c r="S16" s="201">
        <v>0.5</v>
      </c>
      <c r="T16" s="201">
        <v>0.5</v>
      </c>
      <c r="U16" s="201">
        <v>0.5</v>
      </c>
      <c r="V16" s="201">
        <v>0.5</v>
      </c>
      <c r="W16" s="201">
        <v>0.5</v>
      </c>
      <c r="X16" s="201">
        <v>0.5</v>
      </c>
      <c r="Y16" s="201">
        <v>0.5</v>
      </c>
      <c r="Z16" s="201">
        <v>0.5</v>
      </c>
      <c r="AA16" s="201">
        <v>0.5</v>
      </c>
      <c r="AB16" s="201">
        <v>0.5</v>
      </c>
      <c r="AC16" s="201">
        <v>0.5</v>
      </c>
      <c r="AD16" s="201">
        <v>0.5</v>
      </c>
      <c r="AE16" s="201">
        <v>0.5</v>
      </c>
      <c r="AF16" s="201">
        <v>0.5</v>
      </c>
      <c r="AG16" s="201">
        <v>0.5</v>
      </c>
      <c r="AH16" s="209">
        <v>0.5</v>
      </c>
      <c r="AK16" s="255"/>
    </row>
    <row r="17" spans="2:42" x14ac:dyDescent="0.2">
      <c r="C17" s="237" t="str">
        <f t="shared" si="61"/>
        <v>Premijska stopnja za zavarovanje pridelka</v>
      </c>
      <c r="D17" s="207" t="s">
        <v>20</v>
      </c>
      <c r="E17" s="208" t="s">
        <v>2</v>
      </c>
      <c r="F17" s="201">
        <v>7.9408000000000003</v>
      </c>
      <c r="G17" s="201">
        <v>11.344000000000001</v>
      </c>
      <c r="H17" s="201">
        <v>11.344000000000001</v>
      </c>
      <c r="I17" s="201">
        <v>11.344000000000001</v>
      </c>
      <c r="J17" s="201">
        <v>11.344000000000001</v>
      </c>
      <c r="K17" s="201">
        <v>11.344000000000001</v>
      </c>
      <c r="L17" s="201">
        <v>11.344000000000001</v>
      </c>
      <c r="M17" s="201">
        <v>11.344000000000001</v>
      </c>
      <c r="N17" s="201">
        <v>12.4</v>
      </c>
      <c r="O17" s="201">
        <v>12.4</v>
      </c>
      <c r="P17" s="201">
        <v>12.4</v>
      </c>
      <c r="Q17" s="201">
        <v>12.4</v>
      </c>
      <c r="R17" s="201">
        <v>10.288</v>
      </c>
      <c r="S17" s="201">
        <v>10.288</v>
      </c>
      <c r="T17" s="201">
        <v>10.288</v>
      </c>
      <c r="U17" s="201">
        <v>10.288</v>
      </c>
      <c r="V17" s="201">
        <v>10.288</v>
      </c>
      <c r="W17" s="201">
        <v>4.3040000000000003</v>
      </c>
      <c r="X17" s="201">
        <v>6.008</v>
      </c>
      <c r="Y17" s="201">
        <v>12.975999999999999</v>
      </c>
      <c r="Z17" s="201">
        <v>12.975999999999999</v>
      </c>
      <c r="AA17" s="201">
        <v>5.3871999999999991</v>
      </c>
      <c r="AB17" s="201">
        <v>15.391999999999999</v>
      </c>
      <c r="AC17" s="201">
        <v>15.391999999999999</v>
      </c>
      <c r="AD17" s="201">
        <v>15.391999999999999</v>
      </c>
      <c r="AE17" s="201">
        <v>15.391999999999999</v>
      </c>
      <c r="AF17" s="201">
        <v>7.6959999999999997</v>
      </c>
      <c r="AG17" s="201">
        <v>7.6959999999999997</v>
      </c>
      <c r="AH17" s="209">
        <v>7.6959999999999997</v>
      </c>
      <c r="AK17" s="255"/>
    </row>
    <row r="18" spans="2:42" hidden="1" x14ac:dyDescent="0.2">
      <c r="C18" s="237">
        <f t="shared" si="61"/>
        <v>0</v>
      </c>
      <c r="D18" s="207"/>
      <c r="E18" s="208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9"/>
      <c r="AK18" s="255"/>
    </row>
    <row r="19" spans="2:42" x14ac:dyDescent="0.2">
      <c r="C19" s="237" t="str">
        <f t="shared" si="61"/>
        <v>Količina semena, sadik</v>
      </c>
      <c r="D19" s="207" t="s">
        <v>60</v>
      </c>
      <c r="E19" s="208" t="s">
        <v>61</v>
      </c>
      <c r="F19" s="214">
        <v>66000</v>
      </c>
      <c r="G19" s="214">
        <v>66000</v>
      </c>
      <c r="H19" s="214">
        <v>78000</v>
      </c>
      <c r="I19" s="214">
        <v>66000</v>
      </c>
      <c r="J19" s="214">
        <v>50000</v>
      </c>
      <c r="K19" s="214">
        <v>50000</v>
      </c>
      <c r="L19" s="214">
        <v>45000</v>
      </c>
      <c r="M19" s="214">
        <v>40000</v>
      </c>
      <c r="N19" s="214">
        <v>25000</v>
      </c>
      <c r="O19" s="214">
        <v>40000</v>
      </c>
      <c r="P19" s="214">
        <v>47619</v>
      </c>
      <c r="Q19" s="214">
        <v>35000</v>
      </c>
      <c r="R19" s="214">
        <v>750000</v>
      </c>
      <c r="S19" s="214">
        <v>750000</v>
      </c>
      <c r="T19" s="214">
        <v>600</v>
      </c>
      <c r="U19" s="214">
        <v>600</v>
      </c>
      <c r="V19" s="214">
        <v>1100</v>
      </c>
      <c r="W19" s="214">
        <v>3500</v>
      </c>
      <c r="X19" s="214">
        <v>2</v>
      </c>
      <c r="Y19" s="201">
        <v>100</v>
      </c>
      <c r="Z19" s="201">
        <v>70</v>
      </c>
      <c r="AA19" s="214">
        <v>13400</v>
      </c>
      <c r="AB19" s="214">
        <v>40000</v>
      </c>
      <c r="AC19" s="214">
        <v>40000</v>
      </c>
      <c r="AD19" s="214">
        <v>40000</v>
      </c>
      <c r="AE19" s="214">
        <v>40000</v>
      </c>
      <c r="AF19" s="214">
        <v>27000</v>
      </c>
      <c r="AG19" s="214">
        <v>27000</v>
      </c>
      <c r="AH19" s="215">
        <v>25000</v>
      </c>
      <c r="AK19" s="255"/>
    </row>
    <row r="20" spans="2:42" ht="52.5" customHeight="1" x14ac:dyDescent="0.2">
      <c r="D20" s="207"/>
      <c r="E20" s="208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>
        <v>88.6327193874302</v>
      </c>
      <c r="S20" s="201"/>
      <c r="T20" s="201"/>
      <c r="U20" s="201"/>
      <c r="V20" s="201"/>
      <c r="W20" s="201"/>
      <c r="X20" s="201"/>
      <c r="Y20" s="201"/>
      <c r="Z20" s="201"/>
      <c r="AA20" s="201"/>
      <c r="AB20" s="224" t="s">
        <v>103</v>
      </c>
      <c r="AC20" s="224" t="s">
        <v>104</v>
      </c>
      <c r="AD20" s="224" t="s">
        <v>105</v>
      </c>
      <c r="AE20" s="224" t="s">
        <v>106</v>
      </c>
      <c r="AF20" s="224" t="s">
        <v>107</v>
      </c>
      <c r="AG20" s="224" t="s">
        <v>107</v>
      </c>
      <c r="AH20" s="209"/>
      <c r="AK20" s="255"/>
    </row>
    <row r="21" spans="2:42" x14ac:dyDescent="0.2">
      <c r="B21" s="240" t="s">
        <v>21</v>
      </c>
      <c r="C21" s="237" t="str">
        <f t="shared" si="61"/>
        <v>Stroški brez domačega dela</v>
      </c>
      <c r="D21" s="113" t="s">
        <v>22</v>
      </c>
      <c r="E21" s="114"/>
      <c r="F21" s="115">
        <f t="shared" ref="F21:M21" si="62">SUM(F22:F30)</f>
        <v>15642.725335074032</v>
      </c>
      <c r="G21" s="115">
        <f t="shared" si="62"/>
        <v>15688.197680730231</v>
      </c>
      <c r="H21" s="115">
        <f t="shared" si="62"/>
        <v>15915.145594160116</v>
      </c>
      <c r="I21" s="115">
        <f t="shared" si="62"/>
        <v>15326.200383726282</v>
      </c>
      <c r="J21" s="115">
        <f t="shared" si="62"/>
        <v>14417.929405843883</v>
      </c>
      <c r="K21" s="115">
        <f t="shared" si="62"/>
        <v>15724.490645680306</v>
      </c>
      <c r="L21" s="115">
        <f t="shared" si="62"/>
        <v>13252.804189811633</v>
      </c>
      <c r="M21" s="115">
        <f t="shared" si="62"/>
        <v>12965.805625668918</v>
      </c>
      <c r="N21" s="115">
        <f t="shared" ref="N21:AH21" si="63">SUM(N22:N30)</f>
        <v>10605.665193649707</v>
      </c>
      <c r="O21" s="115">
        <f t="shared" si="63"/>
        <v>12845.095997305054</v>
      </c>
      <c r="P21" s="115">
        <f t="shared" si="63"/>
        <v>11601.238651570351</v>
      </c>
      <c r="Q21" s="115">
        <f>SUM(Q22:Q30)</f>
        <v>10362.264673763621</v>
      </c>
      <c r="R21" s="115">
        <f t="shared" si="63"/>
        <v>7681.7097336567012</v>
      </c>
      <c r="S21" s="115">
        <f t="shared" si="63"/>
        <v>8865.6701733432419</v>
      </c>
      <c r="T21" s="115">
        <f t="shared" si="63"/>
        <v>7692.3276303958828</v>
      </c>
      <c r="U21" s="115">
        <f t="shared" si="63"/>
        <v>8851.7349149357178</v>
      </c>
      <c r="V21" s="115">
        <f>SUM(V22:V30)</f>
        <v>14648.295831370082</v>
      </c>
      <c r="W21" s="115">
        <f>SUM(W22:W30)</f>
        <v>5872.0338295304664</v>
      </c>
      <c r="X21" s="115">
        <f t="shared" si="63"/>
        <v>8508.2807108888865</v>
      </c>
      <c r="Y21" s="115">
        <f t="shared" si="63"/>
        <v>10632.424614927657</v>
      </c>
      <c r="Z21" s="115">
        <f t="shared" si="63"/>
        <v>15417.690036663706</v>
      </c>
      <c r="AA21" s="115">
        <f t="shared" si="63"/>
        <v>29299.442732607236</v>
      </c>
      <c r="AB21" s="115">
        <f t="shared" si="63"/>
        <v>19582.076927228303</v>
      </c>
      <c r="AC21" s="115">
        <f>SUM(AC22:AC30)</f>
        <v>19665.054487228299</v>
      </c>
      <c r="AD21" s="115">
        <f>SUM(AD22:AD30)</f>
        <v>19499.0993672283</v>
      </c>
      <c r="AE21" s="115">
        <f>SUM(AE22:AE30)</f>
        <v>21252.271367228299</v>
      </c>
      <c r="AF21" s="115">
        <f t="shared" si="63"/>
        <v>28079.498183773081</v>
      </c>
      <c r="AG21" s="115">
        <f>SUM(AG22:AG30)</f>
        <v>31282.634403773092</v>
      </c>
      <c r="AH21" s="181">
        <f t="shared" si="63"/>
        <v>45756.18398796465</v>
      </c>
      <c r="AI21" s="142"/>
      <c r="AJ21" s="142"/>
      <c r="AK21" s="255"/>
      <c r="AL21" s="142"/>
      <c r="AM21" s="142"/>
      <c r="AN21" s="142"/>
      <c r="AO21" s="142"/>
      <c r="AP21" s="172"/>
    </row>
    <row r="22" spans="2:42" x14ac:dyDescent="0.2">
      <c r="B22" s="240" t="s">
        <v>23</v>
      </c>
      <c r="C22" s="237" t="str">
        <f t="shared" si="61"/>
        <v>Od tega:    Seme in sadike</v>
      </c>
      <c r="D22" s="116" t="s">
        <v>24</v>
      </c>
      <c r="E22" s="117" t="s">
        <v>25</v>
      </c>
      <c r="F22" s="118">
        <v>3583.0774813186813</v>
      </c>
      <c r="G22" s="118">
        <v>3234.3309428571429</v>
      </c>
      <c r="H22" s="118">
        <v>3481.531114285714</v>
      </c>
      <c r="I22" s="118">
        <v>2945.9109428571428</v>
      </c>
      <c r="J22" s="118">
        <v>2192.09375</v>
      </c>
      <c r="K22" s="118">
        <v>2192.09375</v>
      </c>
      <c r="L22" s="118">
        <v>2241.5282999999999</v>
      </c>
      <c r="M22" s="118">
        <v>1992.4695999999999</v>
      </c>
      <c r="N22" s="118">
        <v>1184.6265000000003</v>
      </c>
      <c r="O22" s="118">
        <v>1895.4024000000004</v>
      </c>
      <c r="P22" s="118">
        <v>2582.6925821400005</v>
      </c>
      <c r="Q22" s="118">
        <v>2068.6264725000001</v>
      </c>
      <c r="R22" s="118">
        <v>1005.4251428571395</v>
      </c>
      <c r="S22" s="118">
        <v>1005.4251428571395</v>
      </c>
      <c r="T22" s="118">
        <v>1092</v>
      </c>
      <c r="U22" s="118">
        <v>1092</v>
      </c>
      <c r="V22" s="118">
        <v>7810</v>
      </c>
      <c r="W22" s="118">
        <v>2740.5</v>
      </c>
      <c r="X22" s="118">
        <v>1368.0666666666668</v>
      </c>
      <c r="Y22" s="118">
        <v>1959.1031250000001</v>
      </c>
      <c r="Z22" s="118">
        <v>1371.3721875000001</v>
      </c>
      <c r="AA22" s="118">
        <v>2766.5117399999999</v>
      </c>
      <c r="AB22" s="118">
        <v>6741.0060952380954</v>
      </c>
      <c r="AC22" s="118">
        <v>6741.0060952380954</v>
      </c>
      <c r="AD22" s="118">
        <v>6741.0060952380954</v>
      </c>
      <c r="AE22" s="118">
        <v>6741.0060952380954</v>
      </c>
      <c r="AF22" s="118">
        <v>5714.7983999999997</v>
      </c>
      <c r="AG22" s="118">
        <v>5714.7983999999997</v>
      </c>
      <c r="AH22" s="182">
        <v>5886.6125000000002</v>
      </c>
      <c r="AI22" s="142"/>
      <c r="AJ22" s="142"/>
      <c r="AK22" s="255"/>
      <c r="AL22" s="142"/>
      <c r="AM22" s="142"/>
      <c r="AN22" s="142"/>
      <c r="AO22" s="142"/>
      <c r="AP22" s="172"/>
    </row>
    <row r="23" spans="2:42" x14ac:dyDescent="0.2">
      <c r="B23" s="240" t="s">
        <v>26</v>
      </c>
      <c r="C23" s="237" t="str">
        <f t="shared" si="61"/>
        <v>Gnojila</v>
      </c>
      <c r="D23" s="196" t="s">
        <v>27</v>
      </c>
      <c r="E23" s="117" t="s">
        <v>25</v>
      </c>
      <c r="F23" s="118">
        <v>225.99068215232001</v>
      </c>
      <c r="G23" s="118">
        <v>300.76310820764957</v>
      </c>
      <c r="H23" s="118">
        <v>259.07736849023604</v>
      </c>
      <c r="I23" s="118">
        <v>259.07736849023786</v>
      </c>
      <c r="J23" s="118">
        <v>340.20003320301475</v>
      </c>
      <c r="K23" s="118">
        <v>339.26003320301425</v>
      </c>
      <c r="L23" s="118">
        <v>291.6825454785012</v>
      </c>
      <c r="M23" s="118">
        <v>290.74254547850069</v>
      </c>
      <c r="N23" s="118">
        <v>831.1688134355993</v>
      </c>
      <c r="O23" s="118">
        <v>605.64640419174884</v>
      </c>
      <c r="P23" s="118">
        <v>367.42777093020504</v>
      </c>
      <c r="Q23" s="118">
        <v>577.917892345788</v>
      </c>
      <c r="R23" s="118">
        <v>260.00669605692929</v>
      </c>
      <c r="S23" s="118">
        <v>283.96686187058549</v>
      </c>
      <c r="T23" s="118">
        <v>283.9668618705864</v>
      </c>
      <c r="U23" s="118">
        <v>283.9668618705864</v>
      </c>
      <c r="V23" s="118">
        <v>711.96844142579266</v>
      </c>
      <c r="W23" s="118">
        <v>323.45347184236243</v>
      </c>
      <c r="X23" s="118">
        <v>501.0553556995942</v>
      </c>
      <c r="Y23" s="118">
        <v>316.95282090791989</v>
      </c>
      <c r="Z23" s="118">
        <v>459.90010143110703</v>
      </c>
      <c r="AA23" s="118">
        <v>444.37279689792399</v>
      </c>
      <c r="AB23" s="118">
        <v>491.0525378343425</v>
      </c>
      <c r="AC23" s="118">
        <v>491.05253783434068</v>
      </c>
      <c r="AD23" s="118">
        <v>491.05253783434068</v>
      </c>
      <c r="AE23" s="118">
        <v>491.05253783434068</v>
      </c>
      <c r="AF23" s="118">
        <v>593.83493403946068</v>
      </c>
      <c r="AG23" s="118">
        <v>593.83493403946068</v>
      </c>
      <c r="AH23" s="182">
        <v>829.81390782858671</v>
      </c>
      <c r="AI23" s="142"/>
      <c r="AJ23" s="142"/>
      <c r="AK23" s="255"/>
      <c r="AL23" s="142"/>
      <c r="AM23" s="142"/>
      <c r="AN23" s="142"/>
      <c r="AO23" s="142"/>
      <c r="AP23" s="172"/>
    </row>
    <row r="24" spans="2:42" x14ac:dyDescent="0.2">
      <c r="B24" s="240" t="s">
        <v>28</v>
      </c>
      <c r="C24" s="237" t="str">
        <f t="shared" si="61"/>
        <v>Sredstva za varstvo rastlin</v>
      </c>
      <c r="D24" s="196" t="s">
        <v>29</v>
      </c>
      <c r="E24" s="117" t="s">
        <v>25</v>
      </c>
      <c r="F24" s="118">
        <v>358.65750000000298</v>
      </c>
      <c r="G24" s="118">
        <v>355.39350000000195</v>
      </c>
      <c r="H24" s="118">
        <v>642.37253999999848</v>
      </c>
      <c r="I24" s="118">
        <v>808.24902000000293</v>
      </c>
      <c r="J24" s="118">
        <v>262.02563999999984</v>
      </c>
      <c r="K24" s="118">
        <v>181.41714000000138</v>
      </c>
      <c r="L24" s="118">
        <v>262.02564000000166</v>
      </c>
      <c r="M24" s="118">
        <v>181.4171400000032</v>
      </c>
      <c r="N24" s="118">
        <v>794.76309000000037</v>
      </c>
      <c r="O24" s="118">
        <v>457.58525999999893</v>
      </c>
      <c r="P24" s="118">
        <v>219.53459999999995</v>
      </c>
      <c r="Q24" s="118">
        <v>470.93145000000004</v>
      </c>
      <c r="R24" s="118">
        <v>696.89255999999932</v>
      </c>
      <c r="S24" s="118">
        <v>696.89255999999932</v>
      </c>
      <c r="T24" s="118">
        <v>696.89255999999932</v>
      </c>
      <c r="U24" s="118">
        <v>696.89256000000023</v>
      </c>
      <c r="V24" s="118">
        <v>274.27799999999706</v>
      </c>
      <c r="W24" s="118">
        <v>152.17175999999949</v>
      </c>
      <c r="X24" s="118">
        <v>652.20380999999998</v>
      </c>
      <c r="Y24" s="118">
        <v>204.36107999999967</v>
      </c>
      <c r="Z24" s="118">
        <v>294.59028000000035</v>
      </c>
      <c r="AA24" s="118">
        <v>516.72537000000011</v>
      </c>
      <c r="AB24" s="118">
        <v>752.07352479262954</v>
      </c>
      <c r="AC24" s="118">
        <v>752.07352479262863</v>
      </c>
      <c r="AD24" s="118">
        <v>752.07352479262954</v>
      </c>
      <c r="AE24" s="118">
        <v>752.07352479262954</v>
      </c>
      <c r="AF24" s="118">
        <v>1079.2012871889383</v>
      </c>
      <c r="AG24" s="118">
        <v>1079.2012871889419</v>
      </c>
      <c r="AH24" s="182">
        <v>690.68433000000368</v>
      </c>
      <c r="AI24" s="142"/>
      <c r="AJ24" s="142"/>
      <c r="AK24" s="255"/>
      <c r="AL24" s="142"/>
      <c r="AM24" s="142"/>
      <c r="AN24" s="142"/>
      <c r="AO24" s="142"/>
      <c r="AP24" s="172"/>
    </row>
    <row r="25" spans="2:42" x14ac:dyDescent="0.2">
      <c r="B25" s="240" t="s">
        <v>30</v>
      </c>
      <c r="C25" s="237" t="str">
        <f t="shared" si="61"/>
        <v>Najeto delo</v>
      </c>
      <c r="D25" s="196" t="s">
        <v>275</v>
      </c>
      <c r="E25" s="117" t="s">
        <v>25</v>
      </c>
      <c r="F25" s="118">
        <v>3231.4331896551716</v>
      </c>
      <c r="G25" s="118">
        <v>3231.4331896551716</v>
      </c>
      <c r="H25" s="118">
        <v>3779.797609717868</v>
      </c>
      <c r="I25" s="118">
        <v>3496.5764257294422</v>
      </c>
      <c r="J25" s="118">
        <v>4093.1487068965507</v>
      </c>
      <c r="K25" s="118">
        <v>4093.1487068965507</v>
      </c>
      <c r="L25" s="118">
        <v>4093.141249743037</v>
      </c>
      <c r="M25" s="118">
        <v>4093.1487068965507</v>
      </c>
      <c r="N25" s="174">
        <v>2154.2887931034479</v>
      </c>
      <c r="O25" s="118">
        <v>2823.775464190981</v>
      </c>
      <c r="P25" s="118">
        <v>3328.807043103448</v>
      </c>
      <c r="Q25" s="118">
        <v>1895.7741379310341</v>
      </c>
      <c r="R25" s="118">
        <v>775.54396551724119</v>
      </c>
      <c r="S25" s="118">
        <v>2122.5413793103444</v>
      </c>
      <c r="T25" s="118">
        <v>775.54396551724119</v>
      </c>
      <c r="U25" s="118">
        <v>2122.5413793103444</v>
      </c>
      <c r="V25" s="118">
        <v>2283.5461206896548</v>
      </c>
      <c r="W25" s="118">
        <v>0</v>
      </c>
      <c r="X25" s="118">
        <v>1600</v>
      </c>
      <c r="Y25" s="118">
        <v>4567.0922413793087</v>
      </c>
      <c r="Z25" s="118">
        <v>8082.8685344827563</v>
      </c>
      <c r="AA25" s="118">
        <v>4713.2210517241365</v>
      </c>
      <c r="AB25" s="118">
        <v>4954.8642241379303</v>
      </c>
      <c r="AC25" s="118">
        <v>4954.8642241379303</v>
      </c>
      <c r="AD25" s="118">
        <v>4954.8642241379303</v>
      </c>
      <c r="AE25" s="118">
        <v>4954.8642241379303</v>
      </c>
      <c r="AF25" s="118">
        <v>9758.9282327586188</v>
      </c>
      <c r="AG25" s="118">
        <v>9758.9282327586188</v>
      </c>
      <c r="AH25" s="182">
        <v>14761.186810344825</v>
      </c>
      <c r="AI25" s="142"/>
      <c r="AJ25" s="142"/>
      <c r="AK25" s="255"/>
      <c r="AL25" s="142"/>
      <c r="AM25" s="142"/>
      <c r="AN25" s="142"/>
      <c r="AO25" s="142"/>
      <c r="AP25" s="172"/>
    </row>
    <row r="26" spans="2:42" x14ac:dyDescent="0.2">
      <c r="B26" s="240" t="s">
        <v>30</v>
      </c>
      <c r="C26" s="237" t="str">
        <f t="shared" si="61"/>
        <v>Drugi material</v>
      </c>
      <c r="D26" s="196" t="s">
        <v>276</v>
      </c>
      <c r="E26" s="117" t="s">
        <v>25</v>
      </c>
      <c r="F26" s="118">
        <v>3272.5599891063339</v>
      </c>
      <c r="G26" s="118">
        <v>3272.5599891063339</v>
      </c>
      <c r="H26" s="118">
        <v>2709.470588184673</v>
      </c>
      <c r="I26" s="118">
        <v>2841.359989106335</v>
      </c>
      <c r="J26" s="118">
        <v>2709.4705881846749</v>
      </c>
      <c r="K26" s="118">
        <v>3272.5599891063339</v>
      </c>
      <c r="L26" s="118">
        <v>2330.3505881846741</v>
      </c>
      <c r="M26" s="118">
        <v>2462.239989106336</v>
      </c>
      <c r="N26" s="174">
        <v>197.35800000000017</v>
      </c>
      <c r="O26" s="118">
        <v>1959.9999999999991</v>
      </c>
      <c r="P26" s="118">
        <v>1774.4444444444434</v>
      </c>
      <c r="Q26" s="118">
        <v>1400</v>
      </c>
      <c r="R26" s="118">
        <v>161</v>
      </c>
      <c r="S26" s="118">
        <v>161</v>
      </c>
      <c r="T26" s="118">
        <v>161</v>
      </c>
      <c r="U26" s="118">
        <v>161</v>
      </c>
      <c r="V26" s="118">
        <v>571.42857142857019</v>
      </c>
      <c r="W26" s="118">
        <v>537.47222222222149</v>
      </c>
      <c r="X26" s="118">
        <v>1792</v>
      </c>
      <c r="Y26" s="118">
        <v>851.49075627841557</v>
      </c>
      <c r="Z26" s="118">
        <v>1844.9727135653447</v>
      </c>
      <c r="AA26" s="118">
        <v>10811.567410448872</v>
      </c>
      <c r="AB26" s="118">
        <v>941.44713441762633</v>
      </c>
      <c r="AC26" s="118">
        <v>1023.6031344176254</v>
      </c>
      <c r="AD26" s="118">
        <v>859.29113441762547</v>
      </c>
      <c r="AE26" s="118">
        <v>2609.2911344176255</v>
      </c>
      <c r="AF26" s="118">
        <v>2017.590109921879</v>
      </c>
      <c r="AG26" s="118">
        <v>5189.0121099218813</v>
      </c>
      <c r="AH26" s="182">
        <v>10087.418305269901</v>
      </c>
      <c r="AI26" s="142"/>
      <c r="AJ26" s="142"/>
      <c r="AK26" s="255"/>
      <c r="AL26" s="142"/>
      <c r="AM26" s="142"/>
      <c r="AN26" s="142"/>
      <c r="AO26" s="142"/>
      <c r="AP26" s="172"/>
    </row>
    <row r="27" spans="2:42" x14ac:dyDescent="0.2">
      <c r="B27" s="240" t="s">
        <v>30</v>
      </c>
      <c r="C27" s="237" t="str">
        <f t="shared" si="61"/>
        <v xml:space="preserve">Druge storitve     </v>
      </c>
      <c r="D27" s="196" t="s">
        <v>277</v>
      </c>
      <c r="E27" s="117" t="s">
        <v>25</v>
      </c>
      <c r="F27" s="118">
        <v>2784.8400000000015</v>
      </c>
      <c r="G27" s="118">
        <v>2836.8399999999997</v>
      </c>
      <c r="H27" s="118">
        <v>2509.6399999999994</v>
      </c>
      <c r="I27" s="118">
        <v>2509.6400000000012</v>
      </c>
      <c r="J27" s="118">
        <v>2509.6400000000012</v>
      </c>
      <c r="K27" s="118">
        <v>3019.2400000000007</v>
      </c>
      <c r="L27" s="118">
        <v>1975.6400000000008</v>
      </c>
      <c r="M27" s="118">
        <v>1990.6400000000012</v>
      </c>
      <c r="N27" s="174">
        <v>2932.2000000000003</v>
      </c>
      <c r="O27" s="118">
        <v>2746.9999999999995</v>
      </c>
      <c r="P27" s="118">
        <v>1638.9999999999995</v>
      </c>
      <c r="Q27" s="118">
        <v>1542.6</v>
      </c>
      <c r="R27" s="118">
        <v>2785.8</v>
      </c>
      <c r="S27" s="118">
        <v>2785.8</v>
      </c>
      <c r="T27" s="118">
        <v>2735.8</v>
      </c>
      <c r="U27" s="118">
        <v>2735.8</v>
      </c>
      <c r="V27" s="118">
        <v>948.99999999999955</v>
      </c>
      <c r="W27" s="118">
        <v>862.19999999999936</v>
      </c>
      <c r="X27" s="118">
        <v>947</v>
      </c>
      <c r="Y27" s="118">
        <v>738.79999999999927</v>
      </c>
      <c r="Z27" s="118">
        <v>1103.9999999999991</v>
      </c>
      <c r="AA27" s="118">
        <v>6143.34</v>
      </c>
      <c r="AB27" s="118">
        <v>2073.7400000000007</v>
      </c>
      <c r="AC27" s="118">
        <v>2073.7400000000007</v>
      </c>
      <c r="AD27" s="118">
        <v>2073.7400000000007</v>
      </c>
      <c r="AE27" s="118">
        <v>2073.7400000000007</v>
      </c>
      <c r="AF27" s="118">
        <v>4211.6399999999976</v>
      </c>
      <c r="AG27" s="118">
        <v>4211.6399999999994</v>
      </c>
      <c r="AH27" s="182">
        <v>8015.4399999999987</v>
      </c>
      <c r="AI27" s="142"/>
      <c r="AJ27" s="142"/>
      <c r="AK27" s="255"/>
      <c r="AL27" s="142"/>
      <c r="AM27" s="142"/>
      <c r="AN27" s="142"/>
      <c r="AO27" s="142"/>
      <c r="AP27" s="172"/>
    </row>
    <row r="28" spans="2:42" x14ac:dyDescent="0.2">
      <c r="B28" s="240" t="s">
        <v>31</v>
      </c>
      <c r="C28" s="237" t="str">
        <f t="shared" si="61"/>
        <v>Zavarovanje</v>
      </c>
      <c r="D28" s="196" t="s">
        <v>278</v>
      </c>
      <c r="E28" s="117" t="s">
        <v>25</v>
      </c>
      <c r="F28" s="118">
        <v>903.15360501234591</v>
      </c>
      <c r="G28" s="118">
        <v>1136.4099000000001</v>
      </c>
      <c r="H28" s="118">
        <v>909.5299</v>
      </c>
      <c r="I28" s="118">
        <v>909.5299</v>
      </c>
      <c r="J28" s="118">
        <v>909.5299</v>
      </c>
      <c r="K28" s="118">
        <v>1136.4099000000001</v>
      </c>
      <c r="L28" s="118">
        <v>546.52189999999996</v>
      </c>
      <c r="M28" s="118">
        <v>546.52189999999996</v>
      </c>
      <c r="N28" s="118">
        <v>1182.1084367999999</v>
      </c>
      <c r="O28" s="118">
        <v>1103.0254368000003</v>
      </c>
      <c r="P28" s="118">
        <v>617.06950720000009</v>
      </c>
      <c r="Q28" s="118">
        <v>1251.3535072</v>
      </c>
      <c r="R28" s="118">
        <v>807.85843680000005</v>
      </c>
      <c r="S28" s="118">
        <v>807.85843680000005</v>
      </c>
      <c r="T28" s="118">
        <v>807.85843680000005</v>
      </c>
      <c r="U28" s="118">
        <v>807.85843680000005</v>
      </c>
      <c r="V28" s="118">
        <v>790.34643679999999</v>
      </c>
      <c r="W28" s="118">
        <v>285.71600000000001</v>
      </c>
      <c r="X28" s="118">
        <v>470.85630476190477</v>
      </c>
      <c r="Y28" s="118">
        <v>1171.05584</v>
      </c>
      <c r="Z28" s="118">
        <v>1171.0558399999998</v>
      </c>
      <c r="AA28" s="118">
        <v>1674.6856175432094</v>
      </c>
      <c r="AB28" s="118">
        <v>1941.14186</v>
      </c>
      <c r="AC28" s="118">
        <v>1941.14186</v>
      </c>
      <c r="AD28" s="118">
        <v>1941.14186</v>
      </c>
      <c r="AE28" s="118">
        <v>1926.81386</v>
      </c>
      <c r="AF28" s="118">
        <v>2360.294420049383</v>
      </c>
      <c r="AG28" s="118">
        <v>2360.294420049383</v>
      </c>
      <c r="AH28" s="182">
        <v>2953.5512225555558</v>
      </c>
      <c r="AI28" s="142"/>
      <c r="AJ28" s="142"/>
      <c r="AK28" s="255"/>
      <c r="AL28" s="142"/>
      <c r="AM28" s="142"/>
      <c r="AN28" s="142"/>
      <c r="AO28" s="142"/>
      <c r="AP28" s="172"/>
    </row>
    <row r="29" spans="2:42" x14ac:dyDescent="0.2">
      <c r="B29" s="240" t="s">
        <v>32</v>
      </c>
      <c r="C29" s="237" t="str">
        <f t="shared" si="61"/>
        <v>Spremenljivi stroški strojnih storitev</v>
      </c>
      <c r="D29" s="196" t="s">
        <v>33</v>
      </c>
      <c r="E29" s="117" t="s">
        <v>25</v>
      </c>
      <c r="F29" s="118">
        <v>1173.4983482878044</v>
      </c>
      <c r="G29" s="118">
        <v>1212.1295093279555</v>
      </c>
      <c r="H29" s="118">
        <v>1512.333965474375</v>
      </c>
      <c r="I29" s="118">
        <v>1449.5580725553373</v>
      </c>
      <c r="J29" s="118">
        <v>1311.7027154872985</v>
      </c>
      <c r="K29" s="118">
        <v>1394.0606203517912</v>
      </c>
      <c r="L29" s="118">
        <v>1425.9074588609942</v>
      </c>
      <c r="M29" s="118">
        <v>1326.3437500562393</v>
      </c>
      <c r="N29" s="118">
        <v>1279.0594045082764</v>
      </c>
      <c r="O29" s="118">
        <v>1183.06352753847</v>
      </c>
      <c r="P29" s="118">
        <v>1000.4542058572407</v>
      </c>
      <c r="Q29" s="118">
        <v>1091.0748219953568</v>
      </c>
      <c r="R29" s="118">
        <v>1147.8933934507925</v>
      </c>
      <c r="S29" s="118">
        <v>959.18435594109985</v>
      </c>
      <c r="T29" s="118">
        <v>1096.2044463599095</v>
      </c>
      <c r="U29" s="118">
        <v>907.14656390467132</v>
      </c>
      <c r="V29" s="118">
        <v>1022.7411959806535</v>
      </c>
      <c r="W29" s="118">
        <v>898.09710327505036</v>
      </c>
      <c r="X29" s="118">
        <v>1090.7606339898489</v>
      </c>
      <c r="Y29" s="118">
        <v>776.47271898238853</v>
      </c>
      <c r="Z29" s="118">
        <v>1003.2106487284332</v>
      </c>
      <c r="AA29" s="118">
        <v>2048.0698478417908</v>
      </c>
      <c r="AB29" s="118">
        <v>1552.7188425854963</v>
      </c>
      <c r="AC29" s="118">
        <v>1552.7188425854963</v>
      </c>
      <c r="AD29" s="118">
        <v>1552.7188425854963</v>
      </c>
      <c r="AE29" s="118">
        <v>1552.7188425854963</v>
      </c>
      <c r="AF29" s="118">
        <v>2188.3516081339558</v>
      </c>
      <c r="AG29" s="118">
        <v>2188.3516081339558</v>
      </c>
      <c r="AH29" s="182">
        <v>2288.5884420524326</v>
      </c>
      <c r="AI29" s="142"/>
      <c r="AJ29" s="142"/>
      <c r="AK29" s="255"/>
      <c r="AL29" s="142"/>
      <c r="AM29" s="142"/>
      <c r="AN29" s="142"/>
      <c r="AO29" s="142"/>
      <c r="AP29" s="172"/>
    </row>
    <row r="30" spans="2:42" x14ac:dyDescent="0.2">
      <c r="B30" s="240" t="s">
        <v>34</v>
      </c>
      <c r="C30" s="237" t="str">
        <f t="shared" si="61"/>
        <v>Drugo</v>
      </c>
      <c r="D30" s="196" t="s">
        <v>58</v>
      </c>
      <c r="E30" s="117" t="s">
        <v>25</v>
      </c>
      <c r="F30" s="118">
        <v>109.51453954136741</v>
      </c>
      <c r="G30" s="118">
        <v>108.33754157597468</v>
      </c>
      <c r="H30" s="118">
        <v>111.39250800725495</v>
      </c>
      <c r="I30" s="118">
        <v>106.2986649877821</v>
      </c>
      <c r="J30" s="118">
        <v>90.118072072342329</v>
      </c>
      <c r="K30" s="118">
        <v>96.300506122612205</v>
      </c>
      <c r="L30" s="118">
        <v>86.006507544423584</v>
      </c>
      <c r="M30" s="118">
        <v>82.28199413128641</v>
      </c>
      <c r="N30" s="118">
        <v>50.092155802383786</v>
      </c>
      <c r="O30" s="118">
        <v>69.59750458385497</v>
      </c>
      <c r="P30" s="118">
        <v>71.808497895013716</v>
      </c>
      <c r="Q30" s="118">
        <v>63.986391791442657</v>
      </c>
      <c r="R30" s="118">
        <v>41.289538974599964</v>
      </c>
      <c r="S30" s="118">
        <v>43.001436564072719</v>
      </c>
      <c r="T30" s="118">
        <v>43.061359848145912</v>
      </c>
      <c r="U30" s="118">
        <v>44.529113050115484</v>
      </c>
      <c r="V30" s="118">
        <v>234.98706504541224</v>
      </c>
      <c r="W30" s="118">
        <v>72.423272190832904</v>
      </c>
      <c r="X30" s="118">
        <v>86.337939770872254</v>
      </c>
      <c r="Y30" s="118">
        <v>47.096032379624376</v>
      </c>
      <c r="Z30" s="118">
        <v>85.719730956066996</v>
      </c>
      <c r="AA30" s="118">
        <v>180.94889815130227</v>
      </c>
      <c r="AB30" s="118">
        <v>134.0327082221811</v>
      </c>
      <c r="AC30" s="118">
        <v>134.85426822218142</v>
      </c>
      <c r="AD30" s="118">
        <v>133.21114822218442</v>
      </c>
      <c r="AE30" s="118">
        <v>150.71114822218442</v>
      </c>
      <c r="AF30" s="118">
        <v>154.85919168084729</v>
      </c>
      <c r="AG30" s="118">
        <v>186.57341168085259</v>
      </c>
      <c r="AH30" s="182">
        <v>242.88846991334867</v>
      </c>
      <c r="AI30" s="142"/>
      <c r="AJ30" s="142"/>
      <c r="AK30" s="255"/>
      <c r="AL30" s="142"/>
      <c r="AM30" s="142"/>
      <c r="AN30" s="142"/>
      <c r="AO30" s="142"/>
      <c r="AP30" s="172"/>
    </row>
    <row r="31" spans="2:42" x14ac:dyDescent="0.2">
      <c r="B31" s="240" t="s">
        <v>35</v>
      </c>
      <c r="C31" s="237" t="str">
        <f t="shared" si="61"/>
        <v>Amortizacija</v>
      </c>
      <c r="D31" s="113" t="s">
        <v>36</v>
      </c>
      <c r="E31" s="114" t="s">
        <v>25</v>
      </c>
      <c r="F31" s="115">
        <v>5233.2711397139583</v>
      </c>
      <c r="G31" s="115">
        <v>1183.9143320495152</v>
      </c>
      <c r="H31" s="115">
        <v>1400.2906351669617</v>
      </c>
      <c r="I31" s="115">
        <v>1305.3532972545602</v>
      </c>
      <c r="J31" s="115">
        <v>1164.2937578806341</v>
      </c>
      <c r="K31" s="115">
        <v>1243.2262329611494</v>
      </c>
      <c r="L31" s="115">
        <v>1199.2402211862197</v>
      </c>
      <c r="M31" s="115">
        <v>1123.9033642305899</v>
      </c>
      <c r="N31" s="115">
        <v>3781.1579800994127</v>
      </c>
      <c r="O31" s="115">
        <v>2731.0174208489325</v>
      </c>
      <c r="P31" s="115">
        <v>1975.62745082945</v>
      </c>
      <c r="Q31" s="115">
        <v>1379.7862177735537</v>
      </c>
      <c r="R31" s="115">
        <v>2385.8515837883733</v>
      </c>
      <c r="S31" s="115">
        <v>2229.6646183866642</v>
      </c>
      <c r="T31" s="115">
        <v>2377.5485350533309</v>
      </c>
      <c r="U31" s="115">
        <v>2221.1699794977749</v>
      </c>
      <c r="V31" s="115">
        <v>1689.512834577461</v>
      </c>
      <c r="W31" s="115">
        <v>1454.9616258104588</v>
      </c>
      <c r="X31" s="115">
        <v>1712.1654690520772</v>
      </c>
      <c r="Y31" s="115">
        <v>743.10930397880531</v>
      </c>
      <c r="Z31" s="115">
        <v>966.04902544219465</v>
      </c>
      <c r="AA31" s="115">
        <v>15868.367834970984</v>
      </c>
      <c r="AB31" s="115">
        <v>1949.048701887501</v>
      </c>
      <c r="AC31" s="115">
        <v>1960.5987018875012</v>
      </c>
      <c r="AD31" s="115">
        <v>1960.5987018875012</v>
      </c>
      <c r="AE31" s="115">
        <v>1360.598701887501</v>
      </c>
      <c r="AF31" s="115">
        <v>18145.095945518224</v>
      </c>
      <c r="AG31" s="115">
        <v>18145.095945518224</v>
      </c>
      <c r="AH31" s="181">
        <v>20734.552338514273</v>
      </c>
      <c r="AI31" s="142"/>
      <c r="AJ31" s="142"/>
      <c r="AK31" s="255"/>
      <c r="AL31" s="142"/>
      <c r="AM31" s="142"/>
      <c r="AN31" s="142"/>
      <c r="AO31" s="142"/>
      <c r="AP31" s="172"/>
    </row>
    <row r="32" spans="2:42" x14ac:dyDescent="0.2">
      <c r="B32" s="240" t="s">
        <v>37</v>
      </c>
      <c r="C32" s="237" t="str">
        <f t="shared" si="61"/>
        <v>Stroški kapitala</v>
      </c>
      <c r="D32" s="113" t="s">
        <v>38</v>
      </c>
      <c r="E32" s="114" t="s">
        <v>25</v>
      </c>
      <c r="F32" s="115">
        <v>1114.8801110663355</v>
      </c>
      <c r="G32" s="115">
        <v>317.34777234266511</v>
      </c>
      <c r="H32" s="115">
        <v>395.99983289763713</v>
      </c>
      <c r="I32" s="115">
        <v>390.85788464013302</v>
      </c>
      <c r="J32" s="115">
        <v>315.45296623148874</v>
      </c>
      <c r="K32" s="115">
        <v>393.52433892015932</v>
      </c>
      <c r="L32" s="115">
        <v>325.20563925199889</v>
      </c>
      <c r="M32" s="115">
        <v>331.03272382432374</v>
      </c>
      <c r="N32" s="115">
        <v>804.26092023105309</v>
      </c>
      <c r="O32" s="115">
        <v>637.63943709713999</v>
      </c>
      <c r="P32" s="115">
        <v>472.62792301559614</v>
      </c>
      <c r="Q32" s="115">
        <v>361.74069149931216</v>
      </c>
      <c r="R32" s="115">
        <v>524.97416676455771</v>
      </c>
      <c r="S32" s="115">
        <v>499.0272176305217</v>
      </c>
      <c r="T32" s="115">
        <v>526.55017989510702</v>
      </c>
      <c r="U32" s="115">
        <v>500.19224511493559</v>
      </c>
      <c r="V32" s="115">
        <v>570.22251126525464</v>
      </c>
      <c r="W32" s="115">
        <v>352.7451556599259</v>
      </c>
      <c r="X32" s="115">
        <v>537.36067215993432</v>
      </c>
      <c r="Y32" s="115">
        <v>344.9121081416468</v>
      </c>
      <c r="Z32" s="115">
        <v>471.01556130298417</v>
      </c>
      <c r="AA32" s="115">
        <v>3453.0920442687366</v>
      </c>
      <c r="AB32" s="115">
        <v>585.90869502726173</v>
      </c>
      <c r="AC32" s="115">
        <v>586.21701918000144</v>
      </c>
      <c r="AD32" s="115">
        <v>585.60037087452201</v>
      </c>
      <c r="AE32" s="115">
        <v>488.39943971013844</v>
      </c>
      <c r="AF32" s="115">
        <v>3892.4996661608193</v>
      </c>
      <c r="AG32" s="115">
        <v>3903.5802855399288</v>
      </c>
      <c r="AH32" s="181">
        <v>4479.6871268182813</v>
      </c>
      <c r="AI32" s="142"/>
      <c r="AJ32" s="142"/>
      <c r="AK32" s="255"/>
      <c r="AL32" s="142"/>
      <c r="AM32" s="142"/>
      <c r="AN32" s="142"/>
      <c r="AO32" s="142"/>
      <c r="AP32" s="172"/>
    </row>
    <row r="33" spans="1:42" x14ac:dyDescent="0.2">
      <c r="B33" s="240" t="s">
        <v>39</v>
      </c>
      <c r="C33" s="237" t="str">
        <f t="shared" si="61"/>
        <v>Stroški domačega dela</v>
      </c>
      <c r="D33" s="122" t="s">
        <v>40</v>
      </c>
      <c r="E33" s="114" t="s">
        <v>25</v>
      </c>
      <c r="F33" s="115">
        <f>F34+F35</f>
        <v>3186.4124466617309</v>
      </c>
      <c r="G33" s="115">
        <f t="shared" ref="G33:AH33" si="64">G34+G35</f>
        <v>3300.6229133549668</v>
      </c>
      <c r="H33" s="115">
        <f t="shared" si="64"/>
        <v>3677.6752825525714</v>
      </c>
      <c r="I33" s="115">
        <f t="shared" si="64"/>
        <v>3437.7898265130534</v>
      </c>
      <c r="J33" s="115">
        <f t="shared" si="64"/>
        <v>3155.9612457511685</v>
      </c>
      <c r="K33" s="115">
        <f t="shared" si="64"/>
        <v>3285.9279192960348</v>
      </c>
      <c r="L33" s="115">
        <f t="shared" si="64"/>
        <v>3161.9783582522614</v>
      </c>
      <c r="M33" s="115">
        <f t="shared" si="64"/>
        <v>2998.7702917938777</v>
      </c>
      <c r="N33" s="115">
        <f t="shared" si="64"/>
        <v>2047.7357637343462</v>
      </c>
      <c r="O33" s="115">
        <f t="shared" si="64"/>
        <v>2002.6812975326693</v>
      </c>
      <c r="P33" s="115">
        <f t="shared" si="64"/>
        <v>2234.9807756156765</v>
      </c>
      <c r="Q33" s="115">
        <f>Q34+Q35</f>
        <v>1784.5803952662091</v>
      </c>
      <c r="R33" s="115">
        <f t="shared" si="64"/>
        <v>1888.8611415246492</v>
      </c>
      <c r="S33" s="115">
        <f t="shared" si="64"/>
        <v>1982.3173497675857</v>
      </c>
      <c r="T33" s="115">
        <f t="shared" si="64"/>
        <v>1936.923224270578</v>
      </c>
      <c r="U33" s="115">
        <f t="shared" si="64"/>
        <v>2029.934243693725</v>
      </c>
      <c r="V33" s="115">
        <f>V34+V35</f>
        <v>12247.592401654945</v>
      </c>
      <c r="W33" s="115">
        <f>W34+W35</f>
        <v>2796.2344047335473</v>
      </c>
      <c r="X33" s="115">
        <f t="shared" si="64"/>
        <v>3957.7071961027118</v>
      </c>
      <c r="Y33" s="115">
        <f t="shared" si="64"/>
        <v>1324.7502500547939</v>
      </c>
      <c r="Z33" s="115">
        <f t="shared" si="64"/>
        <v>4112.6270513815334</v>
      </c>
      <c r="AA33" s="115">
        <f t="shared" si="64"/>
        <v>3569.4634907545974</v>
      </c>
      <c r="AB33" s="115">
        <f t="shared" si="64"/>
        <v>4169.0382826170144</v>
      </c>
      <c r="AC33" s="115">
        <f>AC34+AC35</f>
        <v>4169.0382826170144</v>
      </c>
      <c r="AD33" s="115">
        <f>AD34+AD35</f>
        <v>4169.0382826170144</v>
      </c>
      <c r="AE33" s="115">
        <f>AE34+AE35</f>
        <v>4169.0382826170144</v>
      </c>
      <c r="AF33" s="115">
        <f t="shared" si="64"/>
        <v>5619.3919862380699</v>
      </c>
      <c r="AG33" s="115">
        <f>AG34+AG35</f>
        <v>5619.3919862380699</v>
      </c>
      <c r="AH33" s="181">
        <f t="shared" si="64"/>
        <v>6246.4970762301482</v>
      </c>
      <c r="AI33" s="142"/>
      <c r="AJ33" s="142"/>
      <c r="AK33" s="255"/>
      <c r="AL33" s="142"/>
      <c r="AM33" s="142"/>
      <c r="AN33" s="142"/>
      <c r="AO33" s="142"/>
      <c r="AP33" s="172"/>
    </row>
    <row r="34" spans="1:42" x14ac:dyDescent="0.2">
      <c r="B34" s="240" t="s">
        <v>41</v>
      </c>
      <c r="C34" s="237" t="str">
        <f t="shared" si="61"/>
        <v>Osnovni pridelek</v>
      </c>
      <c r="D34" s="119" t="s">
        <v>42</v>
      </c>
      <c r="E34" s="120" t="s">
        <v>25</v>
      </c>
      <c r="F34" s="121">
        <v>3186.4124466617309</v>
      </c>
      <c r="G34" s="121">
        <v>3300.6229133549668</v>
      </c>
      <c r="H34" s="121">
        <v>3677.6752825525714</v>
      </c>
      <c r="I34" s="121">
        <v>3437.7898265130534</v>
      </c>
      <c r="J34" s="121">
        <v>3155.9612457511685</v>
      </c>
      <c r="K34" s="121">
        <v>3285.9279192960348</v>
      </c>
      <c r="L34" s="121">
        <v>3161.9783582522614</v>
      </c>
      <c r="M34" s="121">
        <v>2998.7702917938777</v>
      </c>
      <c r="N34" s="121">
        <v>2047.7357637343462</v>
      </c>
      <c r="O34" s="121">
        <v>2002.6812975326693</v>
      </c>
      <c r="P34" s="121">
        <v>2234.9807756156765</v>
      </c>
      <c r="Q34" s="121">
        <v>1784.5803952662091</v>
      </c>
      <c r="R34" s="121">
        <v>1888.8611415246492</v>
      </c>
      <c r="S34" s="121">
        <v>1982.3173497675857</v>
      </c>
      <c r="T34" s="121">
        <v>1936.923224270578</v>
      </c>
      <c r="U34" s="121">
        <v>2029.934243693725</v>
      </c>
      <c r="V34" s="121">
        <v>12247.592401654945</v>
      </c>
      <c r="W34" s="121">
        <v>2796.2344047335473</v>
      </c>
      <c r="X34" s="121">
        <v>3957.7071961027118</v>
      </c>
      <c r="Y34" s="121">
        <v>1324.7502500547939</v>
      </c>
      <c r="Z34" s="121">
        <v>4112.6270513815334</v>
      </c>
      <c r="AA34" s="121">
        <v>3569.4634907545974</v>
      </c>
      <c r="AB34" s="121">
        <v>4169.0382826170144</v>
      </c>
      <c r="AC34" s="121">
        <v>4169.0382826170144</v>
      </c>
      <c r="AD34" s="121">
        <v>4169.0382826170144</v>
      </c>
      <c r="AE34" s="121">
        <v>4169.0382826170144</v>
      </c>
      <c r="AF34" s="121">
        <v>5619.3919862380699</v>
      </c>
      <c r="AG34" s="121">
        <v>5619.3919862380699</v>
      </c>
      <c r="AH34" s="183">
        <v>6246.4970762301482</v>
      </c>
      <c r="AI34" s="142"/>
      <c r="AJ34" s="142"/>
      <c r="AK34" s="255"/>
      <c r="AL34" s="142"/>
      <c r="AM34" s="142"/>
      <c r="AN34" s="142"/>
      <c r="AO34" s="142"/>
      <c r="AP34" s="172"/>
    </row>
    <row r="35" spans="1:42" hidden="1" x14ac:dyDescent="0.2">
      <c r="C35" s="237">
        <f t="shared" si="61"/>
        <v>0</v>
      </c>
      <c r="D35" s="119"/>
      <c r="E35" s="120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83"/>
      <c r="AI35" s="142"/>
      <c r="AJ35" s="142"/>
      <c r="AK35" s="255"/>
      <c r="AL35" s="142"/>
      <c r="AM35" s="142"/>
      <c r="AN35" s="142"/>
      <c r="AO35" s="142"/>
      <c r="AP35" s="172"/>
    </row>
    <row r="36" spans="1:42" x14ac:dyDescent="0.2">
      <c r="B36" s="240" t="s">
        <v>43</v>
      </c>
      <c r="C36" s="237" t="str">
        <f t="shared" si="61"/>
        <v>Domače delo</v>
      </c>
      <c r="D36" s="123" t="s">
        <v>44</v>
      </c>
      <c r="E36" s="124" t="s">
        <v>45</v>
      </c>
      <c r="F36" s="125">
        <v>328.1253658468313</v>
      </c>
      <c r="G36" s="125">
        <v>339.99663549035222</v>
      </c>
      <c r="H36" s="125">
        <v>379.18823039465906</v>
      </c>
      <c r="I36" s="125">
        <v>354.25404516054215</v>
      </c>
      <c r="J36" s="125">
        <v>324.9602057048167</v>
      </c>
      <c r="K36" s="125">
        <v>338.46920773408465</v>
      </c>
      <c r="L36" s="125">
        <v>325.58563669239629</v>
      </c>
      <c r="M36" s="125">
        <v>308.62145625410824</v>
      </c>
      <c r="N36" s="125">
        <v>209.76898108458033</v>
      </c>
      <c r="O36" s="125">
        <v>205.08592766215105</v>
      </c>
      <c r="P36" s="125">
        <v>229.23161082251821</v>
      </c>
      <c r="Q36" s="125">
        <v>182.41607353000191</v>
      </c>
      <c r="R36" s="125">
        <v>193.25522771003503</v>
      </c>
      <c r="S36" s="125">
        <v>202.96925725596844</v>
      </c>
      <c r="T36" s="125">
        <v>198.25089895125868</v>
      </c>
      <c r="U36" s="125">
        <v>207.91865466016978</v>
      </c>
      <c r="V36" s="125">
        <v>1269.9629543676149</v>
      </c>
      <c r="W36" s="125">
        <v>287.5694616567929</v>
      </c>
      <c r="X36" s="125">
        <v>408.29532058345808</v>
      </c>
      <c r="Y36" s="125">
        <v>134.62038717941499</v>
      </c>
      <c r="Z36" s="125">
        <v>424.39800738964931</v>
      </c>
      <c r="AA36" s="125">
        <v>367.94047529623458</v>
      </c>
      <c r="AB36" s="125">
        <v>430.26150621168034</v>
      </c>
      <c r="AC36" s="125">
        <v>430.26150621168034</v>
      </c>
      <c r="AD36" s="125">
        <v>430.26150621168034</v>
      </c>
      <c r="AE36" s="125">
        <v>430.26150621168034</v>
      </c>
      <c r="AF36" s="125">
        <v>581.01423836196739</v>
      </c>
      <c r="AG36" s="125">
        <v>581.01423836196739</v>
      </c>
      <c r="AH36" s="184">
        <v>646.1968248066587</v>
      </c>
      <c r="AI36" s="142"/>
      <c r="AJ36" s="142"/>
      <c r="AK36" s="255"/>
      <c r="AL36" s="142"/>
      <c r="AM36" s="142"/>
      <c r="AN36" s="142"/>
      <c r="AO36" s="142"/>
      <c r="AP36" s="172"/>
    </row>
    <row r="37" spans="1:42" s="126" customFormat="1" x14ac:dyDescent="0.2">
      <c r="A37" s="240"/>
      <c r="B37" s="240"/>
      <c r="C37" s="237" t="str">
        <f t="shared" si="61"/>
        <v>domače delo neposredno</v>
      </c>
      <c r="D37" s="127" t="s">
        <v>46</v>
      </c>
      <c r="E37" s="128" t="s">
        <v>45</v>
      </c>
      <c r="F37" s="129">
        <v>303.44662022852231</v>
      </c>
      <c r="G37" s="129">
        <v>314.18616147061061</v>
      </c>
      <c r="H37" s="129">
        <v>348.02641849225182</v>
      </c>
      <c r="I37" s="129">
        <v>324.43929470865351</v>
      </c>
      <c r="J37" s="129">
        <v>297.70917087106915</v>
      </c>
      <c r="K37" s="129">
        <v>309.58417087106909</v>
      </c>
      <c r="L37" s="129">
        <v>296.4073359622339</v>
      </c>
      <c r="M37" s="129">
        <v>281.31554355102452</v>
      </c>
      <c r="N37" s="129">
        <v>185.0882718101243</v>
      </c>
      <c r="O37" s="129">
        <v>182.27306294444878</v>
      </c>
      <c r="P37" s="129">
        <v>208.76695395307684</v>
      </c>
      <c r="Q37" s="129">
        <v>161.55413619426153</v>
      </c>
      <c r="R37" s="129">
        <v>170.54433466795859</v>
      </c>
      <c r="S37" s="129">
        <v>183.33379620642012</v>
      </c>
      <c r="T37" s="129">
        <v>176.33379620642012</v>
      </c>
      <c r="U37" s="129">
        <v>189.08379620642012</v>
      </c>
      <c r="V37" s="129">
        <v>1224.2801647064207</v>
      </c>
      <c r="W37" s="129">
        <v>266.11185004301683</v>
      </c>
      <c r="X37" s="129">
        <v>381.47095930911792</v>
      </c>
      <c r="Y37" s="129">
        <v>119.31616523765882</v>
      </c>
      <c r="Z37" s="129">
        <v>398.60693832928797</v>
      </c>
      <c r="AA37" s="129">
        <v>327.6737078515838</v>
      </c>
      <c r="AB37" s="129">
        <v>396.47912892896341</v>
      </c>
      <c r="AC37" s="129">
        <v>396.47912892896341</v>
      </c>
      <c r="AD37" s="129">
        <v>396.47912892896341</v>
      </c>
      <c r="AE37" s="129">
        <v>396.47912892896341</v>
      </c>
      <c r="AF37" s="129">
        <v>533.96630896945237</v>
      </c>
      <c r="AG37" s="129">
        <v>533.96630896945237</v>
      </c>
      <c r="AH37" s="185">
        <v>595.97434790182103</v>
      </c>
      <c r="AI37" s="142"/>
      <c r="AJ37" s="142"/>
      <c r="AK37" s="255"/>
      <c r="AL37" s="142"/>
      <c r="AM37" s="142"/>
      <c r="AN37" s="142"/>
      <c r="AO37" s="142"/>
      <c r="AP37" s="172"/>
    </row>
    <row r="38" spans="1:42" s="126" customFormat="1" x14ac:dyDescent="0.2">
      <c r="A38" s="240"/>
      <c r="B38" s="240"/>
      <c r="C38" s="237" t="str">
        <f t="shared" si="61"/>
        <v>strojno delo neposredno</v>
      </c>
      <c r="D38" s="130" t="s">
        <v>47</v>
      </c>
      <c r="E38" s="128" t="s">
        <v>45</v>
      </c>
      <c r="F38" s="129">
        <v>91.918773478284308</v>
      </c>
      <c r="G38" s="129">
        <v>99.152264270207795</v>
      </c>
      <c r="H38" s="129">
        <v>128.25098162622257</v>
      </c>
      <c r="I38" s="129">
        <v>124.82675827349837</v>
      </c>
      <c r="J38" s="129">
        <v>115.05108093590378</v>
      </c>
      <c r="K38" s="129">
        <v>121.79274760257044</v>
      </c>
      <c r="L38" s="129">
        <v>125.42671251958933</v>
      </c>
      <c r="M38" s="129">
        <v>117.4988801906443</v>
      </c>
      <c r="N38" s="129">
        <v>114.78869388556878</v>
      </c>
      <c r="O38" s="129">
        <v>104.54418555187389</v>
      </c>
      <c r="P38" s="129">
        <v>86.934512834546922</v>
      </c>
      <c r="Q38" s="129">
        <v>97.146187476079504</v>
      </c>
      <c r="R38" s="129">
        <v>101.05156246656433</v>
      </c>
      <c r="S38" s="129">
        <v>90.841024005025872</v>
      </c>
      <c r="T38" s="129">
        <v>93.841024005025872</v>
      </c>
      <c r="U38" s="129">
        <v>83.591024005025872</v>
      </c>
      <c r="V38" s="129">
        <v>93.875016232932936</v>
      </c>
      <c r="W38" s="129">
        <v>89.342535933728584</v>
      </c>
      <c r="X38" s="129">
        <v>94.055737772487163</v>
      </c>
      <c r="Y38" s="129">
        <v>72.875665249857775</v>
      </c>
      <c r="Z38" s="129">
        <v>93.19491549577306</v>
      </c>
      <c r="AA38" s="129">
        <v>187.14217746682516</v>
      </c>
      <c r="AB38" s="129">
        <v>134.36439552411727</v>
      </c>
      <c r="AC38" s="129">
        <v>134.36439552411727</v>
      </c>
      <c r="AD38" s="129">
        <v>134.36439552411727</v>
      </c>
      <c r="AE38" s="129">
        <v>134.36439552411727</v>
      </c>
      <c r="AF38" s="129">
        <v>194.34630993548592</v>
      </c>
      <c r="AG38" s="129">
        <v>194.34630993548592</v>
      </c>
      <c r="AH38" s="185">
        <v>203.80706484567924</v>
      </c>
      <c r="AI38" s="142"/>
      <c r="AJ38" s="142"/>
      <c r="AK38" s="255"/>
      <c r="AL38" s="142"/>
      <c r="AM38" s="142"/>
      <c r="AN38" s="142"/>
      <c r="AO38" s="142"/>
      <c r="AP38" s="172"/>
    </row>
    <row r="39" spans="1:42" x14ac:dyDescent="0.2">
      <c r="B39" s="240" t="s">
        <v>48</v>
      </c>
      <c r="C39" s="237" t="str">
        <f t="shared" si="61"/>
        <v>STROŠKI SKUPAJ</v>
      </c>
      <c r="D39" s="131" t="s">
        <v>4</v>
      </c>
      <c r="E39" s="132" t="s">
        <v>25</v>
      </c>
      <c r="F39" s="133">
        <f t="shared" ref="F39:AH39" si="65">F21+F33+F31+F32</f>
        <v>25177.289032516059</v>
      </c>
      <c r="G39" s="133">
        <f t="shared" si="65"/>
        <v>20490.082698477381</v>
      </c>
      <c r="H39" s="133">
        <f t="shared" si="65"/>
        <v>21389.111344777288</v>
      </c>
      <c r="I39" s="133">
        <f t="shared" si="65"/>
        <v>20460.201392134029</v>
      </c>
      <c r="J39" s="133">
        <f t="shared" si="65"/>
        <v>19053.637375707174</v>
      </c>
      <c r="K39" s="133">
        <f t="shared" si="65"/>
        <v>20647.169136857647</v>
      </c>
      <c r="L39" s="133">
        <f t="shared" si="65"/>
        <v>17939.228408502113</v>
      </c>
      <c r="M39" s="133">
        <f t="shared" si="65"/>
        <v>17419.51200551771</v>
      </c>
      <c r="N39" s="133">
        <f t="shared" si="65"/>
        <v>17238.819857714519</v>
      </c>
      <c r="O39" s="133">
        <f t="shared" si="65"/>
        <v>18216.434152783797</v>
      </c>
      <c r="P39" s="133">
        <f t="shared" si="65"/>
        <v>16284.474801031074</v>
      </c>
      <c r="Q39" s="133">
        <f t="shared" si="65"/>
        <v>13888.371978302695</v>
      </c>
      <c r="R39" s="133">
        <f t="shared" si="65"/>
        <v>12481.396625734282</v>
      </c>
      <c r="S39" s="133">
        <f t="shared" si="65"/>
        <v>13576.679359128015</v>
      </c>
      <c r="T39" s="133">
        <f t="shared" si="65"/>
        <v>12533.349569614898</v>
      </c>
      <c r="U39" s="133">
        <f t="shared" si="65"/>
        <v>13603.031383242154</v>
      </c>
      <c r="V39" s="133">
        <f t="shared" si="65"/>
        <v>29155.623578867744</v>
      </c>
      <c r="W39" s="133">
        <f t="shared" si="65"/>
        <v>10475.975015734399</v>
      </c>
      <c r="X39" s="133">
        <f t="shared" si="65"/>
        <v>14715.514048203609</v>
      </c>
      <c r="Y39" s="133">
        <f t="shared" si="65"/>
        <v>13045.196277102903</v>
      </c>
      <c r="Z39" s="133">
        <f t="shared" si="65"/>
        <v>20967.381674790417</v>
      </c>
      <c r="AA39" s="133">
        <f t="shared" si="65"/>
        <v>52190.366102601547</v>
      </c>
      <c r="AB39" s="133">
        <f t="shared" si="65"/>
        <v>26286.072606760077</v>
      </c>
      <c r="AC39" s="133">
        <f t="shared" si="65"/>
        <v>26380.908490912814</v>
      </c>
      <c r="AD39" s="133">
        <f t="shared" si="65"/>
        <v>26214.336722607339</v>
      </c>
      <c r="AE39" s="133">
        <f t="shared" si="65"/>
        <v>27270.307791442952</v>
      </c>
      <c r="AF39" s="133">
        <f t="shared" si="65"/>
        <v>55736.485781690193</v>
      </c>
      <c r="AG39" s="133">
        <f t="shared" si="65"/>
        <v>58950.702621069315</v>
      </c>
      <c r="AH39" s="186">
        <f t="shared" si="65"/>
        <v>77216.920529527357</v>
      </c>
      <c r="AI39" s="142"/>
      <c r="AJ39" s="142"/>
      <c r="AK39" s="255"/>
      <c r="AL39" s="142"/>
      <c r="AM39" s="142"/>
      <c r="AN39" s="142"/>
      <c r="AO39" s="142"/>
      <c r="AP39" s="172"/>
    </row>
    <row r="40" spans="1:42" x14ac:dyDescent="0.2">
      <c r="C40" s="237" t="str">
        <f t="shared" si="61"/>
        <v>-VREDNOST STRAN. PRIDELKOV</v>
      </c>
      <c r="D40" s="113" t="s">
        <v>49</v>
      </c>
      <c r="E40" s="134" t="s">
        <v>25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167.20000000000002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87">
        <v>0</v>
      </c>
      <c r="AI40" s="142"/>
      <c r="AJ40" s="142"/>
      <c r="AK40" s="255"/>
      <c r="AL40" s="142"/>
      <c r="AM40" s="142"/>
      <c r="AN40" s="142"/>
      <c r="AO40" s="142"/>
      <c r="AP40" s="172"/>
    </row>
    <row r="41" spans="1:42" x14ac:dyDescent="0.2">
      <c r="C41" s="237" t="str">
        <f t="shared" si="61"/>
        <v>STROŠKI GLAVNEGA PRIDELKA</v>
      </c>
      <c r="D41" s="136" t="s">
        <v>5</v>
      </c>
      <c r="E41" s="137" t="s">
        <v>25</v>
      </c>
      <c r="F41" s="138">
        <f>F39-F40</f>
        <v>25177.289032516059</v>
      </c>
      <c r="G41" s="138">
        <f t="shared" ref="G41:AH41" si="66">G39-G40</f>
        <v>20490.082698477381</v>
      </c>
      <c r="H41" s="138">
        <f t="shared" si="66"/>
        <v>21389.111344777288</v>
      </c>
      <c r="I41" s="138">
        <f t="shared" si="66"/>
        <v>20460.201392134029</v>
      </c>
      <c r="J41" s="138">
        <f t="shared" si="66"/>
        <v>19053.637375707174</v>
      </c>
      <c r="K41" s="138">
        <f t="shared" si="66"/>
        <v>20647.169136857647</v>
      </c>
      <c r="L41" s="138">
        <f t="shared" si="66"/>
        <v>17939.228408502113</v>
      </c>
      <c r="M41" s="138">
        <f t="shared" si="66"/>
        <v>17419.51200551771</v>
      </c>
      <c r="N41" s="138">
        <f t="shared" si="66"/>
        <v>17238.819857714519</v>
      </c>
      <c r="O41" s="138">
        <f t="shared" si="66"/>
        <v>18216.434152783797</v>
      </c>
      <c r="P41" s="138">
        <f t="shared" si="66"/>
        <v>16284.474801031074</v>
      </c>
      <c r="Q41" s="138">
        <f>Q39-Q40</f>
        <v>13888.371978302695</v>
      </c>
      <c r="R41" s="138">
        <f t="shared" si="66"/>
        <v>12481.396625734282</v>
      </c>
      <c r="S41" s="138">
        <f t="shared" si="66"/>
        <v>13576.679359128015</v>
      </c>
      <c r="T41" s="138">
        <f t="shared" si="66"/>
        <v>12533.349569614898</v>
      </c>
      <c r="U41" s="138">
        <f t="shared" si="66"/>
        <v>13603.031383242154</v>
      </c>
      <c r="V41" s="138">
        <f>V39-V40</f>
        <v>29155.623578867744</v>
      </c>
      <c r="W41" s="138">
        <f>W39-W40</f>
        <v>10475.975015734399</v>
      </c>
      <c r="X41" s="138">
        <f t="shared" si="66"/>
        <v>14548.314048203609</v>
      </c>
      <c r="Y41" s="138">
        <f t="shared" si="66"/>
        <v>13045.196277102903</v>
      </c>
      <c r="Z41" s="138">
        <f t="shared" si="66"/>
        <v>20967.381674790417</v>
      </c>
      <c r="AA41" s="138">
        <f t="shared" si="66"/>
        <v>52190.366102601547</v>
      </c>
      <c r="AB41" s="138">
        <f t="shared" si="66"/>
        <v>26286.072606760077</v>
      </c>
      <c r="AC41" s="138">
        <f>AC39-AC40</f>
        <v>26380.908490912814</v>
      </c>
      <c r="AD41" s="138">
        <f>AD39-AD40</f>
        <v>26214.336722607339</v>
      </c>
      <c r="AE41" s="138">
        <f>AE39-AE40</f>
        <v>27270.307791442952</v>
      </c>
      <c r="AF41" s="138">
        <f t="shared" si="66"/>
        <v>55736.485781690193</v>
      </c>
      <c r="AG41" s="138">
        <f>AG39-AG40</f>
        <v>58950.702621069315</v>
      </c>
      <c r="AH41" s="188">
        <f t="shared" si="66"/>
        <v>77216.920529527357</v>
      </c>
      <c r="AI41" s="142"/>
      <c r="AJ41" s="142"/>
      <c r="AK41" s="255"/>
      <c r="AL41" s="142"/>
      <c r="AM41" s="142"/>
      <c r="AN41" s="142"/>
      <c r="AO41" s="142"/>
      <c r="AP41" s="172"/>
    </row>
    <row r="42" spans="1:42" s="126" customFormat="1" x14ac:dyDescent="0.2">
      <c r="A42" s="240"/>
      <c r="B42" s="240"/>
      <c r="C42" s="237" t="str">
        <f t="shared" si="61"/>
        <v>PRORAČUNSKI DODATKI</v>
      </c>
      <c r="D42" s="220" t="s">
        <v>6</v>
      </c>
      <c r="E42" s="134" t="s">
        <v>25</v>
      </c>
      <c r="F42" s="139">
        <v>2318.2394328571427</v>
      </c>
      <c r="G42" s="139">
        <v>2318.2394328571427</v>
      </c>
      <c r="H42" s="139">
        <v>2318.2394328571427</v>
      </c>
      <c r="I42" s="139">
        <v>2318.2394328571427</v>
      </c>
      <c r="J42" s="139">
        <v>2318.2394328571427</v>
      </c>
      <c r="K42" s="139">
        <v>2318.2394328571427</v>
      </c>
      <c r="L42" s="139">
        <v>2318.2394328571427</v>
      </c>
      <c r="M42" s="139">
        <v>2318.2394328571427</v>
      </c>
      <c r="N42" s="139">
        <v>2318.2394328571427</v>
      </c>
      <c r="O42" s="139">
        <v>2318.2394328571427</v>
      </c>
      <c r="P42" s="139">
        <v>2318.2394328571427</v>
      </c>
      <c r="Q42" s="139">
        <v>2318.2394328571427</v>
      </c>
      <c r="R42" s="139">
        <v>2318.2394328571427</v>
      </c>
      <c r="S42" s="139">
        <v>2318.2394328571427</v>
      </c>
      <c r="T42" s="139">
        <v>2318.2394328571427</v>
      </c>
      <c r="U42" s="139">
        <v>2318.2394328571427</v>
      </c>
      <c r="V42" s="139">
        <v>2318.2394328571427</v>
      </c>
      <c r="W42" s="277">
        <v>329.15943285714286</v>
      </c>
      <c r="X42" s="139">
        <v>2318.2394328571427</v>
      </c>
      <c r="Y42" s="139">
        <v>2318.2394328571427</v>
      </c>
      <c r="Z42" s="139">
        <v>2318.2394328571427</v>
      </c>
      <c r="AA42" s="139">
        <v>2318.2394328571427</v>
      </c>
      <c r="AB42" s="139">
        <v>2318.2394328571427</v>
      </c>
      <c r="AC42" s="139">
        <v>2318.2394328571427</v>
      </c>
      <c r="AD42" s="139">
        <v>2318.2394328571427</v>
      </c>
      <c r="AE42" s="139">
        <v>2318.2394328571427</v>
      </c>
      <c r="AF42" s="139">
        <v>2318.2394328571427</v>
      </c>
      <c r="AG42" s="139">
        <v>2318.2394328571427</v>
      </c>
      <c r="AH42" s="189">
        <v>2318.2394328571427</v>
      </c>
      <c r="AI42" s="142"/>
      <c r="AJ42" s="142"/>
      <c r="AK42" s="255"/>
      <c r="AL42" s="142"/>
      <c r="AM42" s="142"/>
      <c r="AN42" s="142"/>
      <c r="AO42" s="142"/>
      <c r="AP42" s="172"/>
    </row>
    <row r="43" spans="1:42" x14ac:dyDescent="0.2">
      <c r="A43" s="240" t="str">
        <f>+$A$9&amp;"/"&amp;B43</f>
        <v>solata spomladanska/</v>
      </c>
      <c r="C43" s="237" t="str">
        <f t="shared" si="61"/>
        <v>STROŠKI ZMANJŠANI ZA SUBVENCIJE</v>
      </c>
      <c r="D43" s="210" t="s">
        <v>7</v>
      </c>
      <c r="E43" s="132" t="s">
        <v>25</v>
      </c>
      <c r="F43" s="133">
        <f>F41-F42</f>
        <v>22859.049599658916</v>
      </c>
      <c r="G43" s="133">
        <f t="shared" ref="G43:AH43" si="67">G41-G42</f>
        <v>18171.843265620239</v>
      </c>
      <c r="H43" s="133">
        <f t="shared" si="67"/>
        <v>19070.871911920145</v>
      </c>
      <c r="I43" s="133">
        <f t="shared" si="67"/>
        <v>18141.961959276887</v>
      </c>
      <c r="J43" s="133">
        <f t="shared" si="67"/>
        <v>16735.397942850032</v>
      </c>
      <c r="K43" s="133">
        <f t="shared" si="67"/>
        <v>18328.929704000504</v>
      </c>
      <c r="L43" s="133">
        <f t="shared" si="67"/>
        <v>15620.98897564497</v>
      </c>
      <c r="M43" s="133">
        <f t="shared" si="67"/>
        <v>15101.272572660568</v>
      </c>
      <c r="N43" s="133">
        <f t="shared" si="67"/>
        <v>14920.580424857377</v>
      </c>
      <c r="O43" s="133">
        <f t="shared" si="67"/>
        <v>15898.194719926654</v>
      </c>
      <c r="P43" s="133">
        <f t="shared" si="67"/>
        <v>13966.235368173931</v>
      </c>
      <c r="Q43" s="133">
        <f>Q41-Q42</f>
        <v>11570.132545445553</v>
      </c>
      <c r="R43" s="133">
        <f t="shared" si="67"/>
        <v>10163.157192877139</v>
      </c>
      <c r="S43" s="133">
        <f t="shared" si="67"/>
        <v>11258.439926270872</v>
      </c>
      <c r="T43" s="133">
        <f t="shared" si="67"/>
        <v>10215.110136757756</v>
      </c>
      <c r="U43" s="133">
        <f t="shared" si="67"/>
        <v>11284.791950385012</v>
      </c>
      <c r="V43" s="133">
        <f>V41-V42</f>
        <v>26837.384146010601</v>
      </c>
      <c r="W43" s="133">
        <f>W41-W42</f>
        <v>10146.815582877256</v>
      </c>
      <c r="X43" s="133">
        <f t="shared" si="67"/>
        <v>12230.074615346466</v>
      </c>
      <c r="Y43" s="133">
        <f t="shared" si="67"/>
        <v>10726.95684424576</v>
      </c>
      <c r="Z43" s="133">
        <f t="shared" si="67"/>
        <v>18649.142241933274</v>
      </c>
      <c r="AA43" s="133">
        <f t="shared" si="67"/>
        <v>49872.126669744408</v>
      </c>
      <c r="AB43" s="133">
        <f t="shared" si="67"/>
        <v>23967.833173902935</v>
      </c>
      <c r="AC43" s="133">
        <f>AC41-AC42</f>
        <v>24062.669058055671</v>
      </c>
      <c r="AD43" s="133">
        <f>AD41-AD42</f>
        <v>23896.097289750196</v>
      </c>
      <c r="AE43" s="133">
        <f>AE41-AE42</f>
        <v>24952.06835858581</v>
      </c>
      <c r="AF43" s="133">
        <f t="shared" si="67"/>
        <v>53418.246348833054</v>
      </c>
      <c r="AG43" s="133">
        <f>AG41-AG42</f>
        <v>56632.463188212176</v>
      </c>
      <c r="AH43" s="186">
        <f t="shared" si="67"/>
        <v>74898.681096670218</v>
      </c>
      <c r="AI43" s="142"/>
      <c r="AJ43" s="142"/>
      <c r="AK43" s="255"/>
      <c r="AL43" s="142"/>
      <c r="AM43" s="142"/>
      <c r="AN43" s="142"/>
      <c r="AO43" s="142"/>
      <c r="AP43" s="172"/>
    </row>
    <row r="44" spans="1:42" ht="15.75" customHeight="1" thickBot="1" x14ac:dyDescent="0.25">
      <c r="A44" s="240" t="str">
        <f>+$A$9&amp;"/"&amp;B44</f>
        <v>solata spomladanska/LC</v>
      </c>
      <c r="B44" s="240" t="s">
        <v>50</v>
      </c>
      <c r="C44" s="237" t="str">
        <f t="shared" si="61"/>
        <v>STROŠKI ZMANJŠANI ZA SUBVENCIJE EUR/kg</v>
      </c>
      <c r="D44" s="221" t="s">
        <v>8</v>
      </c>
      <c r="E44" s="211" t="s">
        <v>51</v>
      </c>
      <c r="F44" s="212">
        <f t="shared" ref="F44:AH44" si="68">F43/F11/$B$9</f>
        <v>0.91436198398635671</v>
      </c>
      <c r="G44" s="212">
        <f t="shared" si="68"/>
        <v>0.72687373062480953</v>
      </c>
      <c r="H44" s="212">
        <f t="shared" si="68"/>
        <v>0.95354359559600721</v>
      </c>
      <c r="I44" s="212">
        <f t="shared" si="68"/>
        <v>0.90709809796384433</v>
      </c>
      <c r="J44" s="212">
        <f t="shared" si="68"/>
        <v>0.83676989714250161</v>
      </c>
      <c r="K44" s="212">
        <f t="shared" si="68"/>
        <v>0.73315718816002018</v>
      </c>
      <c r="L44" s="212">
        <f t="shared" si="68"/>
        <v>1.3017490813037476</v>
      </c>
      <c r="M44" s="212">
        <f t="shared" si="68"/>
        <v>1.2584393810550474</v>
      </c>
      <c r="N44" s="212">
        <f t="shared" si="68"/>
        <v>0.18650725531071718</v>
      </c>
      <c r="O44" s="212">
        <f t="shared" si="68"/>
        <v>0.3532932159983701</v>
      </c>
      <c r="P44" s="212">
        <f t="shared" si="68"/>
        <v>0.55864941472695728</v>
      </c>
      <c r="Q44" s="212">
        <f t="shared" si="68"/>
        <v>0.57850662727227764</v>
      </c>
      <c r="R44" s="212">
        <f t="shared" si="68"/>
        <v>0.29037591979648969</v>
      </c>
      <c r="S44" s="212">
        <f t="shared" si="68"/>
        <v>0.32166971217916779</v>
      </c>
      <c r="T44" s="212">
        <f t="shared" si="68"/>
        <v>0.29186028962165017</v>
      </c>
      <c r="U44" s="212">
        <f t="shared" si="68"/>
        <v>0.3224226271538575</v>
      </c>
      <c r="V44" s="212">
        <f t="shared" si="68"/>
        <v>2.6837384146010601</v>
      </c>
      <c r="W44" s="212">
        <f t="shared" si="68"/>
        <v>0.40587262331509028</v>
      </c>
      <c r="X44" s="212">
        <f t="shared" si="68"/>
        <v>0.38218983172957705</v>
      </c>
      <c r="Y44" s="212">
        <f t="shared" si="68"/>
        <v>1.3408696055307201</v>
      </c>
      <c r="Z44" s="212">
        <f t="shared" si="68"/>
        <v>1.2432761494622182</v>
      </c>
      <c r="AA44" s="212">
        <f t="shared" si="68"/>
        <v>0.62340158337180518</v>
      </c>
      <c r="AB44" s="212">
        <f t="shared" si="68"/>
        <v>0.95871332695611744</v>
      </c>
      <c r="AC44" s="212">
        <f t="shared" si="68"/>
        <v>0.96250676232222687</v>
      </c>
      <c r="AD44" s="212">
        <f t="shared" si="68"/>
        <v>0.95584389159000782</v>
      </c>
      <c r="AE44" s="212">
        <f t="shared" si="68"/>
        <v>0.99808273434343242</v>
      </c>
      <c r="AF44" s="212">
        <f t="shared" si="68"/>
        <v>1.0683649269766611</v>
      </c>
      <c r="AG44" s="212">
        <f t="shared" si="68"/>
        <v>1.1326492637642434</v>
      </c>
      <c r="AH44" s="213">
        <f t="shared" si="68"/>
        <v>0.62415567580558518</v>
      </c>
      <c r="AI44" s="140"/>
      <c r="AJ44" s="199"/>
      <c r="AK44" s="140"/>
      <c r="AL44" s="199"/>
      <c r="AM44" s="140"/>
      <c r="AN44" s="140"/>
      <c r="AO44" s="199"/>
      <c r="AP44" s="198"/>
    </row>
    <row r="45" spans="1:42" ht="18.75" customHeight="1" thickBot="1" x14ac:dyDescent="0.25">
      <c r="D45" s="266" t="s">
        <v>285</v>
      </c>
      <c r="E45" s="267"/>
      <c r="F45" s="268">
        <v>92.978172828404553</v>
      </c>
      <c r="G45" s="268">
        <v>91.496843329747378</v>
      </c>
      <c r="H45" s="268">
        <v>91.842787156697199</v>
      </c>
      <c r="I45" s="268">
        <v>91.16069310816134</v>
      </c>
      <c r="J45" s="268">
        <v>90.750513167918243</v>
      </c>
      <c r="K45" s="268">
        <v>91.800638278205355</v>
      </c>
      <c r="L45" s="268">
        <v>89.938757238724904</v>
      </c>
      <c r="M45" s="268">
        <v>89.630752692235205</v>
      </c>
      <c r="N45" s="268">
        <v>90.314696997311643</v>
      </c>
      <c r="O45" s="268">
        <v>90.761709010521727</v>
      </c>
      <c r="P45" s="268">
        <v>88.787565265980206</v>
      </c>
      <c r="Q45" s="268">
        <v>87.945966353007421</v>
      </c>
      <c r="R45" s="268">
        <v>85.807984018136167</v>
      </c>
      <c r="S45" s="268">
        <v>87.073523679599873</v>
      </c>
      <c r="T45" s="268">
        <v>85.503030892562208</v>
      </c>
      <c r="U45" s="268">
        <v>86.742486841252358</v>
      </c>
      <c r="V45" s="268">
        <v>93.929000035065897</v>
      </c>
      <c r="W45" s="283">
        <v>98.721320637921721</v>
      </c>
      <c r="X45" s="268">
        <v>87.073229247483297</v>
      </c>
      <c r="Y45" s="268">
        <v>86.871883805274834</v>
      </c>
      <c r="Z45" s="268">
        <v>92.01584658389244</v>
      </c>
      <c r="AA45" s="268">
        <v>96.711348212807621</v>
      </c>
      <c r="AB45" s="268">
        <v>94.322156002627665</v>
      </c>
      <c r="AC45" s="268">
        <v>94.35621579472685</v>
      </c>
      <c r="AD45" s="268">
        <v>94.319109763032742</v>
      </c>
      <c r="AE45" s="268">
        <v>94.546413683430046</v>
      </c>
      <c r="AF45" s="268">
        <v>97.316917879060156</v>
      </c>
      <c r="AG45" s="268">
        <v>97.465338375836268</v>
      </c>
      <c r="AH45" s="269">
        <v>98.129676267267712</v>
      </c>
      <c r="AI45" s="142"/>
      <c r="AJ45" s="142"/>
      <c r="AK45" s="255"/>
      <c r="AL45" s="142"/>
      <c r="AM45" s="142"/>
      <c r="AN45" s="142"/>
      <c r="AO45" s="142"/>
      <c r="AP45" s="172"/>
    </row>
    <row r="46" spans="1:42" ht="53.25" customHeight="1" x14ac:dyDescent="0.2">
      <c r="D46" s="284" t="s">
        <v>57</v>
      </c>
      <c r="E46" s="28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5"/>
    </row>
    <row r="47" spans="1:42" ht="15" customHeight="1" x14ac:dyDescent="0.2">
      <c r="D47" s="274"/>
      <c r="E47" s="275"/>
      <c r="N47" s="254"/>
      <c r="T47" s="108"/>
      <c r="U47" s="108"/>
      <c r="V47" s="254"/>
      <c r="Y47" s="254"/>
      <c r="AA47" s="108"/>
    </row>
    <row r="48" spans="1:42" s="190" customFormat="1" ht="15" customHeight="1" x14ac:dyDescent="0.2">
      <c r="A48" s="252"/>
      <c r="B48" s="252"/>
      <c r="C48" s="237"/>
      <c r="D48" s="192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08"/>
      <c r="U48" s="108"/>
      <c r="V48" s="191"/>
      <c r="W48" s="191"/>
      <c r="X48" s="191"/>
      <c r="Y48" s="191"/>
      <c r="Z48" s="191"/>
      <c r="AA48" s="108"/>
      <c r="AB48" s="191"/>
      <c r="AC48" s="191"/>
      <c r="AD48" s="191"/>
      <c r="AE48" s="191"/>
      <c r="AF48" s="191"/>
      <c r="AG48" s="191"/>
      <c r="AH48" s="191"/>
    </row>
    <row r="49" spans="1:34" x14ac:dyDescent="0.2">
      <c r="D49" s="108" t="s">
        <v>52</v>
      </c>
      <c r="T49" s="108"/>
      <c r="U49" s="108"/>
      <c r="AA49" s="108"/>
    </row>
    <row r="50" spans="1:34" s="108" customFormat="1" x14ac:dyDescent="0.2">
      <c r="A50" s="252"/>
      <c r="B50" s="252"/>
      <c r="C50" s="237"/>
      <c r="D50" s="108" t="s">
        <v>53</v>
      </c>
      <c r="E50" s="108" t="s">
        <v>1</v>
      </c>
      <c r="F50" s="193">
        <v>59.986111111111107</v>
      </c>
      <c r="G50" s="193">
        <v>99.955882352941174</v>
      </c>
      <c r="H50" s="193">
        <v>84.962500000000006</v>
      </c>
      <c r="I50" s="193">
        <v>84.962500000000006</v>
      </c>
      <c r="J50" s="193">
        <v>140</v>
      </c>
      <c r="K50" s="193">
        <v>140</v>
      </c>
      <c r="L50" s="193">
        <v>120</v>
      </c>
      <c r="M50" s="193">
        <v>120</v>
      </c>
      <c r="N50" s="193">
        <v>210</v>
      </c>
      <c r="O50" s="193">
        <v>210</v>
      </c>
      <c r="P50" s="193">
        <v>122.22222222222223</v>
      </c>
      <c r="Q50" s="193">
        <v>185.11111111111111</v>
      </c>
      <c r="R50" s="193">
        <v>84</v>
      </c>
      <c r="S50" s="193">
        <v>84</v>
      </c>
      <c r="T50" s="193">
        <v>84</v>
      </c>
      <c r="U50" s="193">
        <v>84</v>
      </c>
      <c r="V50" s="193">
        <v>80</v>
      </c>
      <c r="W50" s="193">
        <v>90.042105263157893</v>
      </c>
      <c r="X50" s="193">
        <v>119</v>
      </c>
      <c r="Y50" s="193">
        <v>53.333333333333343</v>
      </c>
      <c r="Z50" s="193">
        <v>60</v>
      </c>
      <c r="AA50" s="193">
        <v>134.02666666666667</v>
      </c>
      <c r="AB50" s="193">
        <v>166.66666666666666</v>
      </c>
      <c r="AC50" s="193">
        <v>166.66666666666666</v>
      </c>
      <c r="AD50" s="193">
        <v>166.66666666666666</v>
      </c>
      <c r="AE50" s="193">
        <v>166.66666666666666</v>
      </c>
      <c r="AF50" s="193">
        <v>249.99999999999997</v>
      </c>
      <c r="AG50" s="193">
        <v>249.99999999999997</v>
      </c>
      <c r="AH50" s="193">
        <v>250</v>
      </c>
    </row>
    <row r="51" spans="1:34" s="108" customFormat="1" x14ac:dyDescent="0.2">
      <c r="A51" s="252"/>
      <c r="B51" s="252"/>
      <c r="C51" s="237"/>
      <c r="D51" s="108" t="s">
        <v>12</v>
      </c>
      <c r="E51" s="108" t="s">
        <v>1</v>
      </c>
      <c r="F51" s="193">
        <v>29.964166666666667</v>
      </c>
      <c r="G51" s="193">
        <v>39.975000000000001</v>
      </c>
      <c r="H51" s="193">
        <v>33.978749999999998</v>
      </c>
      <c r="I51" s="193">
        <v>33.978749999999998</v>
      </c>
      <c r="J51" s="193">
        <v>40</v>
      </c>
      <c r="K51" s="193">
        <v>40</v>
      </c>
      <c r="L51" s="193">
        <v>30</v>
      </c>
      <c r="M51" s="193">
        <v>30</v>
      </c>
      <c r="N51" s="193">
        <v>105.03999999999999</v>
      </c>
      <c r="O51" s="193">
        <v>58.5</v>
      </c>
      <c r="P51" s="193">
        <v>32.5</v>
      </c>
      <c r="Q51" s="193">
        <v>62.000000000000007</v>
      </c>
      <c r="R51" s="193">
        <v>52.500000000000007</v>
      </c>
      <c r="S51" s="193">
        <v>52.500000000000007</v>
      </c>
      <c r="T51" s="193">
        <v>52.500000000000007</v>
      </c>
      <c r="U51" s="193">
        <v>52.500000000000007</v>
      </c>
      <c r="V51" s="193">
        <v>200</v>
      </c>
      <c r="W51" s="193">
        <v>50.009473684210519</v>
      </c>
      <c r="X51" s="193">
        <v>64</v>
      </c>
      <c r="Y51" s="193">
        <v>28.44444444444445</v>
      </c>
      <c r="Z51" s="193">
        <v>50.000000000000007</v>
      </c>
      <c r="AA51" s="193">
        <v>73.777777777777786</v>
      </c>
      <c r="AB51" s="193">
        <v>50</v>
      </c>
      <c r="AC51" s="193">
        <v>50</v>
      </c>
      <c r="AD51" s="193">
        <v>50</v>
      </c>
      <c r="AE51" s="193">
        <v>50</v>
      </c>
      <c r="AF51" s="193">
        <v>61.111111111111114</v>
      </c>
      <c r="AG51" s="193">
        <v>61.111111111111114</v>
      </c>
      <c r="AH51" s="193">
        <v>53.333333333333343</v>
      </c>
    </row>
    <row r="52" spans="1:34" s="108" customFormat="1" ht="12.75" customHeight="1" x14ac:dyDescent="0.2">
      <c r="A52" s="252"/>
      <c r="B52" s="252"/>
      <c r="C52" s="237"/>
      <c r="D52" s="108" t="s">
        <v>54</v>
      </c>
      <c r="E52" s="108" t="s">
        <v>1</v>
      </c>
      <c r="F52" s="193">
        <v>129.97</v>
      </c>
      <c r="G52" s="193">
        <v>160.04470588235296</v>
      </c>
      <c r="H52" s="193">
        <v>136.03800000000001</v>
      </c>
      <c r="I52" s="193">
        <v>136.03800000000001</v>
      </c>
      <c r="J52" s="193">
        <v>150</v>
      </c>
      <c r="K52" s="193">
        <v>150</v>
      </c>
      <c r="L52" s="193">
        <v>130</v>
      </c>
      <c r="M52" s="193">
        <v>130</v>
      </c>
      <c r="N52" s="193">
        <v>448</v>
      </c>
      <c r="O52" s="193">
        <v>252</v>
      </c>
      <c r="P52" s="193">
        <v>140</v>
      </c>
      <c r="Q52" s="193">
        <v>273.33333333333331</v>
      </c>
      <c r="R52" s="193">
        <v>126</v>
      </c>
      <c r="S52" s="193">
        <v>126</v>
      </c>
      <c r="T52" s="193">
        <v>126</v>
      </c>
      <c r="U52" s="193">
        <v>126</v>
      </c>
      <c r="V52" s="193">
        <v>330</v>
      </c>
      <c r="W52" s="193">
        <v>179.97473684210524</v>
      </c>
      <c r="X52" s="193">
        <v>285</v>
      </c>
      <c r="Y52" s="193">
        <v>106.66666666666669</v>
      </c>
      <c r="Z52" s="193">
        <v>166.66666666666669</v>
      </c>
      <c r="AA52" s="193">
        <v>243.04488888888889</v>
      </c>
      <c r="AB52" s="193">
        <v>200</v>
      </c>
      <c r="AC52" s="193">
        <v>200</v>
      </c>
      <c r="AD52" s="193">
        <v>200</v>
      </c>
      <c r="AE52" s="193">
        <v>200</v>
      </c>
      <c r="AF52" s="193">
        <v>249.99999999999997</v>
      </c>
      <c r="AG52" s="193">
        <v>249.99999999999997</v>
      </c>
      <c r="AH52" s="193">
        <v>560</v>
      </c>
    </row>
    <row r="53" spans="1:34" ht="12.75" customHeight="1" x14ac:dyDescent="0.2"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</row>
    <row r="54" spans="1:34" s="108" customFormat="1" ht="12.75" customHeight="1" x14ac:dyDescent="0.2">
      <c r="A54" s="252"/>
      <c r="B54" s="252"/>
      <c r="C54" s="237"/>
      <c r="D54" s="108" t="s">
        <v>55</v>
      </c>
      <c r="E54" s="108" t="s">
        <v>1</v>
      </c>
      <c r="F54" s="194">
        <v>0</v>
      </c>
      <c r="G54" s="194">
        <v>0</v>
      </c>
      <c r="H54" s="194">
        <v>0</v>
      </c>
      <c r="I54" s="194">
        <v>0</v>
      </c>
      <c r="J54" s="194">
        <v>0</v>
      </c>
      <c r="K54" s="194">
        <v>0</v>
      </c>
      <c r="L54" s="194">
        <v>0</v>
      </c>
      <c r="M54" s="194">
        <v>0</v>
      </c>
      <c r="N54" s="194">
        <v>25000</v>
      </c>
      <c r="O54" s="194">
        <v>20000</v>
      </c>
      <c r="P54" s="194">
        <v>20000</v>
      </c>
      <c r="Q54" s="194">
        <v>10000</v>
      </c>
      <c r="R54" s="194">
        <v>0</v>
      </c>
      <c r="S54" s="194">
        <v>0</v>
      </c>
      <c r="T54" s="194">
        <v>0</v>
      </c>
      <c r="U54" s="194">
        <v>0</v>
      </c>
      <c r="V54" s="194">
        <v>0</v>
      </c>
      <c r="W54" s="194">
        <v>25000</v>
      </c>
      <c r="X54" s="194">
        <v>10000</v>
      </c>
      <c r="Y54" s="194">
        <v>0</v>
      </c>
      <c r="Z54" s="194">
        <v>0</v>
      </c>
      <c r="AA54" s="194">
        <v>25000</v>
      </c>
      <c r="AB54" s="194">
        <v>15000</v>
      </c>
      <c r="AC54" s="194">
        <v>15000</v>
      </c>
      <c r="AD54" s="194">
        <v>15000</v>
      </c>
      <c r="AE54" s="194">
        <v>15000</v>
      </c>
      <c r="AF54" s="194">
        <v>20000</v>
      </c>
      <c r="AG54" s="194">
        <v>20000</v>
      </c>
      <c r="AH54" s="194">
        <v>20000</v>
      </c>
    </row>
    <row r="55" spans="1:34" ht="12.75" customHeight="1" x14ac:dyDescent="0.2"/>
    <row r="56" spans="1:34" s="141" customFormat="1" ht="12.75" customHeight="1" x14ac:dyDescent="0.2">
      <c r="A56" s="240"/>
      <c r="B56" s="241" t="s">
        <v>23</v>
      </c>
      <c r="C56" s="237"/>
      <c r="D56" s="141" t="s">
        <v>59</v>
      </c>
      <c r="F56" s="222">
        <v>0.2</v>
      </c>
      <c r="G56" s="222">
        <v>0.5</v>
      </c>
      <c r="H56" s="222">
        <v>0.5</v>
      </c>
      <c r="I56" s="222">
        <v>0.5</v>
      </c>
      <c r="J56" s="222">
        <v>0.5</v>
      </c>
      <c r="K56" s="222">
        <v>0.5</v>
      </c>
      <c r="L56" s="222">
        <v>0.5</v>
      </c>
      <c r="M56" s="222">
        <v>0.5</v>
      </c>
      <c r="N56" s="222">
        <v>0.8</v>
      </c>
      <c r="O56" s="222">
        <v>0.8</v>
      </c>
      <c r="P56" s="222">
        <v>0.7</v>
      </c>
      <c r="Q56" s="222">
        <v>0.7</v>
      </c>
      <c r="R56" s="222">
        <v>0.8</v>
      </c>
      <c r="S56" s="222">
        <v>0.8</v>
      </c>
      <c r="T56" s="222">
        <v>0.8</v>
      </c>
      <c r="U56" s="222">
        <v>0.8</v>
      </c>
      <c r="V56" s="222">
        <v>0.8</v>
      </c>
      <c r="W56" s="222">
        <v>0.5</v>
      </c>
      <c r="X56" s="222">
        <v>0.8</v>
      </c>
      <c r="Y56" s="222">
        <v>0.8</v>
      </c>
      <c r="Z56" s="222">
        <v>0.8</v>
      </c>
      <c r="AA56" s="222">
        <v>0.7</v>
      </c>
      <c r="AB56" s="222">
        <v>0.7</v>
      </c>
      <c r="AC56" s="222">
        <v>0.7</v>
      </c>
      <c r="AD56" s="222">
        <v>0.7</v>
      </c>
      <c r="AE56" s="222">
        <v>0.7</v>
      </c>
      <c r="AF56" s="222">
        <v>0.8</v>
      </c>
      <c r="AG56" s="222">
        <v>0.8</v>
      </c>
      <c r="AH56" s="222">
        <v>0.9</v>
      </c>
    </row>
    <row r="57" spans="1:34" ht="12.75" customHeight="1" x14ac:dyDescent="0.2"/>
  </sheetData>
  <mergeCells count="1">
    <mergeCell ref="D46:E46"/>
  </mergeCells>
  <phoneticPr fontId="37" type="noConversion"/>
  <pageMargins left="0.86614173228346458" right="0.74803149606299213" top="0.39370078740157483" bottom="0" header="0.31496062992125984" footer="0.31496062992125984"/>
  <pageSetup paperSize="9" scale="65" fitToWidth="4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zoomScale="90" zoomScaleNormal="9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2" width="9.140625" style="10" hidden="1" customWidth="1"/>
    <col min="13" max="14" width="0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75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12000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15000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20</v>
      </c>
      <c r="H12" s="73" t="s">
        <v>2</v>
      </c>
      <c r="I12" s="61" t="s">
        <v>117</v>
      </c>
    </row>
    <row r="13" spans="1:9" hidden="1" x14ac:dyDescent="0.2">
      <c r="A13" s="10">
        <v>0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x14ac:dyDescent="0.2">
      <c r="A14" s="10">
        <v>1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11.344000000000001</v>
      </c>
      <c r="H18" s="73" t="s">
        <v>2</v>
      </c>
      <c r="I18" s="25" t="s">
        <v>117</v>
      </c>
    </row>
    <row r="19" spans="1:12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2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40000</v>
      </c>
      <c r="H21" s="24" t="s">
        <v>129</v>
      </c>
      <c r="I21" s="24" t="s">
        <v>117</v>
      </c>
    </row>
    <row r="22" spans="1:12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2" hidden="1" x14ac:dyDescent="0.2">
      <c r="A23" s="10">
        <v>0</v>
      </c>
      <c r="B23" s="24" t="s">
        <v>117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117</v>
      </c>
      <c r="H23" s="24" t="s">
        <v>117</v>
      </c>
      <c r="I23" s="24" t="s">
        <v>117</v>
      </c>
    </row>
    <row r="24" spans="1:12" ht="13.5" hidden="1" x14ac:dyDescent="0.2">
      <c r="A24" s="10">
        <v>0</v>
      </c>
      <c r="B24" s="24" t="s">
        <v>117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27" t="s">
        <v>117</v>
      </c>
      <c r="H24" s="24" t="s">
        <v>117</v>
      </c>
      <c r="I24" s="24" t="s">
        <v>117</v>
      </c>
    </row>
    <row r="25" spans="1:12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2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2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/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2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/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2" hidden="1" x14ac:dyDescent="0.2">
      <c r="A31" s="10">
        <v>0</v>
      </c>
      <c r="B31" s="32" t="s">
        <v>137</v>
      </c>
      <c r="C31" s="27" t="s">
        <v>117</v>
      </c>
      <c r="D31" s="27" t="s">
        <v>117</v>
      </c>
      <c r="E31" s="27"/>
      <c r="F31" s="27" t="s">
        <v>117</v>
      </c>
      <c r="G31" s="27" t="s">
        <v>117</v>
      </c>
      <c r="H31" s="27" t="s">
        <v>117</v>
      </c>
      <c r="I31" s="27" t="s">
        <v>117</v>
      </c>
      <c r="L31" s="63" t="str">
        <f>+H31</f>
        <v/>
      </c>
    </row>
    <row r="32" spans="1:12" hidden="1" x14ac:dyDescent="0.2">
      <c r="A32" s="10">
        <v>0</v>
      </c>
      <c r="B32" s="11" t="s">
        <v>214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4" x14ac:dyDescent="0.2">
      <c r="A33" s="10">
        <v>1</v>
      </c>
      <c r="B33" s="43" t="s">
        <v>140</v>
      </c>
      <c r="C33" s="91" t="s">
        <v>117</v>
      </c>
      <c r="D33" s="92" t="s">
        <v>117</v>
      </c>
      <c r="E33" s="91"/>
      <c r="F33" s="91" t="s">
        <v>117</v>
      </c>
      <c r="G33" s="91" t="s">
        <v>117</v>
      </c>
      <c r="H33" s="91">
        <v>4926.8692745848348</v>
      </c>
      <c r="I33" s="91" t="s">
        <v>117</v>
      </c>
      <c r="L33" s="10">
        <f>SUBTOTAL(9,G34:G48)</f>
        <v>4314.7386864001601</v>
      </c>
      <c r="M33" s="63"/>
      <c r="N33" s="218">
        <v>92.483862223647847</v>
      </c>
    </row>
    <row r="34" spans="1:14" x14ac:dyDescent="0.2">
      <c r="A34" s="10">
        <v>1</v>
      </c>
      <c r="B34" s="26" t="s">
        <v>141</v>
      </c>
      <c r="C34" s="27" t="s">
        <v>117</v>
      </c>
      <c r="D34" s="27">
        <v>40000</v>
      </c>
      <c r="E34" s="27"/>
      <c r="F34" s="71">
        <v>1.9974240000000001E-2</v>
      </c>
      <c r="G34" s="27">
        <v>798.96960000000001</v>
      </c>
      <c r="H34" s="27" t="s">
        <v>117</v>
      </c>
      <c r="I34" s="27">
        <v>4.5866359502316909</v>
      </c>
      <c r="K34" s="177"/>
      <c r="M34" s="218">
        <v>106.97142857142856</v>
      </c>
    </row>
    <row r="35" spans="1:14" x14ac:dyDescent="0.2">
      <c r="A35" s="10">
        <v>1</v>
      </c>
      <c r="B35" s="26" t="s">
        <v>142</v>
      </c>
      <c r="C35" s="27" t="s">
        <v>117</v>
      </c>
      <c r="D35" s="27">
        <v>40000</v>
      </c>
      <c r="E35" s="27"/>
      <c r="F35" s="71">
        <v>2.9837499999999999E-2</v>
      </c>
      <c r="G35" s="27">
        <v>1193.5</v>
      </c>
      <c r="H35" s="27" t="s">
        <v>117</v>
      </c>
      <c r="I35" s="27">
        <v>6.8515122560376795</v>
      </c>
      <c r="M35" s="218">
        <v>73.634029547579388</v>
      </c>
    </row>
    <row r="36" spans="1:14" x14ac:dyDescent="0.2">
      <c r="A36" s="10">
        <v>1</v>
      </c>
      <c r="B36" s="26" t="s">
        <v>143</v>
      </c>
      <c r="C36" s="27" t="s">
        <v>117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117</v>
      </c>
      <c r="I36" s="27">
        <v>1.0792495216883821E-2</v>
      </c>
    </row>
    <row r="37" spans="1:14" x14ac:dyDescent="0.2">
      <c r="A37" s="10">
        <v>1</v>
      </c>
      <c r="B37" s="26" t="s">
        <v>144</v>
      </c>
      <c r="C37" s="27" t="s">
        <v>117</v>
      </c>
      <c r="D37" s="27">
        <v>2.6</v>
      </c>
      <c r="E37" s="27"/>
      <c r="F37" s="71">
        <v>5.66</v>
      </c>
      <c r="G37" s="27">
        <v>14.716000000000001</v>
      </c>
      <c r="H37" s="27" t="s">
        <v>117</v>
      </c>
      <c r="I37" s="27">
        <v>8.447997851684165E-2</v>
      </c>
    </row>
    <row r="38" spans="1:14" x14ac:dyDescent="0.2">
      <c r="A38" s="10">
        <v>1</v>
      </c>
      <c r="B38" s="11" t="s">
        <v>146</v>
      </c>
      <c r="C38" s="75" t="s">
        <v>117</v>
      </c>
      <c r="D38" s="27">
        <v>719.41038027994546</v>
      </c>
      <c r="E38" s="9" t="s">
        <v>117</v>
      </c>
      <c r="F38" s="28">
        <v>0.38107115631528787</v>
      </c>
      <c r="G38" s="27">
        <v>274.14654547849977</v>
      </c>
      <c r="H38" s="24" t="s">
        <v>117</v>
      </c>
      <c r="I38" s="24">
        <v>1.5737900429797507</v>
      </c>
    </row>
    <row r="39" spans="1:14" hidden="1" x14ac:dyDescent="0.2">
      <c r="A39" s="10">
        <v>0</v>
      </c>
      <c r="B39" s="11" t="s">
        <v>53</v>
      </c>
      <c r="C39" s="75" t="s">
        <v>117</v>
      </c>
      <c r="D39" s="82">
        <v>120</v>
      </c>
      <c r="E39" s="9" t="s">
        <v>117</v>
      </c>
      <c r="F39" s="13" t="s">
        <v>117</v>
      </c>
      <c r="G39" s="27" t="s">
        <v>117</v>
      </c>
      <c r="H39" s="24" t="s">
        <v>117</v>
      </c>
      <c r="I39" s="24" t="s">
        <v>117</v>
      </c>
    </row>
    <row r="40" spans="1:14" hidden="1" x14ac:dyDescent="0.2">
      <c r="A40" s="10">
        <v>0</v>
      </c>
      <c r="B40" s="11" t="s">
        <v>12</v>
      </c>
      <c r="C40" s="75" t="s">
        <v>117</v>
      </c>
      <c r="D40" s="82">
        <v>30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4" hidden="1" x14ac:dyDescent="0.2">
      <c r="A41" s="10">
        <v>0</v>
      </c>
      <c r="B41" s="26" t="s">
        <v>54</v>
      </c>
      <c r="C41" s="27" t="s">
        <v>117</v>
      </c>
      <c r="D41" s="27">
        <v>130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4" x14ac:dyDescent="0.2">
      <c r="A42" s="10">
        <v>1</v>
      </c>
      <c r="B42" s="26" t="s">
        <v>147</v>
      </c>
      <c r="C42" s="27" t="s">
        <v>117</v>
      </c>
      <c r="D42" s="27" t="s">
        <v>117</v>
      </c>
      <c r="E42" s="27" t="s">
        <v>117</v>
      </c>
      <c r="F42" s="71" t="s">
        <v>117</v>
      </c>
      <c r="G42" s="27">
        <v>181.41714000000138</v>
      </c>
      <c r="H42" s="27" t="s">
        <v>117</v>
      </c>
      <c r="I42" s="27">
        <v>1.0414593700589134</v>
      </c>
    </row>
    <row r="43" spans="1:14" hidden="1" x14ac:dyDescent="0.2">
      <c r="A43" s="10">
        <v>0</v>
      </c>
      <c r="B43" s="26" t="s">
        <v>215</v>
      </c>
      <c r="C43" s="27" t="s">
        <v>117</v>
      </c>
      <c r="D43" s="27">
        <v>2.4</v>
      </c>
      <c r="E43" s="27"/>
      <c r="F43" s="71">
        <v>8.363999999999999</v>
      </c>
      <c r="G43" s="27">
        <v>20.073599999999995</v>
      </c>
      <c r="H43" s="27" t="s">
        <v>117</v>
      </c>
      <c r="I43" s="27">
        <v>0.11523629360938245</v>
      </c>
    </row>
    <row r="44" spans="1:14" hidden="1" x14ac:dyDescent="0.2">
      <c r="A44" s="10">
        <v>0</v>
      </c>
      <c r="B44" s="26" t="s">
        <v>216</v>
      </c>
      <c r="C44" s="27" t="s">
        <v>117</v>
      </c>
      <c r="D44" s="27">
        <v>0.4</v>
      </c>
      <c r="E44" s="27"/>
      <c r="F44" s="71">
        <v>201.83760000000001</v>
      </c>
      <c r="G44" s="27">
        <v>80.735040000000012</v>
      </c>
      <c r="H44" s="27" t="s">
        <v>117</v>
      </c>
      <c r="I44" s="27">
        <v>0.46347475161432122</v>
      </c>
    </row>
    <row r="45" spans="1:14" hidden="1" x14ac:dyDescent="0.2">
      <c r="A45" s="10">
        <v>0</v>
      </c>
      <c r="B45" s="26" t="s">
        <v>217</v>
      </c>
      <c r="C45" s="27" t="s">
        <v>117</v>
      </c>
      <c r="D45" s="27">
        <v>15</v>
      </c>
      <c r="E45" s="27"/>
      <c r="F45" s="71">
        <v>5.3738999999999999</v>
      </c>
      <c r="G45" s="27">
        <v>80.608499999999992</v>
      </c>
      <c r="H45" s="27" t="s">
        <v>117</v>
      </c>
      <c r="I45" s="27">
        <v>0.46274832483520179</v>
      </c>
    </row>
    <row r="46" spans="1:14" x14ac:dyDescent="0.2">
      <c r="A46" s="10">
        <v>1</v>
      </c>
      <c r="B46" s="26" t="s">
        <v>218</v>
      </c>
      <c r="C46" s="27" t="s">
        <v>117</v>
      </c>
      <c r="D46" s="27">
        <v>6300</v>
      </c>
      <c r="E46" s="27"/>
      <c r="F46" s="71">
        <v>5.9400000000000001E-2</v>
      </c>
      <c r="G46" s="27">
        <v>374.22</v>
      </c>
      <c r="H46" s="27" t="s">
        <v>117</v>
      </c>
      <c r="I46" s="27">
        <v>2.1482806170543953</v>
      </c>
    </row>
    <row r="47" spans="1:14" x14ac:dyDescent="0.2">
      <c r="A47" s="10">
        <v>1</v>
      </c>
      <c r="B47" s="26" t="s">
        <v>222</v>
      </c>
      <c r="C47" s="27" t="s">
        <v>117</v>
      </c>
      <c r="D47" s="27">
        <v>1.8</v>
      </c>
      <c r="E47" s="27"/>
      <c r="F47" s="71">
        <v>73.271889400921665</v>
      </c>
      <c r="G47" s="27">
        <v>131.88940092165899</v>
      </c>
      <c r="H47" s="27" t="s">
        <v>117</v>
      </c>
      <c r="I47" s="27">
        <v>0.75713602585355155</v>
      </c>
    </row>
    <row r="48" spans="1:14" x14ac:dyDescent="0.2">
      <c r="A48" s="10">
        <v>1</v>
      </c>
      <c r="B48" s="26" t="s">
        <v>156</v>
      </c>
      <c r="C48" s="27" t="s">
        <v>117</v>
      </c>
      <c r="D48" s="27">
        <v>2400</v>
      </c>
      <c r="E48" s="27"/>
      <c r="F48" s="71">
        <v>0.56000000000000005</v>
      </c>
      <c r="G48" s="27">
        <v>1344.0000000000002</v>
      </c>
      <c r="H48" s="27" t="s">
        <v>117</v>
      </c>
      <c r="I48" s="27">
        <v>7.7154859422829016</v>
      </c>
    </row>
    <row r="49" spans="1:14" s="176" customFormat="1" x14ac:dyDescent="0.2">
      <c r="A49" s="10">
        <v>1</v>
      </c>
      <c r="B49" s="26" t="s">
        <v>219</v>
      </c>
      <c r="C49" s="27" t="s">
        <v>117</v>
      </c>
      <c r="D49" s="27">
        <v>12600</v>
      </c>
      <c r="E49" s="27"/>
      <c r="F49" s="71">
        <v>4.8581792713069338E-2</v>
      </c>
      <c r="G49" s="27">
        <v>612.13058818467368</v>
      </c>
      <c r="H49" s="27" t="s">
        <v>117</v>
      </c>
      <c r="I49" s="27">
        <v>3.5140513005805158</v>
      </c>
      <c r="L49" s="176">
        <f>SUBTOTAL(9,G50:G74)</f>
        <v>6630.3106068965499</v>
      </c>
      <c r="N49" s="218" t="e">
        <v>#VALUE!</v>
      </c>
    </row>
    <row r="50" spans="1:14" x14ac:dyDescent="0.2">
      <c r="A50" s="176">
        <v>1</v>
      </c>
      <c r="B50" s="43" t="s">
        <v>157</v>
      </c>
      <c r="C50" s="91" t="s">
        <v>117</v>
      </c>
      <c r="D50" s="91" t="s">
        <v>117</v>
      </c>
      <c r="E50" s="91"/>
      <c r="F50" s="171" t="s">
        <v>117</v>
      </c>
      <c r="G50" s="91" t="s">
        <v>117</v>
      </c>
      <c r="H50" s="91">
        <v>6630.3106068965499</v>
      </c>
      <c r="I50" s="91" t="s">
        <v>117</v>
      </c>
    </row>
    <row r="51" spans="1:14" x14ac:dyDescent="0.2">
      <c r="A51" s="10">
        <v>1</v>
      </c>
      <c r="B51" s="26" t="s">
        <v>158</v>
      </c>
      <c r="C51" s="27" t="s">
        <v>117</v>
      </c>
      <c r="D51" s="27">
        <v>1</v>
      </c>
      <c r="E51" s="27"/>
      <c r="F51" s="71">
        <v>45</v>
      </c>
      <c r="G51" s="27">
        <v>45</v>
      </c>
      <c r="H51" s="27" t="s">
        <v>117</v>
      </c>
      <c r="I51" s="27">
        <v>0.25833100253179353</v>
      </c>
      <c r="L51" s="63"/>
    </row>
    <row r="52" spans="1:14" x14ac:dyDescent="0.2">
      <c r="A52" s="10">
        <v>1</v>
      </c>
      <c r="B52" s="26" t="s">
        <v>220</v>
      </c>
      <c r="C52" s="27" t="s">
        <v>117</v>
      </c>
      <c r="D52" s="27">
        <v>900</v>
      </c>
      <c r="E52" s="27"/>
      <c r="F52" s="72">
        <v>0.1396</v>
      </c>
      <c r="G52" s="27">
        <v>125.64</v>
      </c>
      <c r="H52" s="27" t="s">
        <v>117</v>
      </c>
      <c r="I52" s="27">
        <v>0.72126015906876761</v>
      </c>
    </row>
    <row r="53" spans="1:14" x14ac:dyDescent="0.2">
      <c r="A53" s="10">
        <v>1</v>
      </c>
      <c r="B53" s="26" t="s">
        <v>159</v>
      </c>
      <c r="C53" s="27" t="s">
        <v>117</v>
      </c>
      <c r="D53" s="27">
        <v>1600</v>
      </c>
      <c r="E53" s="27"/>
      <c r="F53" s="71">
        <v>0.2</v>
      </c>
      <c r="G53" s="27">
        <v>320</v>
      </c>
      <c r="H53" s="27" t="s">
        <v>117</v>
      </c>
      <c r="I53" s="27">
        <v>1.8370204624483097</v>
      </c>
    </row>
    <row r="54" spans="1:14" x14ac:dyDescent="0.2">
      <c r="A54" s="10">
        <v>1</v>
      </c>
      <c r="B54" s="26" t="s">
        <v>160</v>
      </c>
      <c r="C54" s="27" t="s">
        <v>117</v>
      </c>
      <c r="D54" s="27">
        <v>1200000</v>
      </c>
      <c r="E54" s="27"/>
      <c r="F54" s="71">
        <v>2.5000000000000001E-4</v>
      </c>
      <c r="G54" s="27">
        <v>300</v>
      </c>
      <c r="H54" s="27" t="s">
        <v>117</v>
      </c>
      <c r="I54" s="27">
        <v>1.7222066835452903</v>
      </c>
    </row>
    <row r="55" spans="1:14" x14ac:dyDescent="0.2">
      <c r="A55" s="10">
        <v>1</v>
      </c>
      <c r="B55" s="11" t="s">
        <v>161</v>
      </c>
      <c r="C55" s="75" t="s">
        <v>117</v>
      </c>
      <c r="D55" s="7">
        <v>12000</v>
      </c>
      <c r="E55" s="9" t="s">
        <v>117</v>
      </c>
      <c r="F55" s="195">
        <v>0.1</v>
      </c>
      <c r="G55" s="7">
        <v>1200</v>
      </c>
      <c r="H55" s="9" t="s">
        <v>117</v>
      </c>
      <c r="I55" s="24">
        <v>6.8888267341811611</v>
      </c>
    </row>
    <row r="56" spans="1:14" x14ac:dyDescent="0.2">
      <c r="A56" s="10">
        <v>1</v>
      </c>
      <c r="B56" s="11" t="s">
        <v>162</v>
      </c>
      <c r="C56" s="75" t="s">
        <v>117</v>
      </c>
      <c r="D56" s="7">
        <v>902.5</v>
      </c>
      <c r="E56" s="9" t="s">
        <v>117</v>
      </c>
      <c r="F56" s="195">
        <v>4.5353448275862061</v>
      </c>
      <c r="G56" s="7">
        <v>4093.1487068965507</v>
      </c>
      <c r="H56" s="9" t="s">
        <v>117</v>
      </c>
      <c r="I56" s="24">
        <v>23.497493532540005</v>
      </c>
    </row>
    <row r="57" spans="1:14" hidden="1" x14ac:dyDescent="0.2">
      <c r="A57" s="10">
        <v>0</v>
      </c>
      <c r="B57" s="11">
        <v>0</v>
      </c>
      <c r="C57" s="75" t="s">
        <v>117</v>
      </c>
      <c r="D57" s="7" t="s">
        <v>117</v>
      </c>
      <c r="E57" s="9" t="s">
        <v>117</v>
      </c>
      <c r="F57" s="9" t="s">
        <v>117</v>
      </c>
      <c r="G57" s="7" t="s">
        <v>117</v>
      </c>
      <c r="H57" s="9" t="s">
        <v>117</v>
      </c>
      <c r="I57" s="24" t="s">
        <v>117</v>
      </c>
    </row>
    <row r="58" spans="1:14" hidden="1" x14ac:dyDescent="0.2">
      <c r="A58" s="10">
        <v>0</v>
      </c>
      <c r="B58" s="11">
        <v>0</v>
      </c>
      <c r="C58" s="75" t="s">
        <v>117</v>
      </c>
      <c r="D58" s="7" t="s">
        <v>117</v>
      </c>
      <c r="E58" s="9" t="s">
        <v>117</v>
      </c>
      <c r="F58" s="9" t="s">
        <v>117</v>
      </c>
      <c r="G58" s="7" t="s">
        <v>117</v>
      </c>
      <c r="H58" s="9" t="s">
        <v>117</v>
      </c>
      <c r="I58" s="24" t="s">
        <v>117</v>
      </c>
    </row>
    <row r="59" spans="1:14" hidden="1" x14ac:dyDescent="0.2">
      <c r="A59" s="10">
        <v>0</v>
      </c>
      <c r="B59" s="11">
        <v>0</v>
      </c>
      <c r="C59" s="75" t="s">
        <v>117</v>
      </c>
      <c r="D59" s="7" t="s">
        <v>117</v>
      </c>
      <c r="E59" s="9" t="s">
        <v>117</v>
      </c>
      <c r="F59" s="9" t="s">
        <v>117</v>
      </c>
      <c r="G59" s="7" t="s">
        <v>117</v>
      </c>
      <c r="H59" s="9" t="s">
        <v>117</v>
      </c>
      <c r="I59" s="24" t="s">
        <v>117</v>
      </c>
    </row>
    <row r="60" spans="1:14" hidden="1" x14ac:dyDescent="0.2">
      <c r="A60" s="10">
        <v>0</v>
      </c>
      <c r="B60" s="11">
        <v>0</v>
      </c>
      <c r="C60" s="75" t="s">
        <v>117</v>
      </c>
      <c r="D60" s="7" t="s">
        <v>117</v>
      </c>
      <c r="E60" s="9" t="s">
        <v>117</v>
      </c>
      <c r="F60" s="9" t="s">
        <v>117</v>
      </c>
      <c r="G60" s="7" t="s">
        <v>117</v>
      </c>
      <c r="H60" s="9" t="s">
        <v>117</v>
      </c>
      <c r="I60" s="24" t="s">
        <v>117</v>
      </c>
    </row>
    <row r="61" spans="1:14" hidden="1" x14ac:dyDescent="0.2">
      <c r="A61" s="10">
        <v>0</v>
      </c>
      <c r="B61" s="11">
        <v>0</v>
      </c>
      <c r="C61" s="75" t="s">
        <v>117</v>
      </c>
      <c r="D61" s="7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4" hidden="1" x14ac:dyDescent="0.2">
      <c r="A62" s="10">
        <v>0</v>
      </c>
      <c r="B62" s="11">
        <v>0</v>
      </c>
      <c r="C62" s="75" t="s">
        <v>117</v>
      </c>
      <c r="D62" s="7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4" hidden="1" x14ac:dyDescent="0.2">
      <c r="A63" s="10">
        <v>0</v>
      </c>
      <c r="B63" s="11">
        <v>0</v>
      </c>
      <c r="C63" s="75" t="s">
        <v>117</v>
      </c>
      <c r="D63" s="7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4" hidden="1" x14ac:dyDescent="0.2">
      <c r="A64" s="10">
        <v>0</v>
      </c>
      <c r="B64" s="11">
        <v>0</v>
      </c>
      <c r="C64" s="75" t="s">
        <v>117</v>
      </c>
      <c r="D64" s="7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2" hidden="1" x14ac:dyDescent="0.2">
      <c r="A65" s="10">
        <v>0</v>
      </c>
      <c r="B65" s="11">
        <v>0</v>
      </c>
      <c r="C65" s="75" t="s">
        <v>117</v>
      </c>
      <c r="D65" s="7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2" hidden="1" x14ac:dyDescent="0.2">
      <c r="A66" s="10">
        <v>0</v>
      </c>
      <c r="B66" s="11">
        <v>0</v>
      </c>
      <c r="C66" s="75" t="s">
        <v>117</v>
      </c>
      <c r="D66" s="7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2" hidden="1" x14ac:dyDescent="0.2">
      <c r="A67" s="10">
        <v>0</v>
      </c>
      <c r="B67" s="11">
        <v>0</v>
      </c>
      <c r="C67" s="75" t="s">
        <v>117</v>
      </c>
      <c r="D67" s="7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2" hidden="1" x14ac:dyDescent="0.2">
      <c r="A68" s="10">
        <v>0</v>
      </c>
      <c r="B68" s="11">
        <v>0</v>
      </c>
      <c r="C68" s="75" t="s">
        <v>117</v>
      </c>
      <c r="D68" s="7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2" hidden="1" x14ac:dyDescent="0.2">
      <c r="A69" s="10">
        <v>0</v>
      </c>
      <c r="B69" s="11">
        <v>0</v>
      </c>
      <c r="C69" s="75" t="s">
        <v>117</v>
      </c>
      <c r="D69" s="7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2" hidden="1" x14ac:dyDescent="0.2">
      <c r="A70" s="10">
        <v>0</v>
      </c>
      <c r="B70" s="11">
        <v>0</v>
      </c>
      <c r="C70" s="75" t="s">
        <v>117</v>
      </c>
      <c r="D70" s="7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2" hidden="1" x14ac:dyDescent="0.2">
      <c r="A71" s="10">
        <v>0</v>
      </c>
      <c r="B71" s="11">
        <v>0</v>
      </c>
      <c r="C71" s="75" t="s">
        <v>117</v>
      </c>
      <c r="D71" s="7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2" hidden="1" x14ac:dyDescent="0.2">
      <c r="A72" s="10">
        <v>0</v>
      </c>
      <c r="B72" s="11">
        <v>0</v>
      </c>
      <c r="C72" s="75" t="s">
        <v>117</v>
      </c>
      <c r="D72" s="7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2" x14ac:dyDescent="0.2">
      <c r="A73" s="10">
        <v>1</v>
      </c>
      <c r="B73" s="11" t="s">
        <v>163</v>
      </c>
      <c r="C73" s="9" t="s">
        <v>117</v>
      </c>
      <c r="D73" s="26" t="s">
        <v>117</v>
      </c>
      <c r="E73" s="77" t="s">
        <v>117</v>
      </c>
      <c r="F73" s="71" t="s">
        <v>117</v>
      </c>
      <c r="G73" s="30">
        <v>544.51199999999994</v>
      </c>
      <c r="H73" s="24" t="s">
        <v>117</v>
      </c>
      <c r="I73" s="24">
        <v>3.1258740189020431</v>
      </c>
    </row>
    <row r="74" spans="1:12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/>
      <c r="F74" s="71" t="s">
        <v>117</v>
      </c>
      <c r="G74" s="27">
        <v>2.0099</v>
      </c>
      <c r="H74" s="27" t="s">
        <v>117</v>
      </c>
      <c r="I74" s="27">
        <v>1.1538210710858931E-2</v>
      </c>
    </row>
    <row r="75" spans="1:12" x14ac:dyDescent="0.2">
      <c r="A75" s="10">
        <v>1</v>
      </c>
      <c r="B75" s="94" t="s">
        <v>165</v>
      </c>
      <c r="C75" s="95" t="s">
        <v>117</v>
      </c>
      <c r="D75" s="91" t="s">
        <v>117</v>
      </c>
      <c r="E75" s="91"/>
      <c r="F75" s="93" t="s">
        <v>117</v>
      </c>
      <c r="G75" s="91" t="s">
        <v>117</v>
      </c>
      <c r="H75" s="91">
        <v>84.166666666666657</v>
      </c>
      <c r="I75" s="91" t="s">
        <v>117</v>
      </c>
      <c r="L75" s="63">
        <f>SUM(G76:G81)</f>
        <v>84.166666666666657</v>
      </c>
    </row>
    <row r="76" spans="1:12" x14ac:dyDescent="0.2">
      <c r="A76" s="10">
        <v>1</v>
      </c>
      <c r="B76" s="26" t="s">
        <v>221</v>
      </c>
      <c r="C76" s="24" t="s">
        <v>117</v>
      </c>
      <c r="D76" s="27">
        <v>0.5</v>
      </c>
      <c r="E76" s="27" t="s">
        <v>117</v>
      </c>
      <c r="F76" s="71" t="s">
        <v>117</v>
      </c>
      <c r="G76" s="27">
        <v>84.166666666666657</v>
      </c>
      <c r="H76" s="27" t="s">
        <v>117</v>
      </c>
      <c r="I76" s="27">
        <v>0.48317465288353967</v>
      </c>
    </row>
    <row r="77" spans="1:12" hidden="1" x14ac:dyDescent="0.2">
      <c r="A77" s="10">
        <v>0</v>
      </c>
      <c r="B77" s="26">
        <v>0</v>
      </c>
      <c r="C77" s="24" t="s">
        <v>117</v>
      </c>
      <c r="D77" s="27" t="s">
        <v>117</v>
      </c>
      <c r="E77" s="27"/>
      <c r="F77" s="27" t="s">
        <v>117</v>
      </c>
      <c r="G77" s="27" t="s">
        <v>117</v>
      </c>
      <c r="H77" s="27" t="s">
        <v>117</v>
      </c>
      <c r="I77" s="27" t="s">
        <v>117</v>
      </c>
    </row>
    <row r="78" spans="1:12" hidden="1" x14ac:dyDescent="0.2">
      <c r="A78" s="10">
        <v>0</v>
      </c>
      <c r="B78" s="26">
        <v>0</v>
      </c>
      <c r="C78" s="24" t="s">
        <v>117</v>
      </c>
      <c r="D78" s="27" t="s">
        <v>117</v>
      </c>
      <c r="E78" s="27"/>
      <c r="F78" s="27" t="s">
        <v>117</v>
      </c>
      <c r="G78" s="27" t="s">
        <v>117</v>
      </c>
      <c r="H78" s="27" t="s">
        <v>117</v>
      </c>
      <c r="I78" s="27" t="s">
        <v>117</v>
      </c>
    </row>
    <row r="79" spans="1:12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27" t="s">
        <v>117</v>
      </c>
      <c r="G79" s="27" t="s">
        <v>117</v>
      </c>
      <c r="H79" s="27" t="s">
        <v>117</v>
      </c>
      <c r="I79" s="27" t="s">
        <v>117</v>
      </c>
    </row>
    <row r="80" spans="1:12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27" t="s">
        <v>117</v>
      </c>
      <c r="G80" s="27" t="s">
        <v>117</v>
      </c>
      <c r="H80" s="27" t="s">
        <v>117</v>
      </c>
      <c r="I80" s="27" t="s">
        <v>117</v>
      </c>
    </row>
    <row r="81" spans="1:15" hidden="1" x14ac:dyDescent="0.2">
      <c r="A81" s="10">
        <v>0</v>
      </c>
      <c r="B81" s="11">
        <v>0</v>
      </c>
      <c r="C81" s="9" t="s">
        <v>117</v>
      </c>
      <c r="D81" s="26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5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4097.8752281898142</v>
      </c>
      <c r="I82" s="91" t="s">
        <v>117</v>
      </c>
      <c r="L82" s="63">
        <f>SUM(G83:G84)</f>
        <v>4097.8752281898142</v>
      </c>
      <c r="N82" s="218">
        <v>107.05522777608931</v>
      </c>
      <c r="O82" s="218"/>
    </row>
    <row r="83" spans="1:15" x14ac:dyDescent="0.2">
      <c r="A83" s="10">
        <v>1</v>
      </c>
      <c r="B83" s="31" t="s">
        <v>168</v>
      </c>
      <c r="C83" s="24" t="s">
        <v>117</v>
      </c>
      <c r="D83" s="27">
        <v>117.4988801906443</v>
      </c>
      <c r="E83" s="27"/>
      <c r="F83" s="71">
        <v>21.095116132397962</v>
      </c>
      <c r="G83" s="27">
        <v>2478.6525230483558</v>
      </c>
      <c r="H83" s="27" t="s">
        <v>117</v>
      </c>
      <c r="I83" s="27">
        <v>14.22917313793425</v>
      </c>
    </row>
    <row r="84" spans="1:15" x14ac:dyDescent="0.2">
      <c r="A84" s="10">
        <v>1</v>
      </c>
      <c r="B84" s="31" t="s">
        <v>169</v>
      </c>
      <c r="C84" s="24" t="s">
        <v>117</v>
      </c>
      <c r="D84" s="27">
        <v>281.31554355102452</v>
      </c>
      <c r="E84" s="27"/>
      <c r="F84" s="71">
        <v>5.7558949096880134</v>
      </c>
      <c r="G84" s="27">
        <v>1619.2227051414586</v>
      </c>
      <c r="H84" s="27" t="s">
        <v>117</v>
      </c>
      <c r="I84" s="27">
        <v>9.2954538831430167</v>
      </c>
    </row>
    <row r="85" spans="1:15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3" t="s">
        <v>117</v>
      </c>
      <c r="G85" s="91" t="s">
        <v>117</v>
      </c>
      <c r="H85" s="91">
        <v>1349.2575053555124</v>
      </c>
      <c r="I85" s="91" t="s">
        <v>117</v>
      </c>
      <c r="L85" s="63">
        <f>SUM(G86:G91)</f>
        <v>1349.2575053555124</v>
      </c>
      <c r="N85" s="218">
        <v>90.811306029032949</v>
      </c>
    </row>
    <row r="86" spans="1:15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5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536.67538065020597</v>
      </c>
      <c r="H87" s="27" t="s">
        <v>117</v>
      </c>
      <c r="I87" s="27">
        <v>3.080886424833325</v>
      </c>
    </row>
    <row r="88" spans="1:15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580.16896305076989</v>
      </c>
      <c r="H88" s="27" t="s">
        <v>117</v>
      </c>
      <c r="I88" s="27">
        <v>3.3305695525052554</v>
      </c>
    </row>
    <row r="89" spans="1:15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232.4131616545364</v>
      </c>
      <c r="H89" s="27" t="s">
        <v>117</v>
      </c>
      <c r="I89" s="27">
        <v>1.3342116678177818</v>
      </c>
    </row>
    <row r="90" spans="1:15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5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5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331.03272382432374</v>
      </c>
      <c r="H92" s="27" t="s">
        <v>117</v>
      </c>
      <c r="I92" s="27">
        <v>1.9003558981415087</v>
      </c>
      <c r="L92" s="63">
        <f>+G92</f>
        <v>331.03272382432374</v>
      </c>
    </row>
    <row r="93" spans="1:15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5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17419.512005517696</v>
      </c>
      <c r="H94" s="38" t="s">
        <v>117</v>
      </c>
      <c r="I94" s="38">
        <v>100</v>
      </c>
      <c r="K94" s="63"/>
      <c r="L94" s="63">
        <f>SUM(L31:L92)</f>
        <v>16807.381417333025</v>
      </c>
    </row>
    <row r="95" spans="1:15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5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17419.512005517696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1.4516260004598081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2478.6525230483558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15101.272572660553</v>
      </c>
      <c r="H112" s="35" t="s">
        <v>117</v>
      </c>
      <c r="I112" s="34" t="s">
        <v>117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1.258439381055046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  <c r="N113" s="10">
        <v>88.625286058896847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D55:H72 I55:I73 D74:I80 I81 D82:I85 I86 D87:I89 I90:I91 I93 D92:I92 D31:I54 C3:I3">
    <cfRule type="cellIs" dxfId="22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="90" zoomScaleNormal="90" workbookViewId="0">
      <selection activeCell="R100" sqref="R100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89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80000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88888.888888888891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10</v>
      </c>
      <c r="H12" s="73" t="s">
        <v>2</v>
      </c>
      <c r="I12" s="61" t="s">
        <v>117</v>
      </c>
    </row>
    <row r="13" spans="1:9" hidden="1" x14ac:dyDescent="0.2">
      <c r="A13" s="10">
        <v>0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x14ac:dyDescent="0.2">
      <c r="A14" s="10">
        <v>1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4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4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12.4</v>
      </c>
      <c r="H18" s="73" t="s">
        <v>2</v>
      </c>
      <c r="I18" s="25" t="s">
        <v>117</v>
      </c>
    </row>
    <row r="19" spans="1:14" customFormat="1" ht="12.75" x14ac:dyDescent="0.2">
      <c r="A19" s="10">
        <v>1</v>
      </c>
      <c r="B19" s="24" t="s">
        <v>117</v>
      </c>
      <c r="C19" s="21" t="s">
        <v>117</v>
      </c>
      <c r="D19" s="68" t="s">
        <v>117</v>
      </c>
      <c r="E19" s="69" t="s">
        <v>117</v>
      </c>
      <c r="F19" s="69" t="s">
        <v>117</v>
      </c>
      <c r="G19" s="69" t="s">
        <v>117</v>
      </c>
      <c r="H19" s="69" t="s">
        <v>117</v>
      </c>
      <c r="I19" s="68" t="s">
        <v>117</v>
      </c>
    </row>
    <row r="20" spans="1:14" customFormat="1" ht="12.75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4" customFormat="1" ht="12.75" x14ac:dyDescent="0.2">
      <c r="A21" s="10">
        <v>1</v>
      </c>
      <c r="B21" s="24" t="s">
        <v>128</v>
      </c>
      <c r="C21" s="15" t="s">
        <v>117</v>
      </c>
      <c r="D21" s="15" t="s">
        <v>117</v>
      </c>
      <c r="E21" s="14" t="s">
        <v>117</v>
      </c>
      <c r="F21" s="14" t="s">
        <v>117</v>
      </c>
      <c r="G21" s="216">
        <v>25000</v>
      </c>
      <c r="H21" s="14" t="s">
        <v>129</v>
      </c>
      <c r="I21" s="14" t="s">
        <v>117</v>
      </c>
    </row>
    <row r="22" spans="1:14" customFormat="1" ht="12.75" hidden="1" x14ac:dyDescent="0.2">
      <c r="A22" s="10">
        <v>0</v>
      </c>
      <c r="B22" s="24" t="s">
        <v>117</v>
      </c>
      <c r="C22" s="15" t="s">
        <v>117</v>
      </c>
      <c r="D22" s="17" t="s">
        <v>117</v>
      </c>
      <c r="E22" s="14" t="s">
        <v>117</v>
      </c>
      <c r="F22" s="18" t="s">
        <v>117</v>
      </c>
      <c r="G22" s="15" t="s">
        <v>117</v>
      </c>
      <c r="H22" s="14" t="s">
        <v>117</v>
      </c>
      <c r="I22" s="14" t="s">
        <v>117</v>
      </c>
    </row>
    <row r="23" spans="1:14" customFormat="1" ht="12.75" hidden="1" x14ac:dyDescent="0.2">
      <c r="A23" s="10">
        <v>0</v>
      </c>
      <c r="B23" s="24" t="s">
        <v>117</v>
      </c>
      <c r="C23" s="15" t="s">
        <v>117</v>
      </c>
      <c r="D23" s="17" t="s">
        <v>117</v>
      </c>
      <c r="E23" s="14" t="s">
        <v>117</v>
      </c>
      <c r="F23" s="18" t="s">
        <v>117</v>
      </c>
      <c r="G23" s="15" t="s">
        <v>117</v>
      </c>
      <c r="H23" s="14" t="s">
        <v>117</v>
      </c>
      <c r="I23" s="14" t="s">
        <v>117</v>
      </c>
    </row>
    <row r="24" spans="1:14" customFormat="1" ht="14.25" hidden="1" x14ac:dyDescent="0.2">
      <c r="A24" s="10">
        <v>0</v>
      </c>
      <c r="B24" s="24" t="s">
        <v>117</v>
      </c>
      <c r="C24" s="15" t="s">
        <v>117</v>
      </c>
      <c r="D24" s="17" t="s">
        <v>117</v>
      </c>
      <c r="E24" s="19" t="s">
        <v>117</v>
      </c>
      <c r="F24" s="18" t="s">
        <v>117</v>
      </c>
      <c r="G24" s="15" t="s">
        <v>117</v>
      </c>
      <c r="H24" s="14" t="s">
        <v>117</v>
      </c>
      <c r="I24" s="14" t="s">
        <v>117</v>
      </c>
    </row>
    <row r="25" spans="1:14" customFormat="1" ht="12.75" hidden="1" x14ac:dyDescent="0.2">
      <c r="A25" s="10">
        <v>0</v>
      </c>
      <c r="B25" s="24" t="s">
        <v>117</v>
      </c>
      <c r="C25" s="15" t="s">
        <v>117</v>
      </c>
      <c r="D25" s="15" t="s">
        <v>117</v>
      </c>
      <c r="E25" s="14" t="s">
        <v>117</v>
      </c>
      <c r="F25" s="18" t="s">
        <v>117</v>
      </c>
      <c r="G25" s="15" t="s">
        <v>117</v>
      </c>
      <c r="H25" s="14" t="s">
        <v>117</v>
      </c>
      <c r="I25" s="14" t="s">
        <v>117</v>
      </c>
    </row>
    <row r="26" spans="1:14" customFormat="1" ht="12.75" hidden="1" x14ac:dyDescent="0.2">
      <c r="A26" s="10">
        <v>0</v>
      </c>
      <c r="B26" s="24" t="s">
        <v>117</v>
      </c>
      <c r="C26" s="15" t="s">
        <v>117</v>
      </c>
      <c r="D26" s="17" t="s">
        <v>117</v>
      </c>
      <c r="E26" s="14" t="s">
        <v>117</v>
      </c>
      <c r="F26" s="18" t="s">
        <v>117</v>
      </c>
      <c r="G26" s="15" t="s">
        <v>117</v>
      </c>
      <c r="H26" s="14" t="s">
        <v>117</v>
      </c>
      <c r="I26" s="14" t="s">
        <v>117</v>
      </c>
    </row>
    <row r="27" spans="1:14" customFormat="1" ht="12.75" hidden="1" x14ac:dyDescent="0.2">
      <c r="A27" s="10">
        <v>0</v>
      </c>
      <c r="B27" s="24" t="s">
        <v>117</v>
      </c>
      <c r="C27" s="15" t="s">
        <v>117</v>
      </c>
      <c r="D27" s="15" t="s">
        <v>117</v>
      </c>
      <c r="E27" s="14" t="s">
        <v>117</v>
      </c>
      <c r="F27" s="18" t="s">
        <v>117</v>
      </c>
      <c r="G27" s="15" t="s">
        <v>117</v>
      </c>
      <c r="H27" s="14" t="s">
        <v>117</v>
      </c>
      <c r="I27" s="14" t="s">
        <v>117</v>
      </c>
    </row>
    <row r="28" spans="1:14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4" x14ac:dyDescent="0.2">
      <c r="A29" s="10">
        <v>1</v>
      </c>
      <c r="B29" s="146">
        <v>0</v>
      </c>
      <c r="C29" s="38" t="s">
        <v>117</v>
      </c>
      <c r="D29" s="147" t="s">
        <v>130</v>
      </c>
      <c r="E29" s="148"/>
      <c r="F29" s="148" t="s">
        <v>131</v>
      </c>
      <c r="G29" s="148" t="s">
        <v>132</v>
      </c>
      <c r="H29" s="148" t="s">
        <v>117</v>
      </c>
      <c r="I29" s="147" t="s">
        <v>133</v>
      </c>
    </row>
    <row r="30" spans="1:14" x14ac:dyDescent="0.2">
      <c r="A30" s="10">
        <v>1</v>
      </c>
      <c r="B30" s="149" t="s">
        <v>134</v>
      </c>
      <c r="C30" s="42" t="s">
        <v>117</v>
      </c>
      <c r="D30" s="150" t="s">
        <v>3</v>
      </c>
      <c r="E30" s="150"/>
      <c r="F30" s="150" t="s">
        <v>135</v>
      </c>
      <c r="G30" s="150" t="s">
        <v>108</v>
      </c>
      <c r="H30" s="150" t="s">
        <v>117</v>
      </c>
      <c r="I30" s="151" t="s">
        <v>136</v>
      </c>
    </row>
    <row r="31" spans="1:14" x14ac:dyDescent="0.2">
      <c r="A31" s="10">
        <v>1</v>
      </c>
      <c r="B31" s="90" t="s">
        <v>137</v>
      </c>
      <c r="C31" s="91" t="s">
        <v>117</v>
      </c>
      <c r="D31" s="91" t="s">
        <v>117</v>
      </c>
      <c r="E31" s="91"/>
      <c r="F31" s="91" t="s">
        <v>117</v>
      </c>
      <c r="G31" s="91" t="s">
        <v>117</v>
      </c>
      <c r="H31" s="91">
        <v>273.91692112173246</v>
      </c>
      <c r="I31" s="27" t="s">
        <v>117</v>
      </c>
      <c r="L31" s="63">
        <f>+H31</f>
        <v>273.91692112173246</v>
      </c>
      <c r="N31" s="218">
        <v>90.754017771573416</v>
      </c>
    </row>
    <row r="32" spans="1:14" customFormat="1" ht="12.75" hidden="1" x14ac:dyDescent="0.2">
      <c r="A32" s="10">
        <v>0</v>
      </c>
      <c r="B32" s="4" t="s">
        <v>280</v>
      </c>
      <c r="C32" s="44" t="s">
        <v>117</v>
      </c>
      <c r="D32" s="1" t="s">
        <v>117</v>
      </c>
      <c r="E32" s="3" t="s">
        <v>117</v>
      </c>
      <c r="F32" s="45" t="s">
        <v>117</v>
      </c>
      <c r="G32" s="14" t="s">
        <v>117</v>
      </c>
      <c r="H32" s="14" t="s">
        <v>117</v>
      </c>
      <c r="I32" s="14" t="s">
        <v>117</v>
      </c>
    </row>
    <row r="33" spans="1:14" x14ac:dyDescent="0.2">
      <c r="A33" s="10">
        <v>1</v>
      </c>
      <c r="B33" s="26" t="s">
        <v>139</v>
      </c>
      <c r="C33" s="27" t="s">
        <v>117</v>
      </c>
      <c r="D33" s="27">
        <v>25000</v>
      </c>
      <c r="E33" s="27"/>
      <c r="F33" s="71">
        <v>1.0956676844869298E-2</v>
      </c>
      <c r="G33" s="27">
        <v>273.91692112173246</v>
      </c>
      <c r="H33" s="27" t="s">
        <v>117</v>
      </c>
      <c r="I33" s="27">
        <v>1.5889540199537053</v>
      </c>
    </row>
    <row r="34" spans="1:14" x14ac:dyDescent="0.2">
      <c r="A34" s="10">
        <v>1</v>
      </c>
      <c r="B34" s="43" t="s">
        <v>140</v>
      </c>
      <c r="C34" s="91" t="s">
        <v>117</v>
      </c>
      <c r="D34" s="91" t="s">
        <v>117</v>
      </c>
      <c r="E34" s="91"/>
      <c r="F34" s="93" t="s">
        <v>117</v>
      </c>
      <c r="G34" s="91" t="s">
        <v>117</v>
      </c>
      <c r="H34" s="91">
        <v>2733.999482313865</v>
      </c>
      <c r="I34" s="27" t="s">
        <v>117</v>
      </c>
      <c r="L34" s="10">
        <f>SUBTOTAL(9,G35:G56)</f>
        <v>2733.9994823138663</v>
      </c>
      <c r="N34" s="218">
        <v>91.340148550791298</v>
      </c>
    </row>
    <row r="35" spans="1:14" x14ac:dyDescent="0.2">
      <c r="A35" s="10">
        <v>1</v>
      </c>
      <c r="B35" s="26" t="s">
        <v>142</v>
      </c>
      <c r="C35" s="27" t="s">
        <v>117</v>
      </c>
      <c r="D35" s="27">
        <v>25000</v>
      </c>
      <c r="E35" s="27"/>
      <c r="F35" s="71">
        <v>3.2640000000000002E-2</v>
      </c>
      <c r="G35" s="27">
        <v>816.00000000000011</v>
      </c>
      <c r="H35" s="27" t="s">
        <v>117</v>
      </c>
      <c r="I35" s="27">
        <v>4.7335026802013553</v>
      </c>
      <c r="M35" s="218">
        <v>80.080775291819634</v>
      </c>
    </row>
    <row r="36" spans="1:14" x14ac:dyDescent="0.2">
      <c r="A36" s="10">
        <v>1</v>
      </c>
      <c r="B36" s="26" t="s">
        <v>141</v>
      </c>
      <c r="C36" s="27" t="s">
        <v>117</v>
      </c>
      <c r="D36" s="27">
        <v>25000</v>
      </c>
      <c r="E36" s="27"/>
      <c r="F36" s="71">
        <v>1.4745060000000003E-2</v>
      </c>
      <c r="G36" s="27">
        <v>368.62650000000008</v>
      </c>
      <c r="H36" s="27" t="s">
        <v>117</v>
      </c>
      <c r="I36" s="27">
        <v>2.1383511344892709</v>
      </c>
      <c r="M36" s="218">
        <v>102.9829848286671</v>
      </c>
    </row>
    <row r="37" spans="1:14" x14ac:dyDescent="0.2">
      <c r="A37" s="10">
        <v>1</v>
      </c>
      <c r="B37" s="26" t="s">
        <v>143</v>
      </c>
      <c r="C37" s="27" t="s">
        <v>117</v>
      </c>
      <c r="D37" s="27">
        <v>2</v>
      </c>
      <c r="E37" s="27"/>
      <c r="F37" s="71">
        <v>0.94000000000000006</v>
      </c>
      <c r="G37" s="27">
        <v>1.8800000000000001</v>
      </c>
      <c r="H37" s="27" t="s">
        <v>117</v>
      </c>
      <c r="I37" s="27">
        <v>1.0905618920071749E-2</v>
      </c>
    </row>
    <row r="38" spans="1:14" x14ac:dyDescent="0.2">
      <c r="A38" s="10">
        <v>1</v>
      </c>
      <c r="B38" s="11" t="s">
        <v>144</v>
      </c>
      <c r="C38" s="75" t="s">
        <v>117</v>
      </c>
      <c r="D38" s="27">
        <v>1.3</v>
      </c>
      <c r="E38" s="9" t="s">
        <v>117</v>
      </c>
      <c r="F38" s="28">
        <v>5.66</v>
      </c>
      <c r="G38" s="27">
        <v>7.3580000000000005</v>
      </c>
      <c r="H38" s="24" t="s">
        <v>117</v>
      </c>
      <c r="I38" s="24">
        <v>4.2682736177599961E-2</v>
      </c>
    </row>
    <row r="39" spans="1:14" x14ac:dyDescent="0.2">
      <c r="A39" s="10">
        <v>1</v>
      </c>
      <c r="B39" s="11" t="s">
        <v>210</v>
      </c>
      <c r="C39" s="75" t="s">
        <v>117</v>
      </c>
      <c r="D39" s="27">
        <v>4</v>
      </c>
      <c r="E39" s="9" t="s">
        <v>117</v>
      </c>
      <c r="F39" s="28">
        <v>12.7</v>
      </c>
      <c r="G39" s="27">
        <v>50.8</v>
      </c>
      <c r="H39" s="24" t="s">
        <v>117</v>
      </c>
      <c r="I39" s="24">
        <v>0.29468374528704511</v>
      </c>
    </row>
    <row r="40" spans="1:14" ht="12.75" x14ac:dyDescent="0.2">
      <c r="A40" s="10">
        <v>1</v>
      </c>
      <c r="B40" s="11" t="s">
        <v>146</v>
      </c>
      <c r="C40" s="75" t="s">
        <v>117</v>
      </c>
      <c r="D40" s="27">
        <v>1341.4928774928774</v>
      </c>
      <c r="E40" s="9" t="s">
        <v>117</v>
      </c>
      <c r="F40" s="28">
        <v>0.37064221559126787</v>
      </c>
      <c r="G40" s="27">
        <v>497.21389231386536</v>
      </c>
      <c r="H40" s="24" t="s">
        <v>117</v>
      </c>
      <c r="I40" s="24">
        <v>2.8842687400747908</v>
      </c>
      <c r="L40"/>
    </row>
    <row r="41" spans="1:14" hidden="1" x14ac:dyDescent="0.2">
      <c r="A41" s="10">
        <v>0</v>
      </c>
      <c r="B41" s="26" t="s">
        <v>53</v>
      </c>
      <c r="C41" s="27" t="s">
        <v>117</v>
      </c>
      <c r="D41" s="27">
        <v>140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4" hidden="1" x14ac:dyDescent="0.2">
      <c r="A42" s="10">
        <v>0</v>
      </c>
      <c r="B42" s="26" t="s">
        <v>12</v>
      </c>
      <c r="C42" s="27" t="s">
        <v>117</v>
      </c>
      <c r="D42" s="27">
        <v>55.039999999999992</v>
      </c>
      <c r="E42" s="27" t="s">
        <v>117</v>
      </c>
      <c r="F42" s="27" t="s">
        <v>117</v>
      </c>
      <c r="G42" s="27" t="s">
        <v>117</v>
      </c>
      <c r="H42" s="27" t="s">
        <v>117</v>
      </c>
      <c r="I42" s="27" t="s">
        <v>117</v>
      </c>
    </row>
    <row r="43" spans="1:14" hidden="1" x14ac:dyDescent="0.2">
      <c r="A43" s="10">
        <v>0</v>
      </c>
      <c r="B43" s="26" t="s">
        <v>54</v>
      </c>
      <c r="C43" s="27" t="s">
        <v>117</v>
      </c>
      <c r="D43" s="27">
        <v>298</v>
      </c>
      <c r="E43" s="27"/>
      <c r="F43" s="27" t="s">
        <v>117</v>
      </c>
      <c r="G43" s="27" t="s">
        <v>117</v>
      </c>
      <c r="H43" s="27" t="s">
        <v>117</v>
      </c>
      <c r="I43" s="27" t="s">
        <v>117</v>
      </c>
    </row>
    <row r="44" spans="1:14" x14ac:dyDescent="0.2">
      <c r="A44" s="10">
        <v>1</v>
      </c>
      <c r="B44" s="26" t="s">
        <v>147</v>
      </c>
      <c r="C44" s="27" t="s">
        <v>117</v>
      </c>
      <c r="D44" s="27" t="s">
        <v>117</v>
      </c>
      <c r="E44" s="27"/>
      <c r="F44" s="71" t="s">
        <v>117</v>
      </c>
      <c r="G44" s="27">
        <v>794.76309000000037</v>
      </c>
      <c r="H44" s="27" t="s">
        <v>117</v>
      </c>
      <c r="I44" s="27">
        <v>4.6103103145099418</v>
      </c>
    </row>
    <row r="45" spans="1:14" hidden="1" x14ac:dyDescent="0.2">
      <c r="A45" s="10">
        <v>0</v>
      </c>
      <c r="B45" s="26" t="s">
        <v>148</v>
      </c>
      <c r="C45" s="27" t="s">
        <v>117</v>
      </c>
      <c r="D45" s="27">
        <v>2</v>
      </c>
      <c r="E45" s="27"/>
      <c r="F45" s="71">
        <v>32.64</v>
      </c>
      <c r="G45" s="27">
        <v>65.28</v>
      </c>
      <c r="H45" s="27" t="s">
        <v>117</v>
      </c>
      <c r="I45" s="27">
        <v>0.37868021441610838</v>
      </c>
    </row>
    <row r="46" spans="1:14" hidden="1" x14ac:dyDescent="0.2">
      <c r="A46" s="10">
        <v>0</v>
      </c>
      <c r="B46" s="26" t="s">
        <v>191</v>
      </c>
      <c r="C46" s="27" t="s">
        <v>117</v>
      </c>
      <c r="D46" s="27">
        <v>8</v>
      </c>
      <c r="E46" s="27"/>
      <c r="F46" s="71">
        <v>14.586</v>
      </c>
      <c r="G46" s="27">
        <v>116.688</v>
      </c>
      <c r="H46" s="27" t="s">
        <v>117</v>
      </c>
      <c r="I46" s="27">
        <v>0.67689088326879376</v>
      </c>
    </row>
    <row r="47" spans="1:14" hidden="1" x14ac:dyDescent="0.2">
      <c r="A47" s="10">
        <v>0</v>
      </c>
      <c r="B47" s="26" t="s">
        <v>226</v>
      </c>
      <c r="C47" s="27" t="s">
        <v>117</v>
      </c>
      <c r="D47" s="27">
        <v>0.2</v>
      </c>
      <c r="E47" s="27"/>
      <c r="F47" s="71">
        <v>55.406399999999998</v>
      </c>
      <c r="G47" s="27">
        <v>11.08128</v>
      </c>
      <c r="H47" s="27" t="s">
        <v>117</v>
      </c>
      <c r="I47" s="27">
        <v>6.4280966397134404E-2</v>
      </c>
    </row>
    <row r="48" spans="1:14" hidden="1" x14ac:dyDescent="0.2">
      <c r="A48" s="10">
        <v>0</v>
      </c>
      <c r="B48" s="26" t="s">
        <v>152</v>
      </c>
      <c r="C48" s="27" t="s">
        <v>117</v>
      </c>
      <c r="D48" s="27">
        <v>0.75</v>
      </c>
      <c r="E48" s="27"/>
      <c r="F48" s="71">
        <v>41.401800000000001</v>
      </c>
      <c r="G48" s="27">
        <v>31.051349999999999</v>
      </c>
      <c r="H48" s="27" t="s">
        <v>117</v>
      </c>
      <c r="I48" s="27">
        <v>0.18012456917753716</v>
      </c>
    </row>
    <row r="49" spans="1:14" hidden="1" x14ac:dyDescent="0.2">
      <c r="A49" s="10">
        <v>0</v>
      </c>
      <c r="B49" s="26" t="s">
        <v>151</v>
      </c>
      <c r="C49" s="27" t="s">
        <v>117</v>
      </c>
      <c r="D49" s="27">
        <v>1.5</v>
      </c>
      <c r="E49" s="27"/>
      <c r="F49" s="71">
        <v>26.6934</v>
      </c>
      <c r="G49" s="27">
        <v>40.040100000000002</v>
      </c>
      <c r="H49" s="27" t="s">
        <v>117</v>
      </c>
      <c r="I49" s="27">
        <v>0.23226705963913025</v>
      </c>
    </row>
    <row r="50" spans="1:14" hidden="1" x14ac:dyDescent="0.2">
      <c r="A50" s="10">
        <v>0</v>
      </c>
      <c r="B50" s="26" t="s">
        <v>281</v>
      </c>
      <c r="C50" s="27" t="s">
        <v>117</v>
      </c>
      <c r="D50" s="27">
        <v>0.4</v>
      </c>
      <c r="E50" s="27"/>
      <c r="F50" s="71">
        <v>22.154399999999999</v>
      </c>
      <c r="G50" s="27">
        <v>8.8617600000000003</v>
      </c>
      <c r="H50" s="27" t="s">
        <v>117</v>
      </c>
      <c r="I50" s="27">
        <v>5.140583910698672E-2</v>
      </c>
    </row>
    <row r="51" spans="1:14" hidden="1" x14ac:dyDescent="0.2">
      <c r="A51" s="10">
        <v>0</v>
      </c>
      <c r="B51" s="26" t="s">
        <v>194</v>
      </c>
      <c r="C51" s="27" t="s">
        <v>117</v>
      </c>
      <c r="D51" s="27">
        <v>0.8</v>
      </c>
      <c r="E51" s="27"/>
      <c r="F51" s="71">
        <v>223.38</v>
      </c>
      <c r="G51" s="27">
        <v>178.70400000000001</v>
      </c>
      <c r="H51" s="27" t="s">
        <v>117</v>
      </c>
      <c r="I51" s="27">
        <v>1.0366370869640968</v>
      </c>
      <c r="L51" s="63"/>
    </row>
    <row r="52" spans="1:14" hidden="1" x14ac:dyDescent="0.2">
      <c r="A52" s="10">
        <v>0</v>
      </c>
      <c r="B52" s="26" t="s">
        <v>153</v>
      </c>
      <c r="C52" s="27" t="s">
        <v>117</v>
      </c>
      <c r="D52" s="27">
        <v>3</v>
      </c>
      <c r="E52" s="27"/>
      <c r="F52" s="71">
        <v>62.372999999999998</v>
      </c>
      <c r="G52" s="27">
        <v>187.119</v>
      </c>
      <c r="H52" s="27" t="s">
        <v>117</v>
      </c>
      <c r="I52" s="27">
        <v>1.0854513333536733</v>
      </c>
    </row>
    <row r="53" spans="1:14" hidden="1" x14ac:dyDescent="0.2">
      <c r="A53" s="10">
        <v>0</v>
      </c>
      <c r="B53" s="26" t="s">
        <v>154</v>
      </c>
      <c r="C53" s="27" t="s">
        <v>117</v>
      </c>
      <c r="D53" s="27">
        <v>1</v>
      </c>
      <c r="E53" s="27"/>
      <c r="F53" s="71">
        <v>43.655999999999999</v>
      </c>
      <c r="G53" s="27">
        <v>43.655999999999999</v>
      </c>
      <c r="H53" s="27" t="s">
        <v>117</v>
      </c>
      <c r="I53" s="27">
        <v>0.25324239339077248</v>
      </c>
    </row>
    <row r="54" spans="1:14" hidden="1" x14ac:dyDescent="0.2">
      <c r="A54" s="10">
        <v>0</v>
      </c>
      <c r="B54" s="26" t="s">
        <v>155</v>
      </c>
      <c r="C54" s="27" t="s">
        <v>117</v>
      </c>
      <c r="D54" s="70">
        <v>4</v>
      </c>
      <c r="E54" s="27"/>
      <c r="F54" s="71">
        <v>28.070399999999999</v>
      </c>
      <c r="G54" s="27">
        <v>112.2816</v>
      </c>
      <c r="H54" s="27" t="s">
        <v>117</v>
      </c>
      <c r="I54" s="27">
        <v>0.65132996879570637</v>
      </c>
    </row>
    <row r="55" spans="1:14" x14ac:dyDescent="0.2">
      <c r="A55" s="10">
        <v>1</v>
      </c>
      <c r="B55" s="11" t="s">
        <v>282</v>
      </c>
      <c r="C55" s="75" t="s">
        <v>117</v>
      </c>
      <c r="D55" s="27">
        <v>2667</v>
      </c>
      <c r="E55" s="9" t="s">
        <v>117</v>
      </c>
      <c r="F55" s="28">
        <v>7.3999999999999996E-2</v>
      </c>
      <c r="G55" s="27">
        <v>197.358</v>
      </c>
      <c r="H55" s="95" t="s">
        <v>117</v>
      </c>
      <c r="I55" s="24">
        <v>1.1448463504401702</v>
      </c>
    </row>
    <row r="56" spans="1:14" x14ac:dyDescent="0.2">
      <c r="A56" s="10">
        <v>1</v>
      </c>
      <c r="B56" s="88" t="s">
        <v>157</v>
      </c>
      <c r="C56" s="167" t="s">
        <v>117</v>
      </c>
      <c r="D56" s="91" t="s">
        <v>117</v>
      </c>
      <c r="E56" s="168" t="s">
        <v>117</v>
      </c>
      <c r="F56" s="169" t="s">
        <v>117</v>
      </c>
      <c r="G56" s="91" t="s">
        <v>117</v>
      </c>
      <c r="H56" s="95">
        <v>6268.5972299034484</v>
      </c>
      <c r="I56" s="95" t="s">
        <v>117</v>
      </c>
      <c r="L56" s="10">
        <f>SUBTOTAL(9,G57:G74)</f>
        <v>6268.5972299034484</v>
      </c>
      <c r="N56" s="218" t="e">
        <v>#VALUE!</v>
      </c>
    </row>
    <row r="57" spans="1:14" x14ac:dyDescent="0.2">
      <c r="A57" s="10">
        <v>1</v>
      </c>
      <c r="B57" s="11" t="s">
        <v>158</v>
      </c>
      <c r="C57" s="75" t="s">
        <v>117</v>
      </c>
      <c r="D57" s="27">
        <v>1.6</v>
      </c>
      <c r="E57" s="9" t="s">
        <v>117</v>
      </c>
      <c r="F57" s="28">
        <v>45</v>
      </c>
      <c r="G57" s="27">
        <v>72</v>
      </c>
      <c r="H57" s="95" t="s">
        <v>117</v>
      </c>
      <c r="I57" s="24">
        <v>0.41766200119423724</v>
      </c>
    </row>
    <row r="58" spans="1:14" x14ac:dyDescent="0.2">
      <c r="A58" s="10">
        <v>1</v>
      </c>
      <c r="B58" s="11" t="s">
        <v>159</v>
      </c>
      <c r="C58" s="75" t="s">
        <v>117</v>
      </c>
      <c r="D58" s="27">
        <v>801</v>
      </c>
      <c r="E58" s="9" t="s">
        <v>117</v>
      </c>
      <c r="F58" s="28">
        <v>0.2</v>
      </c>
      <c r="G58" s="27">
        <v>160.20000000000002</v>
      </c>
      <c r="H58" s="24" t="s">
        <v>117</v>
      </c>
      <c r="I58" s="24">
        <v>0.92929795265717785</v>
      </c>
    </row>
    <row r="59" spans="1:14" customFormat="1" ht="12.75" x14ac:dyDescent="0.2">
      <c r="A59" s="10">
        <v>1</v>
      </c>
      <c r="B59" s="4" t="s">
        <v>160</v>
      </c>
      <c r="C59" s="44" t="s">
        <v>117</v>
      </c>
      <c r="D59" s="27">
        <v>1200000</v>
      </c>
      <c r="E59" s="9" t="s">
        <v>117</v>
      </c>
      <c r="F59" s="154">
        <v>2.5000000000000001E-4</v>
      </c>
      <c r="G59" s="27">
        <v>300</v>
      </c>
      <c r="H59" s="14" t="s">
        <v>117</v>
      </c>
      <c r="I59" s="14">
        <v>1.7402583383093215</v>
      </c>
      <c r="M59" s="218">
        <v>187.26591760299624</v>
      </c>
    </row>
    <row r="60" spans="1:14" customFormat="1" ht="12.75" x14ac:dyDescent="0.2">
      <c r="A60" s="10">
        <v>1</v>
      </c>
      <c r="B60" s="4" t="s">
        <v>161</v>
      </c>
      <c r="C60" s="44" t="s">
        <v>117</v>
      </c>
      <c r="D60" s="27">
        <v>80000</v>
      </c>
      <c r="E60" s="9" t="s">
        <v>117</v>
      </c>
      <c r="F60" s="28">
        <v>0.03</v>
      </c>
      <c r="G60" s="27">
        <v>2400</v>
      </c>
      <c r="H60" s="3" t="s">
        <v>117</v>
      </c>
      <c r="I60" s="14">
        <v>13.922066706474572</v>
      </c>
      <c r="M60" s="218">
        <v>800</v>
      </c>
    </row>
    <row r="61" spans="1:14" customFormat="1" ht="12.75" x14ac:dyDescent="0.2">
      <c r="A61" s="10">
        <v>1</v>
      </c>
      <c r="B61" s="4" t="s">
        <v>162</v>
      </c>
      <c r="C61" s="44" t="s">
        <v>117</v>
      </c>
      <c r="D61" s="27">
        <v>475</v>
      </c>
      <c r="E61" s="9" t="s">
        <v>117</v>
      </c>
      <c r="F61" s="28">
        <v>4.5353448275862061</v>
      </c>
      <c r="G61" s="27">
        <v>2154.2887931034479</v>
      </c>
      <c r="H61" s="3" t="s">
        <v>117</v>
      </c>
      <c r="I61" s="14">
        <v>12.496730117748669</v>
      </c>
      <c r="M61" s="218">
        <v>89.762033045976992</v>
      </c>
    </row>
    <row r="62" spans="1:14" customFormat="1" ht="12.75" hidden="1" x14ac:dyDescent="0.2">
      <c r="A62" s="10">
        <v>0</v>
      </c>
      <c r="B62" s="4">
        <v>0</v>
      </c>
      <c r="C62" s="44" t="s">
        <v>117</v>
      </c>
      <c r="D62" s="27" t="s">
        <v>117</v>
      </c>
      <c r="E62" s="9" t="s">
        <v>117</v>
      </c>
      <c r="F62" s="195" t="s">
        <v>117</v>
      </c>
      <c r="G62" s="27" t="s">
        <v>117</v>
      </c>
      <c r="H62" s="3" t="s">
        <v>117</v>
      </c>
      <c r="I62" s="14" t="s">
        <v>117</v>
      </c>
    </row>
    <row r="63" spans="1:14" customFormat="1" ht="12.75" hidden="1" x14ac:dyDescent="0.2">
      <c r="A63" s="10">
        <v>0</v>
      </c>
      <c r="B63" s="4">
        <v>0</v>
      </c>
      <c r="C63" s="44" t="s">
        <v>117</v>
      </c>
      <c r="D63" s="27" t="s">
        <v>117</v>
      </c>
      <c r="E63" s="9" t="s">
        <v>117</v>
      </c>
      <c r="F63" s="173" t="s">
        <v>117</v>
      </c>
      <c r="G63" s="27" t="s">
        <v>117</v>
      </c>
      <c r="H63" s="3" t="s">
        <v>117</v>
      </c>
      <c r="I63" s="14" t="s">
        <v>117</v>
      </c>
    </row>
    <row r="64" spans="1:14" customFormat="1" ht="12.75" hidden="1" x14ac:dyDescent="0.2">
      <c r="A64" s="10">
        <v>0</v>
      </c>
      <c r="B64" s="4">
        <v>0</v>
      </c>
      <c r="C64" s="44" t="s">
        <v>117</v>
      </c>
      <c r="D64" s="27" t="s">
        <v>117</v>
      </c>
      <c r="E64" s="9" t="s">
        <v>117</v>
      </c>
      <c r="F64" s="173" t="s">
        <v>117</v>
      </c>
      <c r="G64" s="27" t="s">
        <v>117</v>
      </c>
      <c r="H64" s="3" t="s">
        <v>117</v>
      </c>
      <c r="I64" s="14" t="s">
        <v>117</v>
      </c>
    </row>
    <row r="65" spans="1:14" customFormat="1" ht="12.75" hidden="1" x14ac:dyDescent="0.2">
      <c r="A65" s="10">
        <v>0</v>
      </c>
      <c r="B65" s="4">
        <v>0</v>
      </c>
      <c r="C65" s="44" t="s">
        <v>117</v>
      </c>
      <c r="D65" s="27" t="s">
        <v>117</v>
      </c>
      <c r="E65" s="9" t="s">
        <v>117</v>
      </c>
      <c r="F65" s="173" t="s">
        <v>117</v>
      </c>
      <c r="G65" s="27" t="s">
        <v>117</v>
      </c>
      <c r="H65" s="3" t="s">
        <v>117</v>
      </c>
      <c r="I65" s="14" t="s">
        <v>117</v>
      </c>
    </row>
    <row r="66" spans="1:14" customFormat="1" ht="12.75" hidden="1" x14ac:dyDescent="0.2">
      <c r="A66" s="10">
        <v>0</v>
      </c>
      <c r="B66" s="4">
        <v>0</v>
      </c>
      <c r="C66" s="44" t="s">
        <v>117</v>
      </c>
      <c r="D66" s="27" t="s">
        <v>117</v>
      </c>
      <c r="E66" s="9" t="s">
        <v>117</v>
      </c>
      <c r="F66" s="173" t="s">
        <v>117</v>
      </c>
      <c r="G66" s="27" t="s">
        <v>117</v>
      </c>
      <c r="H66" s="3" t="s">
        <v>117</v>
      </c>
      <c r="I66" s="14" t="s">
        <v>117</v>
      </c>
    </row>
    <row r="67" spans="1:14" customFormat="1" ht="12.75" hidden="1" x14ac:dyDescent="0.2">
      <c r="A67" s="10">
        <v>0</v>
      </c>
      <c r="B67" s="4">
        <v>0</v>
      </c>
      <c r="C67" s="44" t="s">
        <v>117</v>
      </c>
      <c r="D67" s="27" t="s">
        <v>117</v>
      </c>
      <c r="E67" s="9" t="s">
        <v>117</v>
      </c>
      <c r="F67" s="173" t="s">
        <v>117</v>
      </c>
      <c r="G67" s="27" t="s">
        <v>117</v>
      </c>
      <c r="H67" s="3" t="s">
        <v>117</v>
      </c>
      <c r="I67" s="14" t="s">
        <v>117</v>
      </c>
    </row>
    <row r="68" spans="1:14" customFormat="1" ht="12.75" hidden="1" x14ac:dyDescent="0.2">
      <c r="A68" s="10">
        <v>0</v>
      </c>
      <c r="B68" s="4">
        <v>0</v>
      </c>
      <c r="C68" s="44" t="s">
        <v>117</v>
      </c>
      <c r="D68" s="27" t="s">
        <v>117</v>
      </c>
      <c r="E68" s="9" t="s">
        <v>117</v>
      </c>
      <c r="F68" s="173" t="s">
        <v>117</v>
      </c>
      <c r="G68" s="27" t="s">
        <v>117</v>
      </c>
      <c r="H68" s="3" t="s">
        <v>117</v>
      </c>
      <c r="I68" s="14" t="s">
        <v>117</v>
      </c>
    </row>
    <row r="69" spans="1:14" customFormat="1" ht="12.75" hidden="1" x14ac:dyDescent="0.2">
      <c r="A69" s="10">
        <v>0</v>
      </c>
      <c r="B69" s="4">
        <v>0</v>
      </c>
      <c r="C69" s="44" t="s">
        <v>117</v>
      </c>
      <c r="D69" s="27" t="s">
        <v>117</v>
      </c>
      <c r="E69" s="9" t="s">
        <v>117</v>
      </c>
      <c r="F69" s="173" t="s">
        <v>117</v>
      </c>
      <c r="G69" s="27" t="s">
        <v>117</v>
      </c>
      <c r="H69" s="3" t="s">
        <v>117</v>
      </c>
      <c r="I69" s="14" t="s">
        <v>117</v>
      </c>
    </row>
    <row r="70" spans="1:14" customFormat="1" ht="12.75" hidden="1" x14ac:dyDescent="0.2">
      <c r="A70" s="10">
        <v>0</v>
      </c>
      <c r="B70" s="4">
        <v>0</v>
      </c>
      <c r="C70" s="44" t="s">
        <v>117</v>
      </c>
      <c r="D70" s="27" t="s">
        <v>117</v>
      </c>
      <c r="E70" s="9" t="s">
        <v>117</v>
      </c>
      <c r="F70" s="173" t="s">
        <v>117</v>
      </c>
      <c r="G70" s="27" t="s">
        <v>117</v>
      </c>
      <c r="H70" s="3" t="s">
        <v>117</v>
      </c>
      <c r="I70" s="14" t="s">
        <v>117</v>
      </c>
    </row>
    <row r="71" spans="1:14" customFormat="1" ht="12.75" hidden="1" x14ac:dyDescent="0.2">
      <c r="A71" s="10">
        <v>0</v>
      </c>
      <c r="B71" s="4">
        <v>0</v>
      </c>
      <c r="C71" s="44" t="s">
        <v>117</v>
      </c>
      <c r="D71" s="27" t="s">
        <v>117</v>
      </c>
      <c r="E71" s="9" t="s">
        <v>117</v>
      </c>
      <c r="F71" s="173" t="s">
        <v>117</v>
      </c>
      <c r="G71" s="27" t="s">
        <v>117</v>
      </c>
      <c r="H71" s="3" t="s">
        <v>117</v>
      </c>
      <c r="I71" s="14" t="s">
        <v>117</v>
      </c>
    </row>
    <row r="72" spans="1:14" customFormat="1" ht="12.75" hidden="1" x14ac:dyDescent="0.2">
      <c r="A72" s="10">
        <v>0</v>
      </c>
      <c r="B72" s="4">
        <v>0</v>
      </c>
      <c r="C72" s="44" t="s">
        <v>117</v>
      </c>
      <c r="D72" s="27" t="s">
        <v>117</v>
      </c>
      <c r="E72" s="9" t="s">
        <v>117</v>
      </c>
      <c r="F72" s="173" t="s">
        <v>117</v>
      </c>
      <c r="G72" s="27" t="s">
        <v>117</v>
      </c>
      <c r="H72" s="3" t="s">
        <v>117</v>
      </c>
      <c r="I72" s="14" t="s">
        <v>117</v>
      </c>
    </row>
    <row r="73" spans="1:14" x14ac:dyDescent="0.2">
      <c r="A73" s="10">
        <v>1</v>
      </c>
      <c r="B73" s="11" t="s">
        <v>163</v>
      </c>
      <c r="C73" s="9" t="s">
        <v>117</v>
      </c>
      <c r="D73" s="27" t="s">
        <v>117</v>
      </c>
      <c r="E73" s="9" t="s">
        <v>117</v>
      </c>
      <c r="F73" s="28" t="s">
        <v>117</v>
      </c>
      <c r="G73" s="27">
        <v>1116</v>
      </c>
      <c r="H73" s="24" t="s">
        <v>117</v>
      </c>
      <c r="I73" s="24">
        <v>6.4737610185106762</v>
      </c>
      <c r="M73" s="218">
        <v>159.99999999999997</v>
      </c>
    </row>
    <row r="74" spans="1:14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9"/>
      <c r="F74" s="28" t="s">
        <v>117</v>
      </c>
      <c r="G74" s="27">
        <v>66.108436799999993</v>
      </c>
      <c r="H74" s="27" t="s">
        <v>117</v>
      </c>
      <c r="I74" s="27">
        <v>0.38348586124598266</v>
      </c>
    </row>
    <row r="75" spans="1:14" x14ac:dyDescent="0.2">
      <c r="A75" s="10">
        <v>1</v>
      </c>
      <c r="B75" s="103" t="s">
        <v>165</v>
      </c>
      <c r="C75" s="104" t="s">
        <v>117</v>
      </c>
      <c r="D75" s="91" t="s">
        <v>117</v>
      </c>
      <c r="E75" s="92"/>
      <c r="F75" s="93" t="s">
        <v>117</v>
      </c>
      <c r="G75" s="91" t="s">
        <v>117</v>
      </c>
      <c r="H75" s="91">
        <v>2768.3599999999997</v>
      </c>
      <c r="I75" s="27" t="s">
        <v>117</v>
      </c>
      <c r="L75" s="63">
        <f>SUM(G76:G80)</f>
        <v>2768.3599999999997</v>
      </c>
      <c r="N75" s="218">
        <v>100</v>
      </c>
    </row>
    <row r="76" spans="1:14" hidden="1" x14ac:dyDescent="0.2">
      <c r="A76" s="10">
        <v>0</v>
      </c>
      <c r="B76" s="26">
        <v>0</v>
      </c>
      <c r="C76" s="24" t="s">
        <v>117</v>
      </c>
      <c r="D76" s="27" t="s">
        <v>117</v>
      </c>
      <c r="E76" s="27" t="s">
        <v>117</v>
      </c>
      <c r="F76" s="27" t="s">
        <v>117</v>
      </c>
      <c r="G76" s="27" t="s">
        <v>117</v>
      </c>
      <c r="H76" s="27" t="s">
        <v>117</v>
      </c>
      <c r="I76" s="27" t="s">
        <v>117</v>
      </c>
    </row>
    <row r="77" spans="1:14" x14ac:dyDescent="0.2">
      <c r="A77" s="10">
        <v>1</v>
      </c>
      <c r="B77" s="26" t="s">
        <v>202</v>
      </c>
      <c r="C77" s="24" t="s">
        <v>117</v>
      </c>
      <c r="D77" s="27">
        <v>267</v>
      </c>
      <c r="E77" s="27"/>
      <c r="F77" s="71" t="s">
        <v>117</v>
      </c>
      <c r="G77" s="27">
        <v>2225</v>
      </c>
      <c r="H77" s="27" t="s">
        <v>117</v>
      </c>
      <c r="I77" s="27">
        <v>12.906916009127469</v>
      </c>
    </row>
    <row r="78" spans="1:14" x14ac:dyDescent="0.2">
      <c r="A78" s="10">
        <v>1</v>
      </c>
      <c r="B78" s="26" t="s">
        <v>166</v>
      </c>
      <c r="C78" s="24" t="s">
        <v>117</v>
      </c>
      <c r="D78" s="27">
        <v>0.8</v>
      </c>
      <c r="E78" s="27"/>
      <c r="F78" s="71" t="s">
        <v>117</v>
      </c>
      <c r="G78" s="27">
        <v>543.3599999999999</v>
      </c>
      <c r="H78" s="27" t="s">
        <v>117</v>
      </c>
      <c r="I78" s="27">
        <v>3.1519559023458426</v>
      </c>
    </row>
    <row r="79" spans="1:14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27" t="s">
        <v>117</v>
      </c>
      <c r="G79" s="27" t="s">
        <v>117</v>
      </c>
      <c r="H79" s="27" t="s">
        <v>117</v>
      </c>
      <c r="I79" s="27" t="s">
        <v>117</v>
      </c>
    </row>
    <row r="80" spans="1:14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27" t="s">
        <v>117</v>
      </c>
      <c r="G80" s="27" t="s">
        <v>117</v>
      </c>
      <c r="H80" s="27" t="s">
        <v>117</v>
      </c>
      <c r="I80" s="27" t="s">
        <v>117</v>
      </c>
    </row>
    <row r="81" spans="1:14" customFormat="1" ht="12.75" hidden="1" x14ac:dyDescent="0.2">
      <c r="A81" s="10">
        <v>0</v>
      </c>
      <c r="B81" s="4">
        <v>0</v>
      </c>
      <c r="C81" s="3" t="s">
        <v>117</v>
      </c>
      <c r="D81" s="16" t="s">
        <v>117</v>
      </c>
      <c r="E81" s="48" t="s">
        <v>117</v>
      </c>
      <c r="F81" s="44" t="s">
        <v>117</v>
      </c>
      <c r="G81" s="49" t="s">
        <v>117</v>
      </c>
      <c r="H81" s="3" t="s">
        <v>117</v>
      </c>
      <c r="I81" s="14" t="s">
        <v>117</v>
      </c>
    </row>
    <row r="82" spans="1:14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3414.7163616444832</v>
      </c>
      <c r="I82" s="27" t="s">
        <v>117</v>
      </c>
      <c r="L82" s="63">
        <f>SUM(G83:G84)</f>
        <v>3414.7163616444832</v>
      </c>
      <c r="N82" s="218">
        <v>108.5178206297057</v>
      </c>
    </row>
    <row r="83" spans="1:14" x14ac:dyDescent="0.2">
      <c r="A83" s="10">
        <v>1</v>
      </c>
      <c r="B83" s="31" t="s">
        <v>168</v>
      </c>
      <c r="C83" s="24" t="s">
        <v>117</v>
      </c>
      <c r="D83" s="27">
        <v>114.78869388556878</v>
      </c>
      <c r="E83" s="27"/>
      <c r="F83" s="71">
        <v>20.466891298821544</v>
      </c>
      <c r="G83" s="27">
        <v>2349.3677200896373</v>
      </c>
      <c r="H83" s="27" t="s">
        <v>117</v>
      </c>
      <c r="I83" s="27">
        <v>13.628355882135839</v>
      </c>
      <c r="M83" s="218">
        <v>112.22005362639982</v>
      </c>
    </row>
    <row r="84" spans="1:14" x14ac:dyDescent="0.2">
      <c r="A84" s="10">
        <v>1</v>
      </c>
      <c r="B84" s="31" t="s">
        <v>169</v>
      </c>
      <c r="C84" s="24" t="s">
        <v>117</v>
      </c>
      <c r="D84" s="27">
        <v>185.0882718101243</v>
      </c>
      <c r="E84" s="27"/>
      <c r="F84" s="71">
        <v>5.7558949096880134</v>
      </c>
      <c r="G84" s="27">
        <v>1065.3486415548459</v>
      </c>
      <c r="H84" s="27" t="s">
        <v>117</v>
      </c>
      <c r="I84" s="27">
        <v>6.1799395222410975</v>
      </c>
      <c r="K84" s="63"/>
      <c r="M84" s="218">
        <v>101.15822873394214</v>
      </c>
    </row>
    <row r="85" spans="1:14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3" t="s">
        <v>117</v>
      </c>
      <c r="G85" s="91" t="s">
        <v>117</v>
      </c>
      <c r="H85" s="91">
        <v>974.96894249993613</v>
      </c>
      <c r="I85" s="27" t="s">
        <v>117</v>
      </c>
      <c r="L85" s="63">
        <f>SUM(G87:G91)</f>
        <v>974.96894249993613</v>
      </c>
      <c r="N85" s="218">
        <v>90.32791664785114</v>
      </c>
    </row>
    <row r="86" spans="1:14" customFormat="1" ht="12.75" hidden="1" x14ac:dyDescent="0.2">
      <c r="A86" s="10">
        <v>0</v>
      </c>
      <c r="B86" s="5" t="s">
        <v>171</v>
      </c>
      <c r="C86" s="3" t="s">
        <v>117</v>
      </c>
      <c r="D86" s="47" t="s">
        <v>117</v>
      </c>
      <c r="E86" s="48" t="s">
        <v>117</v>
      </c>
      <c r="F86" s="50" t="s">
        <v>117</v>
      </c>
      <c r="G86" s="2" t="s">
        <v>117</v>
      </c>
      <c r="H86" s="3" t="s">
        <v>117</v>
      </c>
      <c r="I86" s="14" t="s">
        <v>117</v>
      </c>
    </row>
    <row r="87" spans="1:14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363.22490990569321</v>
      </c>
      <c r="H87" s="27" t="s">
        <v>117</v>
      </c>
      <c r="I87" s="27">
        <v>2.107017260483449</v>
      </c>
      <c r="M87" s="218">
        <v>80.704557158688743</v>
      </c>
    </row>
    <row r="88" spans="1:14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381.71538399001412</v>
      </c>
      <c r="H88" s="27" t="s">
        <v>117</v>
      </c>
      <c r="I88" s="27">
        <v>2.2142779328318887</v>
      </c>
      <c r="M88" s="218">
        <v>101.35587778421271</v>
      </c>
    </row>
    <row r="89" spans="1:14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230.02864860422883</v>
      </c>
      <c r="H89" s="27" t="s">
        <v>117</v>
      </c>
      <c r="I89" s="27">
        <v>1.3343642459451137</v>
      </c>
      <c r="M89" s="218">
        <v>91.032063977325848</v>
      </c>
    </row>
    <row r="90" spans="1:14" customFormat="1" ht="12.75" hidden="1" x14ac:dyDescent="0.2">
      <c r="A90" s="10">
        <v>0</v>
      </c>
      <c r="B90" s="4">
        <v>0</v>
      </c>
      <c r="C90" s="3" t="s">
        <v>117</v>
      </c>
      <c r="D90" s="3" t="s">
        <v>117</v>
      </c>
      <c r="E90" s="48" t="s">
        <v>117</v>
      </c>
      <c r="F90" s="44" t="s">
        <v>117</v>
      </c>
      <c r="G90" s="15" t="s">
        <v>117</v>
      </c>
      <c r="H90" s="16" t="s">
        <v>117</v>
      </c>
      <c r="I90" s="14" t="s">
        <v>117</v>
      </c>
    </row>
    <row r="91" spans="1:14" customFormat="1" ht="12.75" hidden="1" x14ac:dyDescent="0.2">
      <c r="A91" s="10">
        <v>0</v>
      </c>
      <c r="B91" s="5" t="s">
        <v>175</v>
      </c>
      <c r="C91" s="3" t="s">
        <v>117</v>
      </c>
      <c r="D91" s="51" t="s">
        <v>117</v>
      </c>
      <c r="E91" s="48" t="s">
        <v>117</v>
      </c>
      <c r="F91" s="44" t="s">
        <v>117</v>
      </c>
      <c r="G91" s="52" t="s">
        <v>117</v>
      </c>
      <c r="H91" s="3" t="s">
        <v>117</v>
      </c>
      <c r="I91" s="14" t="s">
        <v>117</v>
      </c>
    </row>
    <row r="92" spans="1:14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804.26092023105309</v>
      </c>
      <c r="H92" s="27" t="s">
        <v>117</v>
      </c>
      <c r="I92" s="27">
        <v>4.6654059086947282</v>
      </c>
      <c r="L92" s="63">
        <f>+G92</f>
        <v>804.26092023105309</v>
      </c>
      <c r="M92" s="218">
        <v>103.86586017849257</v>
      </c>
    </row>
    <row r="93" spans="1:14" customFormat="1" ht="12.75" hidden="1" x14ac:dyDescent="0.2">
      <c r="A93" s="10">
        <v>0</v>
      </c>
      <c r="B93" s="3">
        <v>0</v>
      </c>
      <c r="C93" s="3" t="s">
        <v>117</v>
      </c>
      <c r="D93" s="3" t="s">
        <v>117</v>
      </c>
      <c r="E93" s="48" t="s">
        <v>117</v>
      </c>
      <c r="F93" s="44" t="s">
        <v>117</v>
      </c>
      <c r="G93" s="15" t="s">
        <v>117</v>
      </c>
      <c r="H93" s="14" t="s">
        <v>117</v>
      </c>
      <c r="I93" s="14" t="s">
        <v>117</v>
      </c>
    </row>
    <row r="94" spans="1:14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17238.819857714516</v>
      </c>
      <c r="H94" s="38" t="s">
        <v>117</v>
      </c>
      <c r="I94" s="38">
        <v>100</v>
      </c>
      <c r="K94" s="63"/>
      <c r="L94" s="63">
        <f>SUM(L31:L92)</f>
        <v>17238.819857714519</v>
      </c>
      <c r="M94" s="218"/>
    </row>
    <row r="95" spans="1:14" customFormat="1" ht="12.75" hidden="1" x14ac:dyDescent="0.2">
      <c r="A95" s="10">
        <v>0</v>
      </c>
      <c r="B95" s="5" t="s">
        <v>49</v>
      </c>
      <c r="C95" s="3" t="s">
        <v>117</v>
      </c>
      <c r="D95" s="3" t="s">
        <v>117</v>
      </c>
      <c r="E95" s="48" t="s">
        <v>117</v>
      </c>
      <c r="F95" s="44" t="s">
        <v>117</v>
      </c>
      <c r="G95" s="15" t="s">
        <v>117</v>
      </c>
      <c r="H95" s="14" t="s">
        <v>117</v>
      </c>
      <c r="I95" s="3" t="s">
        <v>117</v>
      </c>
    </row>
    <row r="96" spans="1:14" customFormat="1" ht="12.75" hidden="1" x14ac:dyDescent="0.2">
      <c r="A96" s="10">
        <v>0</v>
      </c>
      <c r="B96" s="47">
        <v>0</v>
      </c>
      <c r="C96" s="3" t="s">
        <v>117</v>
      </c>
      <c r="D96" s="47" t="s">
        <v>117</v>
      </c>
      <c r="E96" s="48" t="s">
        <v>117</v>
      </c>
      <c r="F96" s="48" t="s">
        <v>117</v>
      </c>
      <c r="G96" s="53" t="s">
        <v>117</v>
      </c>
      <c r="H96" s="14" t="s">
        <v>117</v>
      </c>
      <c r="I96" s="3" t="s">
        <v>117</v>
      </c>
    </row>
    <row r="97" spans="1:12" customFormat="1" ht="12.75" hidden="1" x14ac:dyDescent="0.2">
      <c r="A97" s="10">
        <v>0</v>
      </c>
      <c r="B97" s="47">
        <v>0</v>
      </c>
      <c r="C97" s="3" t="s">
        <v>117</v>
      </c>
      <c r="D97" s="47" t="s">
        <v>117</v>
      </c>
      <c r="E97" s="48" t="s">
        <v>117</v>
      </c>
      <c r="F97" s="48" t="s">
        <v>117</v>
      </c>
      <c r="G97" s="53" t="s">
        <v>117</v>
      </c>
      <c r="H97" s="3" t="s">
        <v>117</v>
      </c>
      <c r="I97" s="3" t="s">
        <v>117</v>
      </c>
    </row>
    <row r="98" spans="1:12" customFormat="1" ht="12.75" hidden="1" x14ac:dyDescent="0.2">
      <c r="A98" s="10">
        <v>0</v>
      </c>
      <c r="B98" s="47">
        <v>0</v>
      </c>
      <c r="C98" s="3" t="s">
        <v>117</v>
      </c>
      <c r="D98" s="47" t="s">
        <v>117</v>
      </c>
      <c r="E98" s="48" t="s">
        <v>117</v>
      </c>
      <c r="F98" s="48" t="s">
        <v>117</v>
      </c>
      <c r="G98" s="53" t="s">
        <v>117</v>
      </c>
      <c r="H98" s="3" t="s">
        <v>117</v>
      </c>
      <c r="I98" s="3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17238.819857714516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0.21548524822143145</v>
      </c>
      <c r="G100" s="35" t="s">
        <v>117</v>
      </c>
      <c r="H100" s="59" t="s">
        <v>117</v>
      </c>
      <c r="I100" s="59" t="s">
        <v>117</v>
      </c>
    </row>
    <row r="101" spans="1:12" customFormat="1" ht="12.75" hidden="1" x14ac:dyDescent="0.2">
      <c r="A101" s="10">
        <v>0</v>
      </c>
      <c r="B101" s="5">
        <v>0</v>
      </c>
      <c r="C101" s="3" t="s">
        <v>117</v>
      </c>
      <c r="D101" s="16" t="s">
        <v>117</v>
      </c>
      <c r="E101" s="16" t="s">
        <v>117</v>
      </c>
      <c r="F101" s="15" t="s">
        <v>117</v>
      </c>
      <c r="G101" s="20" t="s">
        <v>117</v>
      </c>
      <c r="H101" s="3" t="s">
        <v>117</v>
      </c>
      <c r="I101" s="3" t="s">
        <v>117</v>
      </c>
    </row>
    <row r="102" spans="1:12" customFormat="1" ht="12.75" hidden="1" x14ac:dyDescent="0.2">
      <c r="A102" s="10">
        <v>0</v>
      </c>
      <c r="B102" s="5">
        <v>0</v>
      </c>
      <c r="C102" s="54" t="s">
        <v>117</v>
      </c>
      <c r="D102" s="21" t="s">
        <v>117</v>
      </c>
      <c r="E102" s="21" t="s">
        <v>117</v>
      </c>
      <c r="F102" s="21" t="s">
        <v>117</v>
      </c>
      <c r="G102" s="22" t="s">
        <v>117</v>
      </c>
      <c r="H102" s="3" t="s">
        <v>117</v>
      </c>
      <c r="I102" s="3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2349.3677200896373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customFormat="1" ht="12.75" x14ac:dyDescent="0.2">
      <c r="A107" s="10">
        <v>1</v>
      </c>
      <c r="B107" s="4" t="s">
        <v>181</v>
      </c>
      <c r="C107" s="3" t="s">
        <v>117</v>
      </c>
      <c r="D107" s="47">
        <v>1</v>
      </c>
      <c r="E107" s="48" t="s">
        <v>117</v>
      </c>
      <c r="F107" s="16">
        <v>176.97</v>
      </c>
      <c r="G107" s="16">
        <v>176.97</v>
      </c>
      <c r="H107" s="3" t="s">
        <v>117</v>
      </c>
      <c r="I107" s="3" t="s">
        <v>117</v>
      </c>
    </row>
    <row r="108" spans="1:12" customFormat="1" ht="12.75" x14ac:dyDescent="0.2">
      <c r="A108" s="10">
        <v>1</v>
      </c>
      <c r="B108" s="4" t="s">
        <v>182</v>
      </c>
      <c r="C108" s="3" t="s">
        <v>117</v>
      </c>
      <c r="D108" s="47">
        <v>1</v>
      </c>
      <c r="E108" s="48" t="s">
        <v>117</v>
      </c>
      <c r="F108" s="271">
        <v>0.55700000000000005</v>
      </c>
      <c r="G108" s="16">
        <v>98.57229000000001</v>
      </c>
      <c r="H108" s="14" t="s">
        <v>117</v>
      </c>
      <c r="I108" s="3" t="s">
        <v>117</v>
      </c>
    </row>
    <row r="109" spans="1:12" customFormat="1" ht="12.75" x14ac:dyDescent="0.2">
      <c r="A109" s="10">
        <v>1</v>
      </c>
      <c r="B109" s="4" t="s">
        <v>183</v>
      </c>
      <c r="C109" s="3" t="s">
        <v>117</v>
      </c>
      <c r="D109" s="47">
        <v>1</v>
      </c>
      <c r="E109" s="48" t="s">
        <v>117</v>
      </c>
      <c r="F109" s="16">
        <v>1989.08</v>
      </c>
      <c r="G109" s="16">
        <v>1989.08</v>
      </c>
      <c r="H109" s="14" t="s">
        <v>117</v>
      </c>
      <c r="I109" s="3" t="s">
        <v>117</v>
      </c>
    </row>
    <row r="110" spans="1:12" customFormat="1" ht="12.75" hidden="1" x14ac:dyDescent="0.2">
      <c r="A110" s="10">
        <v>0</v>
      </c>
      <c r="B110" s="4" t="s">
        <v>184</v>
      </c>
      <c r="C110" s="3" t="s">
        <v>117</v>
      </c>
      <c r="D110" s="47" t="s">
        <v>117</v>
      </c>
      <c r="E110" s="48" t="s">
        <v>117</v>
      </c>
      <c r="F110" s="48" t="s">
        <v>117</v>
      </c>
      <c r="G110" s="53" t="s">
        <v>117</v>
      </c>
      <c r="H110" s="3" t="s">
        <v>117</v>
      </c>
      <c r="I110" s="3" t="s">
        <v>117</v>
      </c>
    </row>
    <row r="111" spans="1:12" customFormat="1" ht="12.75" hidden="1" x14ac:dyDescent="0.2">
      <c r="A111" s="10">
        <v>0</v>
      </c>
      <c r="B111" s="55" t="s">
        <v>185</v>
      </c>
      <c r="C111" s="3" t="s">
        <v>117</v>
      </c>
      <c r="D111" s="47" t="s">
        <v>117</v>
      </c>
      <c r="E111" s="48" t="s">
        <v>117</v>
      </c>
      <c r="F111" s="51" t="s">
        <v>117</v>
      </c>
      <c r="G111" s="56" t="s">
        <v>117</v>
      </c>
      <c r="H111" s="14" t="s">
        <v>117</v>
      </c>
      <c r="I111" s="3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14920.580424857373</v>
      </c>
      <c r="H112" s="35" t="s">
        <v>117</v>
      </c>
      <c r="I112" s="34" t="s">
        <v>117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0.18650725531071716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  <c r="N113" s="10">
        <v>90.374213757062009</v>
      </c>
    </row>
    <row r="114" spans="1:14" hidden="1" x14ac:dyDescent="0.2"/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I55:I73 D74:I80 I81 D82:I85 I86 D87:I89 I90:I91 I93 D92:I92 D31:I54 C3:I3 D55:H72 D57:G74">
    <cfRule type="cellIs" dxfId="21" priority="1" stopIfTrue="1" operator="equal">
      <formula>0</formula>
    </cfRule>
  </conditionalFormatting>
  <pageMargins left="0.75" right="0.75" top="1" bottom="1" header="0" footer="0"/>
  <pageSetup paperSize="9" scale="86" orientation="portrait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="90" zoomScaleNormal="90" workbookViewId="0">
      <selection activeCell="V108" sqref="V108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88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45000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50000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10</v>
      </c>
      <c r="H12" s="73" t="s">
        <v>2</v>
      </c>
      <c r="I12" s="61" t="s">
        <v>117</v>
      </c>
    </row>
    <row r="13" spans="1:9" hidden="1" x14ac:dyDescent="0.2">
      <c r="A13" s="10">
        <v>0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hidden="1" x14ac:dyDescent="0.2">
      <c r="A14" s="10">
        <v>0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4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4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12.4</v>
      </c>
      <c r="H18" s="73" t="s">
        <v>2</v>
      </c>
      <c r="I18" s="25" t="s">
        <v>117</v>
      </c>
    </row>
    <row r="19" spans="1:14" customFormat="1" ht="12.75" x14ac:dyDescent="0.2">
      <c r="A19" s="10">
        <v>1</v>
      </c>
      <c r="B19" s="24" t="s">
        <v>117</v>
      </c>
      <c r="C19" s="21" t="s">
        <v>117</v>
      </c>
      <c r="D19" s="68" t="s">
        <v>117</v>
      </c>
      <c r="E19" s="69" t="s">
        <v>117</v>
      </c>
      <c r="F19" s="69" t="s">
        <v>117</v>
      </c>
      <c r="G19" s="69" t="s">
        <v>117</v>
      </c>
      <c r="H19" s="69" t="s">
        <v>117</v>
      </c>
      <c r="I19" s="68" t="s">
        <v>117</v>
      </c>
    </row>
    <row r="20" spans="1:14" customFormat="1" ht="12.75" hidden="1" x14ac:dyDescent="0.2">
      <c r="A20" s="10">
        <v>0</v>
      </c>
      <c r="B20" s="24" t="s">
        <v>127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4" customFormat="1" ht="12.75" x14ac:dyDescent="0.2">
      <c r="A21" s="10">
        <v>1</v>
      </c>
      <c r="B21" s="24" t="s">
        <v>128</v>
      </c>
      <c r="C21" s="15" t="s">
        <v>117</v>
      </c>
      <c r="D21" s="15" t="s">
        <v>117</v>
      </c>
      <c r="E21" s="14" t="s">
        <v>117</v>
      </c>
      <c r="F21" s="14" t="s">
        <v>117</v>
      </c>
      <c r="G21" s="216">
        <v>40000</v>
      </c>
      <c r="H21" s="14" t="s">
        <v>129</v>
      </c>
      <c r="I21" s="14" t="s">
        <v>117</v>
      </c>
    </row>
    <row r="22" spans="1:14" customFormat="1" ht="12.75" hidden="1" x14ac:dyDescent="0.2">
      <c r="A22" s="10">
        <v>0</v>
      </c>
      <c r="B22" s="24" t="s">
        <v>117</v>
      </c>
      <c r="C22" s="15" t="s">
        <v>117</v>
      </c>
      <c r="D22" s="17" t="s">
        <v>117</v>
      </c>
      <c r="E22" s="14" t="s">
        <v>117</v>
      </c>
      <c r="F22" s="18" t="s">
        <v>117</v>
      </c>
      <c r="G22" s="15" t="s">
        <v>117</v>
      </c>
      <c r="H22" s="14" t="s">
        <v>117</v>
      </c>
      <c r="I22" s="14" t="s">
        <v>117</v>
      </c>
    </row>
    <row r="23" spans="1:14" customFormat="1" ht="12.75" hidden="1" x14ac:dyDescent="0.2">
      <c r="A23" s="10">
        <v>0</v>
      </c>
      <c r="B23" s="24" t="s">
        <v>117</v>
      </c>
      <c r="C23" s="15" t="s">
        <v>117</v>
      </c>
      <c r="D23" s="17" t="s">
        <v>117</v>
      </c>
      <c r="E23" s="14" t="s">
        <v>117</v>
      </c>
      <c r="F23" s="18" t="s">
        <v>117</v>
      </c>
      <c r="G23" s="15" t="s">
        <v>117</v>
      </c>
      <c r="H23" s="14" t="s">
        <v>117</v>
      </c>
      <c r="I23" s="14" t="s">
        <v>117</v>
      </c>
    </row>
    <row r="24" spans="1:14" customFormat="1" ht="14.25" hidden="1" x14ac:dyDescent="0.2">
      <c r="A24" s="10">
        <v>0</v>
      </c>
      <c r="B24" s="24" t="s">
        <v>117</v>
      </c>
      <c r="C24" s="15" t="s">
        <v>117</v>
      </c>
      <c r="D24" s="17" t="s">
        <v>117</v>
      </c>
      <c r="E24" s="19" t="s">
        <v>117</v>
      </c>
      <c r="F24" s="18" t="s">
        <v>117</v>
      </c>
      <c r="G24" s="15" t="s">
        <v>117</v>
      </c>
      <c r="H24" s="14" t="s">
        <v>117</v>
      </c>
      <c r="I24" s="14" t="s">
        <v>117</v>
      </c>
    </row>
    <row r="25" spans="1:14" customFormat="1" ht="12.75" hidden="1" x14ac:dyDescent="0.2">
      <c r="A25" s="10">
        <v>0</v>
      </c>
      <c r="B25" s="24" t="s">
        <v>117</v>
      </c>
      <c r="C25" s="15" t="s">
        <v>117</v>
      </c>
      <c r="D25" s="15" t="s">
        <v>117</v>
      </c>
      <c r="E25" s="14" t="s">
        <v>117</v>
      </c>
      <c r="F25" s="18" t="s">
        <v>117</v>
      </c>
      <c r="G25" s="15" t="s">
        <v>117</v>
      </c>
      <c r="H25" s="14" t="s">
        <v>117</v>
      </c>
      <c r="I25" s="14" t="s">
        <v>117</v>
      </c>
    </row>
    <row r="26" spans="1:14" customFormat="1" ht="12.75" hidden="1" x14ac:dyDescent="0.2">
      <c r="A26" s="10">
        <v>0</v>
      </c>
      <c r="B26" s="24" t="s">
        <v>117</v>
      </c>
      <c r="C26" s="15" t="s">
        <v>117</v>
      </c>
      <c r="D26" s="17" t="s">
        <v>117</v>
      </c>
      <c r="E26" s="14" t="s">
        <v>117</v>
      </c>
      <c r="F26" s="18" t="s">
        <v>117</v>
      </c>
      <c r="G26" s="15" t="s">
        <v>117</v>
      </c>
      <c r="H26" s="14" t="s">
        <v>117</v>
      </c>
      <c r="I26" s="14" t="s">
        <v>117</v>
      </c>
    </row>
    <row r="27" spans="1:14" customFormat="1" ht="12.75" hidden="1" x14ac:dyDescent="0.2">
      <c r="A27" s="10">
        <v>0</v>
      </c>
      <c r="B27" s="24" t="s">
        <v>117</v>
      </c>
      <c r="C27" s="15" t="s">
        <v>117</v>
      </c>
      <c r="D27" s="15" t="s">
        <v>117</v>
      </c>
      <c r="E27" s="14" t="s">
        <v>117</v>
      </c>
      <c r="F27" s="18" t="s">
        <v>117</v>
      </c>
      <c r="G27" s="15" t="s">
        <v>117</v>
      </c>
      <c r="H27" s="14" t="s">
        <v>117</v>
      </c>
      <c r="I27" s="14" t="s">
        <v>117</v>
      </c>
    </row>
    <row r="28" spans="1:14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4" x14ac:dyDescent="0.2">
      <c r="A29" s="10">
        <v>1</v>
      </c>
      <c r="B29" s="146">
        <v>0</v>
      </c>
      <c r="C29" s="38" t="s">
        <v>117</v>
      </c>
      <c r="D29" s="147" t="s">
        <v>130</v>
      </c>
      <c r="E29" s="148"/>
      <c r="F29" s="148" t="s">
        <v>131</v>
      </c>
      <c r="G29" s="148" t="s">
        <v>132</v>
      </c>
      <c r="H29" s="148" t="s">
        <v>117</v>
      </c>
      <c r="I29" s="147" t="s">
        <v>133</v>
      </c>
    </row>
    <row r="30" spans="1:14" x14ac:dyDescent="0.2">
      <c r="A30" s="10">
        <v>1</v>
      </c>
      <c r="B30" s="149" t="s">
        <v>134</v>
      </c>
      <c r="C30" s="42" t="s">
        <v>117</v>
      </c>
      <c r="D30" s="150" t="s">
        <v>3</v>
      </c>
      <c r="E30" s="150"/>
      <c r="F30" s="150" t="s">
        <v>135</v>
      </c>
      <c r="G30" s="150" t="s">
        <v>108</v>
      </c>
      <c r="H30" s="150" t="s">
        <v>117</v>
      </c>
      <c r="I30" s="151" t="s">
        <v>136</v>
      </c>
    </row>
    <row r="31" spans="1:14" x14ac:dyDescent="0.2">
      <c r="A31" s="10">
        <v>1</v>
      </c>
      <c r="B31" s="90" t="s">
        <v>137</v>
      </c>
      <c r="C31" s="91" t="s">
        <v>117</v>
      </c>
      <c r="D31" s="91" t="s">
        <v>117</v>
      </c>
      <c r="E31" s="91"/>
      <c r="F31" s="91" t="s">
        <v>117</v>
      </c>
      <c r="G31" s="91" t="s">
        <v>117</v>
      </c>
      <c r="H31" s="91">
        <v>219.13353689738597</v>
      </c>
      <c r="I31" s="27" t="s">
        <v>117</v>
      </c>
      <c r="L31" s="63">
        <f>+H31</f>
        <v>219.13353689738597</v>
      </c>
      <c r="N31" s="218">
        <v>90.754017771573416</v>
      </c>
    </row>
    <row r="32" spans="1:14" customFormat="1" ht="12.75" hidden="1" x14ac:dyDescent="0.2">
      <c r="A32" s="10">
        <v>0</v>
      </c>
      <c r="B32" s="4" t="s">
        <v>280</v>
      </c>
      <c r="C32" s="44" t="s">
        <v>117</v>
      </c>
      <c r="D32" s="1" t="s">
        <v>117</v>
      </c>
      <c r="E32" s="3" t="s">
        <v>117</v>
      </c>
      <c r="F32" s="45" t="s">
        <v>117</v>
      </c>
      <c r="G32" s="14" t="s">
        <v>117</v>
      </c>
      <c r="H32" s="14" t="s">
        <v>117</v>
      </c>
      <c r="I32" s="14" t="s">
        <v>117</v>
      </c>
    </row>
    <row r="33" spans="1:14" x14ac:dyDescent="0.2">
      <c r="A33" s="10">
        <v>1</v>
      </c>
      <c r="B33" s="26" t="s">
        <v>139</v>
      </c>
      <c r="C33" s="27" t="s">
        <v>117</v>
      </c>
      <c r="D33" s="27">
        <v>20000</v>
      </c>
      <c r="E33" s="27"/>
      <c r="F33" s="71">
        <v>1.0956676844869298E-2</v>
      </c>
      <c r="G33" s="27">
        <v>219.13353689738597</v>
      </c>
      <c r="H33" s="27" t="s">
        <v>117</v>
      </c>
      <c r="I33" s="27">
        <v>1.2029441934655385</v>
      </c>
    </row>
    <row r="34" spans="1:14" x14ac:dyDescent="0.2">
      <c r="A34" s="10">
        <v>1</v>
      </c>
      <c r="B34" s="43" t="s">
        <v>140</v>
      </c>
      <c r="C34" s="91" t="s">
        <v>117</v>
      </c>
      <c r="D34" s="91" t="s">
        <v>117</v>
      </c>
      <c r="E34" s="91"/>
      <c r="F34" s="93" t="s">
        <v>117</v>
      </c>
      <c r="G34" s="91" t="s">
        <v>117</v>
      </c>
      <c r="H34" s="91">
        <v>4699.5005272943617</v>
      </c>
      <c r="I34" s="27" t="s">
        <v>117</v>
      </c>
      <c r="L34" s="10">
        <f>SUBTOTAL(9,G35:G54)</f>
        <v>4699.5005272943627</v>
      </c>
      <c r="N34" s="218">
        <v>92.944582352503772</v>
      </c>
    </row>
    <row r="35" spans="1:14" x14ac:dyDescent="0.2">
      <c r="A35" s="10">
        <v>1</v>
      </c>
      <c r="B35" s="26" t="s">
        <v>142</v>
      </c>
      <c r="C35" s="27" t="s">
        <v>117</v>
      </c>
      <c r="D35" s="27">
        <v>40000</v>
      </c>
      <c r="E35" s="27"/>
      <c r="F35" s="71">
        <v>3.2640000000000002E-2</v>
      </c>
      <c r="G35" s="27">
        <v>1305.6000000000001</v>
      </c>
      <c r="H35" s="27" t="s">
        <v>117</v>
      </c>
      <c r="I35" s="27">
        <v>7.1671546091279392</v>
      </c>
      <c r="M35" s="218">
        <v>80.080775291819634</v>
      </c>
    </row>
    <row r="36" spans="1:14" x14ac:dyDescent="0.2">
      <c r="A36" s="10">
        <v>1</v>
      </c>
      <c r="B36" s="26" t="s">
        <v>141</v>
      </c>
      <c r="C36" s="27" t="s">
        <v>117</v>
      </c>
      <c r="D36" s="27">
        <v>40000</v>
      </c>
      <c r="E36" s="27"/>
      <c r="F36" s="71">
        <v>1.4745060000000004E-2</v>
      </c>
      <c r="G36" s="27">
        <v>589.80240000000015</v>
      </c>
      <c r="H36" s="27" t="s">
        <v>117</v>
      </c>
      <c r="I36" s="27">
        <v>3.237748919756986</v>
      </c>
      <c r="M36" s="218">
        <v>102.9829848286671</v>
      </c>
    </row>
    <row r="37" spans="1:14" x14ac:dyDescent="0.2">
      <c r="A37" s="10">
        <v>1</v>
      </c>
      <c r="B37" s="26" t="s">
        <v>143</v>
      </c>
      <c r="C37" s="27" t="s">
        <v>117</v>
      </c>
      <c r="D37" s="27">
        <v>2</v>
      </c>
      <c r="E37" s="27"/>
      <c r="F37" s="71">
        <v>0.94000000000000006</v>
      </c>
      <c r="G37" s="27">
        <v>1.8800000000000001</v>
      </c>
      <c r="H37" s="27" t="s">
        <v>117</v>
      </c>
      <c r="I37" s="27">
        <v>1.0320351306035942E-2</v>
      </c>
    </row>
    <row r="38" spans="1:14" x14ac:dyDescent="0.2">
      <c r="A38" s="10">
        <v>1</v>
      </c>
      <c r="B38" s="11" t="s">
        <v>144</v>
      </c>
      <c r="C38" s="75" t="s">
        <v>117</v>
      </c>
      <c r="D38" s="27">
        <v>1.3</v>
      </c>
      <c r="E38" s="9" t="s">
        <v>117</v>
      </c>
      <c r="F38" s="28">
        <v>5.66</v>
      </c>
      <c r="G38" s="27">
        <v>7.3580000000000005</v>
      </c>
      <c r="H38" s="24" t="s">
        <v>117</v>
      </c>
      <c r="I38" s="24">
        <v>4.0392098356283219E-2</v>
      </c>
    </row>
    <row r="39" spans="1:14" x14ac:dyDescent="0.2">
      <c r="A39" s="10">
        <v>1</v>
      </c>
      <c r="B39" s="11" t="s">
        <v>210</v>
      </c>
      <c r="C39" s="75" t="s">
        <v>117</v>
      </c>
      <c r="D39" s="27">
        <v>4</v>
      </c>
      <c r="E39" s="9" t="s">
        <v>117</v>
      </c>
      <c r="F39" s="28">
        <v>12.7</v>
      </c>
      <c r="G39" s="27">
        <v>50.8</v>
      </c>
      <c r="H39" s="24" t="s">
        <v>117</v>
      </c>
      <c r="I39" s="24">
        <v>0.27886906720565197</v>
      </c>
    </row>
    <row r="40" spans="1:14" ht="12.75" x14ac:dyDescent="0.2">
      <c r="A40" s="10">
        <v>1</v>
      </c>
      <c r="B40" s="11" t="s">
        <v>146</v>
      </c>
      <c r="C40" s="75" t="s">
        <v>117</v>
      </c>
      <c r="D40" s="27">
        <v>912.29344729344734</v>
      </c>
      <c r="E40" s="9" t="s">
        <v>117</v>
      </c>
      <c r="F40" s="28">
        <v>0.35786168174608085</v>
      </c>
      <c r="G40" s="27">
        <v>326.47486729436264</v>
      </c>
      <c r="H40" s="24" t="s">
        <v>117</v>
      </c>
      <c r="I40" s="24">
        <v>1.7921996399304709</v>
      </c>
      <c r="L40"/>
      <c r="M40" s="218">
        <v>93.448418356419012</v>
      </c>
    </row>
    <row r="41" spans="1:14" hidden="1" x14ac:dyDescent="0.2">
      <c r="A41" s="10">
        <v>0</v>
      </c>
      <c r="B41" s="26" t="s">
        <v>53</v>
      </c>
      <c r="C41" s="27" t="s">
        <v>117</v>
      </c>
      <c r="D41" s="27">
        <v>154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4" hidden="1" x14ac:dyDescent="0.2">
      <c r="A42" s="10">
        <v>0</v>
      </c>
      <c r="B42" s="26" t="s">
        <v>12</v>
      </c>
      <c r="C42" s="27" t="s">
        <v>117</v>
      </c>
      <c r="D42" s="27">
        <v>18.5</v>
      </c>
      <c r="E42" s="27" t="s">
        <v>117</v>
      </c>
      <c r="F42" s="27" t="s">
        <v>117</v>
      </c>
      <c r="G42" s="27" t="s">
        <v>117</v>
      </c>
      <c r="H42" s="27" t="s">
        <v>117</v>
      </c>
      <c r="I42" s="27" t="s">
        <v>117</v>
      </c>
    </row>
    <row r="43" spans="1:14" hidden="1" x14ac:dyDescent="0.2">
      <c r="A43" s="10">
        <v>0</v>
      </c>
      <c r="B43" s="26" t="s">
        <v>54</v>
      </c>
      <c r="C43" s="27" t="s">
        <v>117</v>
      </c>
      <c r="D43" s="27">
        <v>132</v>
      </c>
      <c r="E43" s="27"/>
      <c r="F43" s="27" t="s">
        <v>117</v>
      </c>
      <c r="G43" s="27" t="s">
        <v>117</v>
      </c>
      <c r="H43" s="27" t="s">
        <v>117</v>
      </c>
      <c r="I43" s="27" t="s">
        <v>117</v>
      </c>
    </row>
    <row r="44" spans="1:14" x14ac:dyDescent="0.2">
      <c r="A44" s="10">
        <v>1</v>
      </c>
      <c r="B44" s="26" t="s">
        <v>147</v>
      </c>
      <c r="C44" s="27" t="s">
        <v>117</v>
      </c>
      <c r="D44" s="27" t="s">
        <v>117</v>
      </c>
      <c r="E44" s="27"/>
      <c r="F44" s="71" t="s">
        <v>117</v>
      </c>
      <c r="G44" s="27">
        <v>457.58525999999983</v>
      </c>
      <c r="H44" s="27" t="s">
        <v>117</v>
      </c>
      <c r="I44" s="27">
        <v>2.511936508331805</v>
      </c>
    </row>
    <row r="45" spans="1:14" hidden="1" x14ac:dyDescent="0.2">
      <c r="A45" s="10">
        <v>0</v>
      </c>
      <c r="B45" s="26" t="s">
        <v>148</v>
      </c>
      <c r="C45" s="27" t="s">
        <v>117</v>
      </c>
      <c r="D45" s="27">
        <v>2</v>
      </c>
      <c r="E45" s="27"/>
      <c r="F45" s="71">
        <v>32.64</v>
      </c>
      <c r="G45" s="27">
        <v>65.28</v>
      </c>
      <c r="H45" s="27" t="s">
        <v>117</v>
      </c>
      <c r="I45" s="27">
        <v>0.35835773045639691</v>
      </c>
    </row>
    <row r="46" spans="1:14" hidden="1" x14ac:dyDescent="0.2">
      <c r="A46" s="10">
        <v>0</v>
      </c>
      <c r="B46" s="26" t="s">
        <v>191</v>
      </c>
      <c r="C46" s="27" t="s">
        <v>117</v>
      </c>
      <c r="D46" s="27">
        <v>4</v>
      </c>
      <c r="E46" s="27"/>
      <c r="F46" s="71">
        <v>14.586</v>
      </c>
      <c r="G46" s="27">
        <v>58.344000000000001</v>
      </c>
      <c r="H46" s="27" t="s">
        <v>117</v>
      </c>
      <c r="I46" s="27">
        <v>0.32028222159540476</v>
      </c>
    </row>
    <row r="47" spans="1:14" hidden="1" x14ac:dyDescent="0.2">
      <c r="A47" s="10">
        <v>0</v>
      </c>
      <c r="B47" s="26" t="s">
        <v>226</v>
      </c>
      <c r="C47" s="27" t="s">
        <v>117</v>
      </c>
      <c r="D47" s="27">
        <v>0.2</v>
      </c>
      <c r="E47" s="27"/>
      <c r="F47" s="71">
        <v>55.406399999999998</v>
      </c>
      <c r="G47" s="27">
        <v>11.08128</v>
      </c>
      <c r="H47" s="27" t="s">
        <v>117</v>
      </c>
      <c r="I47" s="27">
        <v>6.0831224744973371E-2</v>
      </c>
    </row>
    <row r="48" spans="1:14" hidden="1" x14ac:dyDescent="0.2">
      <c r="A48" s="10">
        <v>0</v>
      </c>
      <c r="B48" s="26" t="s">
        <v>151</v>
      </c>
      <c r="C48" s="27" t="s">
        <v>117</v>
      </c>
      <c r="D48" s="27">
        <v>1.5</v>
      </c>
      <c r="E48" s="27"/>
      <c r="F48" s="71">
        <v>26.6934</v>
      </c>
      <c r="G48" s="27">
        <v>40.040100000000002</v>
      </c>
      <c r="H48" s="27" t="s">
        <v>117</v>
      </c>
      <c r="I48" s="27">
        <v>0.21980207357915407</v>
      </c>
    </row>
    <row r="49" spans="1:14" hidden="1" x14ac:dyDescent="0.2">
      <c r="A49" s="10">
        <v>0</v>
      </c>
      <c r="B49" s="26" t="s">
        <v>281</v>
      </c>
      <c r="C49" s="27" t="s">
        <v>117</v>
      </c>
      <c r="D49" s="27">
        <v>0.4</v>
      </c>
      <c r="E49" s="27"/>
      <c r="F49" s="71">
        <v>22.154399999999999</v>
      </c>
      <c r="G49" s="27">
        <v>8.8617600000000003</v>
      </c>
      <c r="H49" s="27" t="s">
        <v>117</v>
      </c>
      <c r="I49" s="27">
        <v>4.8647061909455877E-2</v>
      </c>
    </row>
    <row r="50" spans="1:14" hidden="1" x14ac:dyDescent="0.2">
      <c r="A50" s="10">
        <v>0</v>
      </c>
      <c r="B50" s="26" t="s">
        <v>194</v>
      </c>
      <c r="C50" s="27" t="s">
        <v>117</v>
      </c>
      <c r="D50" s="27">
        <v>0.4</v>
      </c>
      <c r="E50" s="27"/>
      <c r="F50" s="71">
        <v>223.38</v>
      </c>
      <c r="G50" s="27">
        <v>89.352000000000004</v>
      </c>
      <c r="H50" s="27" t="s">
        <v>117</v>
      </c>
      <c r="I50" s="27">
        <v>0.49050214356219324</v>
      </c>
    </row>
    <row r="51" spans="1:14" hidden="1" x14ac:dyDescent="0.2">
      <c r="A51" s="10">
        <v>0</v>
      </c>
      <c r="B51" s="26" t="s">
        <v>153</v>
      </c>
      <c r="C51" s="27" t="s">
        <v>117</v>
      </c>
      <c r="D51" s="27">
        <v>1</v>
      </c>
      <c r="E51" s="27"/>
      <c r="F51" s="71">
        <v>62.372999999999998</v>
      </c>
      <c r="G51" s="27">
        <v>62.372999999999998</v>
      </c>
      <c r="H51" s="27" t="s">
        <v>117</v>
      </c>
      <c r="I51" s="27">
        <v>0.34239961277201048</v>
      </c>
      <c r="L51" s="63"/>
    </row>
    <row r="52" spans="1:14" hidden="1" x14ac:dyDescent="0.2">
      <c r="A52" s="10">
        <v>0</v>
      </c>
      <c r="B52" s="26" t="s">
        <v>154</v>
      </c>
      <c r="C52" s="27" t="s">
        <v>117</v>
      </c>
      <c r="D52" s="27">
        <v>1</v>
      </c>
      <c r="E52" s="27"/>
      <c r="F52" s="71">
        <v>43.655999999999999</v>
      </c>
      <c r="G52" s="27">
        <v>43.655999999999999</v>
      </c>
      <c r="H52" s="27" t="s">
        <v>117</v>
      </c>
      <c r="I52" s="27">
        <v>0.23965173224271544</v>
      </c>
    </row>
    <row r="53" spans="1:14" hidden="1" x14ac:dyDescent="0.2">
      <c r="A53" s="10">
        <v>0</v>
      </c>
      <c r="B53" s="26" t="s">
        <v>155</v>
      </c>
      <c r="C53" s="27" t="s">
        <v>117</v>
      </c>
      <c r="D53" s="27">
        <v>2.8000000000000003</v>
      </c>
      <c r="E53" s="27"/>
      <c r="F53" s="71">
        <v>28.070399999999999</v>
      </c>
      <c r="G53" s="27">
        <v>78.597120000000004</v>
      </c>
      <c r="H53" s="27" t="s">
        <v>117</v>
      </c>
      <c r="I53" s="27">
        <v>0.43146270746950188</v>
      </c>
    </row>
    <row r="54" spans="1:14" x14ac:dyDescent="0.2">
      <c r="A54" s="10">
        <v>1</v>
      </c>
      <c r="B54" s="26" t="s">
        <v>156</v>
      </c>
      <c r="C54" s="27" t="s">
        <v>117</v>
      </c>
      <c r="D54" s="70">
        <v>3500</v>
      </c>
      <c r="E54" s="27"/>
      <c r="F54" s="71">
        <v>0.56000000000000005</v>
      </c>
      <c r="G54" s="27">
        <v>1960.0000000000002</v>
      </c>
      <c r="H54" s="27" t="s">
        <v>117</v>
      </c>
      <c r="I54" s="27">
        <v>10.759515191399172</v>
      </c>
      <c r="L54" s="10">
        <f>SUBTOTAL(9,G56:G74)</f>
        <v>6673.800900990982</v>
      </c>
      <c r="M54" s="176"/>
      <c r="N54" s="218" t="e">
        <v>#VALUE!</v>
      </c>
    </row>
    <row r="55" spans="1:14" x14ac:dyDescent="0.2">
      <c r="A55" s="10">
        <v>1</v>
      </c>
      <c r="B55" s="88" t="s">
        <v>157</v>
      </c>
      <c r="C55" s="167" t="s">
        <v>117</v>
      </c>
      <c r="D55" s="91" t="s">
        <v>117</v>
      </c>
      <c r="E55" s="168" t="s">
        <v>117</v>
      </c>
      <c r="F55" s="169" t="s">
        <v>117</v>
      </c>
      <c r="G55" s="91" t="s">
        <v>117</v>
      </c>
      <c r="H55" s="95">
        <v>6673.800900990982</v>
      </c>
      <c r="I55" s="95" t="s">
        <v>117</v>
      </c>
    </row>
    <row r="56" spans="1:14" x14ac:dyDescent="0.2">
      <c r="A56" s="10">
        <v>1</v>
      </c>
      <c r="B56" s="11" t="s">
        <v>158</v>
      </c>
      <c r="C56" s="75" t="s">
        <v>117</v>
      </c>
      <c r="D56" s="27">
        <v>1.6</v>
      </c>
      <c r="E56" s="9" t="s">
        <v>117</v>
      </c>
      <c r="F56" s="28">
        <v>45</v>
      </c>
      <c r="G56" s="27">
        <v>72</v>
      </c>
      <c r="H56" s="24" t="s">
        <v>117</v>
      </c>
      <c r="I56" s="24">
        <v>0.3952474968269083</v>
      </c>
    </row>
    <row r="57" spans="1:14" x14ac:dyDescent="0.2">
      <c r="A57" s="10">
        <v>1</v>
      </c>
      <c r="B57" s="11" t="s">
        <v>159</v>
      </c>
      <c r="C57" s="75" t="s">
        <v>117</v>
      </c>
      <c r="D57" s="27">
        <v>1125</v>
      </c>
      <c r="E57" s="9" t="s">
        <v>117</v>
      </c>
      <c r="F57" s="154">
        <v>0.2</v>
      </c>
      <c r="G57" s="27">
        <v>225</v>
      </c>
      <c r="H57" s="24" t="s">
        <v>117</v>
      </c>
      <c r="I57" s="24">
        <v>1.2351484275840885</v>
      </c>
    </row>
    <row r="58" spans="1:14" x14ac:dyDescent="0.2">
      <c r="A58" s="10">
        <v>1</v>
      </c>
      <c r="B58" s="11" t="s">
        <v>160</v>
      </c>
      <c r="C58" s="75" t="s">
        <v>117</v>
      </c>
      <c r="D58" s="27">
        <v>800000</v>
      </c>
      <c r="E58" s="9" t="s">
        <v>117</v>
      </c>
      <c r="F58" s="28">
        <v>2.5000000000000001E-4</v>
      </c>
      <c r="G58" s="27">
        <v>200</v>
      </c>
      <c r="H58" s="24" t="s">
        <v>117</v>
      </c>
      <c r="I58" s="24">
        <v>1.0979097134080786</v>
      </c>
    </row>
    <row r="59" spans="1:14" customFormat="1" ht="12.75" x14ac:dyDescent="0.2">
      <c r="A59" s="10">
        <v>1</v>
      </c>
      <c r="B59" s="4" t="s">
        <v>161</v>
      </c>
      <c r="C59" s="44" t="s">
        <v>117</v>
      </c>
      <c r="D59" s="27">
        <v>45000</v>
      </c>
      <c r="E59" s="9" t="s">
        <v>117</v>
      </c>
      <c r="F59" s="28">
        <v>0.05</v>
      </c>
      <c r="G59" s="27">
        <v>2250</v>
      </c>
      <c r="H59" s="14" t="s">
        <v>117</v>
      </c>
      <c r="I59" s="14">
        <v>12.351484275840887</v>
      </c>
    </row>
    <row r="60" spans="1:14" customFormat="1" ht="12.75" x14ac:dyDescent="0.2">
      <c r="A60" s="10">
        <v>1</v>
      </c>
      <c r="B60" s="4" t="s">
        <v>162</v>
      </c>
      <c r="C60" s="44" t="s">
        <v>117</v>
      </c>
      <c r="D60" s="27">
        <v>622.61538461538464</v>
      </c>
      <c r="E60" s="9" t="s">
        <v>117</v>
      </c>
      <c r="F60" s="28">
        <v>4.5353448275862061</v>
      </c>
      <c r="G60" s="27">
        <v>2823.775464190981</v>
      </c>
      <c r="H60" s="3" t="s">
        <v>117</v>
      </c>
      <c r="I60" s="14">
        <v>15.501252553093423</v>
      </c>
    </row>
    <row r="61" spans="1:14" customFormat="1" ht="12.75" hidden="1" x14ac:dyDescent="0.2">
      <c r="A61" s="10">
        <v>0</v>
      </c>
      <c r="B61" s="4">
        <v>0</v>
      </c>
      <c r="C61" s="44" t="s">
        <v>117</v>
      </c>
      <c r="D61" s="27" t="s">
        <v>117</v>
      </c>
      <c r="E61" s="9" t="s">
        <v>117</v>
      </c>
      <c r="F61" s="28" t="s">
        <v>117</v>
      </c>
      <c r="G61" s="27" t="s">
        <v>117</v>
      </c>
      <c r="H61" s="3" t="s">
        <v>117</v>
      </c>
      <c r="I61" s="14" t="s">
        <v>117</v>
      </c>
    </row>
    <row r="62" spans="1:14" customFormat="1" ht="12.75" hidden="1" x14ac:dyDescent="0.2">
      <c r="A62" s="10">
        <v>0</v>
      </c>
      <c r="B62" s="4">
        <v>0</v>
      </c>
      <c r="C62" s="44" t="s">
        <v>117</v>
      </c>
      <c r="D62" s="27" t="s">
        <v>117</v>
      </c>
      <c r="E62" s="9" t="s">
        <v>117</v>
      </c>
      <c r="F62" s="173" t="s">
        <v>117</v>
      </c>
      <c r="G62" s="27" t="s">
        <v>117</v>
      </c>
      <c r="H62" s="3" t="s">
        <v>117</v>
      </c>
      <c r="I62" s="14" t="s">
        <v>117</v>
      </c>
    </row>
    <row r="63" spans="1:14" customFormat="1" ht="12.75" hidden="1" x14ac:dyDescent="0.2">
      <c r="A63" s="10">
        <v>0</v>
      </c>
      <c r="B63" s="4">
        <v>0</v>
      </c>
      <c r="C63" s="44" t="s">
        <v>117</v>
      </c>
      <c r="D63" s="27" t="s">
        <v>117</v>
      </c>
      <c r="E63" s="9" t="s">
        <v>117</v>
      </c>
      <c r="F63" s="173" t="s">
        <v>117</v>
      </c>
      <c r="G63" s="27" t="s">
        <v>117</v>
      </c>
      <c r="H63" s="3" t="s">
        <v>117</v>
      </c>
      <c r="I63" s="14" t="s">
        <v>117</v>
      </c>
    </row>
    <row r="64" spans="1:14" customFormat="1" ht="12.75" hidden="1" x14ac:dyDescent="0.2">
      <c r="A64" s="10">
        <v>0</v>
      </c>
      <c r="B64" s="4">
        <v>0</v>
      </c>
      <c r="C64" s="44" t="s">
        <v>117</v>
      </c>
      <c r="D64" s="27" t="s">
        <v>117</v>
      </c>
      <c r="E64" s="9" t="s">
        <v>117</v>
      </c>
      <c r="F64" s="173" t="s">
        <v>117</v>
      </c>
      <c r="G64" s="27" t="s">
        <v>117</v>
      </c>
      <c r="H64" s="3" t="s">
        <v>117</v>
      </c>
      <c r="I64" s="14" t="s">
        <v>117</v>
      </c>
    </row>
    <row r="65" spans="1:14" customFormat="1" ht="12.75" hidden="1" x14ac:dyDescent="0.2">
      <c r="A65" s="10">
        <v>0</v>
      </c>
      <c r="B65" s="4">
        <v>0</v>
      </c>
      <c r="C65" s="44" t="s">
        <v>117</v>
      </c>
      <c r="D65" s="27" t="s">
        <v>117</v>
      </c>
      <c r="E65" s="9" t="s">
        <v>117</v>
      </c>
      <c r="F65" s="173" t="s">
        <v>117</v>
      </c>
      <c r="G65" s="27" t="s">
        <v>117</v>
      </c>
      <c r="H65" s="3" t="s">
        <v>117</v>
      </c>
      <c r="I65" s="14" t="s">
        <v>117</v>
      </c>
    </row>
    <row r="66" spans="1:14" customFormat="1" ht="12.75" hidden="1" x14ac:dyDescent="0.2">
      <c r="A66" s="10">
        <v>0</v>
      </c>
      <c r="B66" s="4">
        <v>0</v>
      </c>
      <c r="C66" s="44" t="s">
        <v>117</v>
      </c>
      <c r="D66" s="27" t="s">
        <v>117</v>
      </c>
      <c r="E66" s="9" t="s">
        <v>117</v>
      </c>
      <c r="F66" s="173" t="s">
        <v>117</v>
      </c>
      <c r="G66" s="27" t="s">
        <v>117</v>
      </c>
      <c r="H66" s="3" t="s">
        <v>117</v>
      </c>
      <c r="I66" s="14" t="s">
        <v>117</v>
      </c>
    </row>
    <row r="67" spans="1:14" customFormat="1" ht="12.75" hidden="1" x14ac:dyDescent="0.2">
      <c r="A67" s="10">
        <v>0</v>
      </c>
      <c r="B67" s="4">
        <v>0</v>
      </c>
      <c r="C67" s="44" t="s">
        <v>117</v>
      </c>
      <c r="D67" s="27" t="s">
        <v>117</v>
      </c>
      <c r="E67" s="9" t="s">
        <v>117</v>
      </c>
      <c r="F67" s="173" t="s">
        <v>117</v>
      </c>
      <c r="G67" s="27" t="s">
        <v>117</v>
      </c>
      <c r="H67" s="3" t="s">
        <v>117</v>
      </c>
      <c r="I67" s="14" t="s">
        <v>117</v>
      </c>
    </row>
    <row r="68" spans="1:14" customFormat="1" ht="12.75" hidden="1" x14ac:dyDescent="0.2">
      <c r="A68" s="10">
        <v>0</v>
      </c>
      <c r="B68" s="4">
        <v>0</v>
      </c>
      <c r="C68" s="44" t="s">
        <v>117</v>
      </c>
      <c r="D68" s="27" t="s">
        <v>117</v>
      </c>
      <c r="E68" s="9" t="s">
        <v>117</v>
      </c>
      <c r="F68" s="173" t="s">
        <v>117</v>
      </c>
      <c r="G68" s="27" t="s">
        <v>117</v>
      </c>
      <c r="H68" s="3" t="s">
        <v>117</v>
      </c>
      <c r="I68" s="14" t="s">
        <v>117</v>
      </c>
    </row>
    <row r="69" spans="1:14" customFormat="1" ht="12.75" hidden="1" x14ac:dyDescent="0.2">
      <c r="A69" s="10">
        <v>0</v>
      </c>
      <c r="B69" s="4">
        <v>0</v>
      </c>
      <c r="C69" s="44" t="s">
        <v>117</v>
      </c>
      <c r="D69" s="27" t="s">
        <v>117</v>
      </c>
      <c r="E69" s="9" t="s">
        <v>117</v>
      </c>
      <c r="F69" s="173" t="s">
        <v>117</v>
      </c>
      <c r="G69" s="27" t="s">
        <v>117</v>
      </c>
      <c r="H69" s="3" t="s">
        <v>117</v>
      </c>
      <c r="I69" s="14" t="s">
        <v>117</v>
      </c>
    </row>
    <row r="70" spans="1:14" customFormat="1" ht="12.75" hidden="1" x14ac:dyDescent="0.2">
      <c r="A70" s="10">
        <v>0</v>
      </c>
      <c r="B70" s="4">
        <v>0</v>
      </c>
      <c r="C70" s="44" t="s">
        <v>117</v>
      </c>
      <c r="D70" s="27" t="s">
        <v>117</v>
      </c>
      <c r="E70" s="9" t="s">
        <v>117</v>
      </c>
      <c r="F70" s="173" t="s">
        <v>117</v>
      </c>
      <c r="G70" s="27" t="s">
        <v>117</v>
      </c>
      <c r="H70" s="3" t="s">
        <v>117</v>
      </c>
      <c r="I70" s="14" t="s">
        <v>117</v>
      </c>
    </row>
    <row r="71" spans="1:14" customFormat="1" ht="12.75" hidden="1" x14ac:dyDescent="0.2">
      <c r="A71" s="10">
        <v>0</v>
      </c>
      <c r="B71" s="4">
        <v>0</v>
      </c>
      <c r="C71" s="44" t="s">
        <v>117</v>
      </c>
      <c r="D71" s="27" t="s">
        <v>117</v>
      </c>
      <c r="E71" s="9" t="s">
        <v>117</v>
      </c>
      <c r="F71" s="173" t="s">
        <v>117</v>
      </c>
      <c r="G71" s="27" t="s">
        <v>117</v>
      </c>
      <c r="H71" s="3" t="s">
        <v>117</v>
      </c>
      <c r="I71" s="14" t="s">
        <v>117</v>
      </c>
    </row>
    <row r="72" spans="1:14" customFormat="1" ht="12.75" hidden="1" x14ac:dyDescent="0.2">
      <c r="A72" s="10">
        <v>0</v>
      </c>
      <c r="B72" s="4">
        <v>0</v>
      </c>
      <c r="C72" s="44" t="s">
        <v>117</v>
      </c>
      <c r="D72" s="27" t="s">
        <v>117</v>
      </c>
      <c r="E72" s="9" t="s">
        <v>117</v>
      </c>
      <c r="F72" s="173" t="s">
        <v>117</v>
      </c>
      <c r="G72" s="27" t="s">
        <v>117</v>
      </c>
      <c r="H72" s="3" t="s">
        <v>117</v>
      </c>
      <c r="I72" s="14" t="s">
        <v>117</v>
      </c>
    </row>
    <row r="73" spans="1:14" x14ac:dyDescent="0.2">
      <c r="A73" s="10">
        <v>1</v>
      </c>
      <c r="B73" s="11" t="s">
        <v>163</v>
      </c>
      <c r="C73" s="9" t="s">
        <v>117</v>
      </c>
      <c r="D73" s="27" t="s">
        <v>117</v>
      </c>
      <c r="E73" s="9" t="s">
        <v>117</v>
      </c>
      <c r="F73" s="28" t="s">
        <v>117</v>
      </c>
      <c r="G73" s="27">
        <v>1060.2000000000003</v>
      </c>
      <c r="H73" s="24" t="s">
        <v>117</v>
      </c>
      <c r="I73" s="24">
        <v>5.8200193907762268</v>
      </c>
      <c r="M73" s="218">
        <v>160.00000000000009</v>
      </c>
    </row>
    <row r="74" spans="1:14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9"/>
      <c r="F74" s="28" t="s">
        <v>117</v>
      </c>
      <c r="G74" s="27">
        <v>42.825436799999999</v>
      </c>
      <c r="H74" s="27" t="s">
        <v>117</v>
      </c>
      <c r="I74" s="27">
        <v>0.23509231521831891</v>
      </c>
    </row>
    <row r="75" spans="1:14" x14ac:dyDescent="0.2">
      <c r="A75" s="10">
        <v>1</v>
      </c>
      <c r="B75" s="103" t="s">
        <v>165</v>
      </c>
      <c r="C75" s="104" t="s">
        <v>117</v>
      </c>
      <c r="D75" s="91" t="s">
        <v>117</v>
      </c>
      <c r="E75" s="92"/>
      <c r="F75" s="93" t="s">
        <v>117</v>
      </c>
      <c r="G75" s="91" t="s">
        <v>117</v>
      </c>
      <c r="H75" s="91">
        <v>1793.36</v>
      </c>
      <c r="I75" s="27" t="s">
        <v>117</v>
      </c>
      <c r="L75" s="63">
        <f>SUM(G76:G80)</f>
        <v>1793.36</v>
      </c>
      <c r="N75" s="218">
        <v>100</v>
      </c>
    </row>
    <row r="76" spans="1:14" hidden="1" x14ac:dyDescent="0.2">
      <c r="A76" s="10">
        <v>0</v>
      </c>
      <c r="B76" s="26">
        <v>0</v>
      </c>
      <c r="C76" s="24" t="s">
        <v>117</v>
      </c>
      <c r="D76" s="27" t="s">
        <v>117</v>
      </c>
      <c r="E76" s="27" t="s">
        <v>117</v>
      </c>
      <c r="F76" s="27" t="s">
        <v>117</v>
      </c>
      <c r="G76" s="27" t="s">
        <v>117</v>
      </c>
      <c r="H76" s="27" t="s">
        <v>117</v>
      </c>
      <c r="I76" s="27" t="s">
        <v>117</v>
      </c>
    </row>
    <row r="77" spans="1:14" x14ac:dyDescent="0.2">
      <c r="A77" s="10">
        <v>1</v>
      </c>
      <c r="B77" s="26" t="s">
        <v>202</v>
      </c>
      <c r="C77" s="24" t="s">
        <v>117</v>
      </c>
      <c r="D77" s="27">
        <v>150</v>
      </c>
      <c r="E77" s="27"/>
      <c r="F77" s="71" t="s">
        <v>117</v>
      </c>
      <c r="G77" s="27">
        <v>1250</v>
      </c>
      <c r="H77" s="27" t="s">
        <v>117</v>
      </c>
      <c r="I77" s="27">
        <v>6.8619357088004911</v>
      </c>
    </row>
    <row r="78" spans="1:14" x14ac:dyDescent="0.2">
      <c r="A78" s="10">
        <v>1</v>
      </c>
      <c r="B78" s="26" t="s">
        <v>166</v>
      </c>
      <c r="C78" s="24" t="s">
        <v>117</v>
      </c>
      <c r="D78" s="27">
        <v>0.8</v>
      </c>
      <c r="E78" s="27"/>
      <c r="F78" s="71" t="s">
        <v>117</v>
      </c>
      <c r="G78" s="27">
        <v>543.3599999999999</v>
      </c>
      <c r="H78" s="27" t="s">
        <v>117</v>
      </c>
      <c r="I78" s="27">
        <v>2.9828011093870677</v>
      </c>
    </row>
    <row r="79" spans="1:14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27" t="s">
        <v>117</v>
      </c>
      <c r="G79" s="27" t="s">
        <v>117</v>
      </c>
      <c r="H79" s="27" t="s">
        <v>117</v>
      </c>
      <c r="I79" s="27" t="s">
        <v>117</v>
      </c>
    </row>
    <row r="80" spans="1:14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27" t="s">
        <v>117</v>
      </c>
      <c r="G80" s="27" t="s">
        <v>117</v>
      </c>
      <c r="H80" s="27" t="s">
        <v>117</v>
      </c>
      <c r="I80" s="27" t="s">
        <v>117</v>
      </c>
    </row>
    <row r="81" spans="1:14" customFormat="1" ht="12.75" hidden="1" x14ac:dyDescent="0.2">
      <c r="A81" s="10">
        <v>0</v>
      </c>
      <c r="B81" s="4">
        <v>0</v>
      </c>
      <c r="C81" s="3" t="s">
        <v>117</v>
      </c>
      <c r="D81" s="16" t="s">
        <v>117</v>
      </c>
      <c r="E81" s="48" t="s">
        <v>117</v>
      </c>
      <c r="F81" s="44" t="s">
        <v>117</v>
      </c>
      <c r="G81" s="49" t="s">
        <v>117</v>
      </c>
      <c r="H81" s="3" t="s">
        <v>117</v>
      </c>
      <c r="I81" s="14" t="s">
        <v>117</v>
      </c>
    </row>
    <row r="82" spans="1:14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3270.0808473149846</v>
      </c>
      <c r="I82" s="27" t="s">
        <v>117</v>
      </c>
      <c r="L82" s="63">
        <f>SUM(G83:G84)</f>
        <v>3270.0808473149846</v>
      </c>
      <c r="N82" s="218">
        <v>108.13097013199643</v>
      </c>
    </row>
    <row r="83" spans="1:14" x14ac:dyDescent="0.2">
      <c r="A83" s="10">
        <v>1</v>
      </c>
      <c r="B83" s="31" t="s">
        <v>168</v>
      </c>
      <c r="C83" s="24" t="s">
        <v>117</v>
      </c>
      <c r="D83" s="27">
        <v>104.54418555187389</v>
      </c>
      <c r="E83" s="27"/>
      <c r="F83" s="71">
        <v>21.243995927805855</v>
      </c>
      <c r="G83" s="27">
        <v>2220.9362521397888</v>
      </c>
      <c r="H83" s="27" t="s">
        <v>117</v>
      </c>
      <c r="I83" s="27">
        <v>12.19193742042204</v>
      </c>
    </row>
    <row r="84" spans="1:14" x14ac:dyDescent="0.2">
      <c r="A84" s="10">
        <v>1</v>
      </c>
      <c r="B84" s="31" t="s">
        <v>169</v>
      </c>
      <c r="C84" s="24" t="s">
        <v>117</v>
      </c>
      <c r="D84" s="27">
        <v>182.27306294444878</v>
      </c>
      <c r="E84" s="27"/>
      <c r="F84" s="71">
        <v>5.7558949096880134</v>
      </c>
      <c r="G84" s="27">
        <v>1049.1445951751957</v>
      </c>
      <c r="H84" s="27" t="s">
        <v>117</v>
      </c>
      <c r="I84" s="27">
        <v>5.7593302090621696</v>
      </c>
    </row>
    <row r="85" spans="1:14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3" t="s">
        <v>117</v>
      </c>
      <c r="G85" s="91" t="s">
        <v>117</v>
      </c>
      <c r="H85" s="91">
        <v>922.91890318894229</v>
      </c>
      <c r="I85" s="27" t="s">
        <v>117</v>
      </c>
      <c r="L85" s="63">
        <f>SUM(G87:G91)</f>
        <v>922.91890318894229</v>
      </c>
      <c r="N85" s="218">
        <v>90.595302055061353</v>
      </c>
    </row>
    <row r="86" spans="1:14" customFormat="1" ht="12.75" hidden="1" x14ac:dyDescent="0.2">
      <c r="A86" s="10">
        <v>0</v>
      </c>
      <c r="B86" s="5" t="s">
        <v>171</v>
      </c>
      <c r="C86" s="3" t="s">
        <v>117</v>
      </c>
      <c r="D86" s="47" t="s">
        <v>117</v>
      </c>
      <c r="E86" s="48" t="s">
        <v>117</v>
      </c>
      <c r="F86" s="50" t="s">
        <v>117</v>
      </c>
      <c r="G86" s="2" t="s">
        <v>117</v>
      </c>
      <c r="H86" s="3" t="s">
        <v>117</v>
      </c>
      <c r="I86" s="14" t="s">
        <v>117</v>
      </c>
    </row>
    <row r="87" spans="1:14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358.1504721276969</v>
      </c>
      <c r="H87" s="27" t="s">
        <v>117</v>
      </c>
      <c r="I87" s="27">
        <v>1.966084411053439</v>
      </c>
    </row>
    <row r="88" spans="1:14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375.90945948348553</v>
      </c>
      <c r="H88" s="27" t="s">
        <v>117</v>
      </c>
      <c r="I88" s="27">
        <v>2.063573234644497</v>
      </c>
    </row>
    <row r="89" spans="1:14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188.85897157775983</v>
      </c>
      <c r="H89" s="27" t="s">
        <v>117</v>
      </c>
      <c r="I89" s="27">
        <v>1.0367504967974139</v>
      </c>
    </row>
    <row r="90" spans="1:14" customFormat="1" ht="12.75" hidden="1" x14ac:dyDescent="0.2">
      <c r="A90" s="10">
        <v>0</v>
      </c>
      <c r="B90" s="4">
        <v>0</v>
      </c>
      <c r="C90" s="3" t="s">
        <v>117</v>
      </c>
      <c r="D90" s="3" t="s">
        <v>117</v>
      </c>
      <c r="E90" s="48" t="s">
        <v>117</v>
      </c>
      <c r="F90" s="44" t="s">
        <v>117</v>
      </c>
      <c r="G90" s="15" t="s">
        <v>117</v>
      </c>
      <c r="H90" s="16" t="s">
        <v>117</v>
      </c>
      <c r="I90" s="14" t="s">
        <v>117</v>
      </c>
    </row>
    <row r="91" spans="1:14" customFormat="1" ht="12.75" hidden="1" x14ac:dyDescent="0.2">
      <c r="A91" s="10">
        <v>0</v>
      </c>
      <c r="B91" s="5" t="s">
        <v>175</v>
      </c>
      <c r="C91" s="3" t="s">
        <v>117</v>
      </c>
      <c r="D91" s="51" t="s">
        <v>117</v>
      </c>
      <c r="E91" s="48" t="s">
        <v>117</v>
      </c>
      <c r="F91" s="44" t="s">
        <v>117</v>
      </c>
      <c r="G91" s="52" t="s">
        <v>117</v>
      </c>
      <c r="H91" s="3" t="s">
        <v>117</v>
      </c>
      <c r="I91" s="14" t="s">
        <v>117</v>
      </c>
    </row>
    <row r="92" spans="1:14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637.63943709713999</v>
      </c>
      <c r="H92" s="27" t="s">
        <v>117</v>
      </c>
      <c r="I92" s="27">
        <v>3.5003526582050477</v>
      </c>
      <c r="L92" s="63">
        <f>+G92</f>
        <v>637.63943709713999</v>
      </c>
    </row>
    <row r="93" spans="1:14" customFormat="1" ht="12.75" hidden="1" x14ac:dyDescent="0.2">
      <c r="A93" s="10">
        <v>0</v>
      </c>
      <c r="B93" s="3">
        <v>0</v>
      </c>
      <c r="C93" s="3" t="s">
        <v>117</v>
      </c>
      <c r="D93" s="3" t="s">
        <v>117</v>
      </c>
      <c r="E93" s="48" t="s">
        <v>117</v>
      </c>
      <c r="F93" s="44" t="s">
        <v>117</v>
      </c>
      <c r="G93" s="15" t="s">
        <v>117</v>
      </c>
      <c r="H93" s="14" t="s">
        <v>117</v>
      </c>
      <c r="I93" s="14" t="s">
        <v>117</v>
      </c>
    </row>
    <row r="94" spans="1:14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18216.434152783801</v>
      </c>
      <c r="H94" s="38" t="s">
        <v>117</v>
      </c>
      <c r="I94" s="38">
        <v>99.999999999999986</v>
      </c>
      <c r="K94" s="63"/>
      <c r="L94" s="63">
        <f>SUM(L31:L92)</f>
        <v>18216.434152783801</v>
      </c>
      <c r="N94" s="218"/>
    </row>
    <row r="95" spans="1:14" customFormat="1" ht="12.75" hidden="1" x14ac:dyDescent="0.2">
      <c r="A95" s="10">
        <v>0</v>
      </c>
      <c r="B95" s="5" t="s">
        <v>49</v>
      </c>
      <c r="C95" s="3" t="s">
        <v>117</v>
      </c>
      <c r="D95" s="3" t="s">
        <v>117</v>
      </c>
      <c r="E95" s="48" t="s">
        <v>117</v>
      </c>
      <c r="F95" s="44" t="s">
        <v>117</v>
      </c>
      <c r="G95" s="15" t="s">
        <v>117</v>
      </c>
      <c r="H95" s="14" t="s">
        <v>117</v>
      </c>
      <c r="I95" s="3" t="s">
        <v>117</v>
      </c>
    </row>
    <row r="96" spans="1:14" customFormat="1" ht="12.75" hidden="1" x14ac:dyDescent="0.2">
      <c r="A96" s="10">
        <v>0</v>
      </c>
      <c r="B96" s="47">
        <v>0</v>
      </c>
      <c r="C96" s="3" t="s">
        <v>117</v>
      </c>
      <c r="D96" s="47" t="s">
        <v>117</v>
      </c>
      <c r="E96" s="48" t="s">
        <v>117</v>
      </c>
      <c r="F96" s="48" t="s">
        <v>117</v>
      </c>
      <c r="G96" s="53" t="s">
        <v>117</v>
      </c>
      <c r="H96" s="14" t="s">
        <v>117</v>
      </c>
      <c r="I96" s="3" t="s">
        <v>117</v>
      </c>
    </row>
    <row r="97" spans="1:12" customFormat="1" ht="12.75" hidden="1" x14ac:dyDescent="0.2">
      <c r="A97" s="10">
        <v>0</v>
      </c>
      <c r="B97" s="47">
        <v>0</v>
      </c>
      <c r="C97" s="3" t="s">
        <v>117</v>
      </c>
      <c r="D97" s="47" t="s">
        <v>117</v>
      </c>
      <c r="E97" s="48" t="s">
        <v>117</v>
      </c>
      <c r="F97" s="48" t="s">
        <v>117</v>
      </c>
      <c r="G97" s="53" t="s">
        <v>117</v>
      </c>
      <c r="H97" s="3" t="s">
        <v>117</v>
      </c>
      <c r="I97" s="3" t="s">
        <v>117</v>
      </c>
    </row>
    <row r="98" spans="1:12" customFormat="1" ht="12.75" hidden="1" x14ac:dyDescent="0.2">
      <c r="A98" s="10">
        <v>0</v>
      </c>
      <c r="B98" s="47">
        <v>0</v>
      </c>
      <c r="C98" s="3" t="s">
        <v>117</v>
      </c>
      <c r="D98" s="47" t="s">
        <v>117</v>
      </c>
      <c r="E98" s="48" t="s">
        <v>117</v>
      </c>
      <c r="F98" s="48" t="s">
        <v>117</v>
      </c>
      <c r="G98" s="53" t="s">
        <v>117</v>
      </c>
      <c r="H98" s="3" t="s">
        <v>117</v>
      </c>
      <c r="I98" s="3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18216.434152783801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0.40480964783964002</v>
      </c>
      <c r="G100" s="35" t="s">
        <v>117</v>
      </c>
      <c r="H100" s="59" t="s">
        <v>117</v>
      </c>
      <c r="I100" s="59" t="s">
        <v>117</v>
      </c>
    </row>
    <row r="101" spans="1:12" customFormat="1" ht="12.75" hidden="1" x14ac:dyDescent="0.2">
      <c r="A101" s="10">
        <v>0</v>
      </c>
      <c r="B101" s="5">
        <v>0</v>
      </c>
      <c r="C101" s="3" t="s">
        <v>117</v>
      </c>
      <c r="D101" s="16" t="s">
        <v>117</v>
      </c>
      <c r="E101" s="16" t="s">
        <v>117</v>
      </c>
      <c r="F101" s="15" t="s">
        <v>117</v>
      </c>
      <c r="G101" s="20" t="s">
        <v>117</v>
      </c>
      <c r="H101" s="3" t="s">
        <v>117</v>
      </c>
      <c r="I101" s="3" t="s">
        <v>117</v>
      </c>
    </row>
    <row r="102" spans="1:12" customFormat="1" ht="12.75" hidden="1" x14ac:dyDescent="0.2">
      <c r="A102" s="10">
        <v>0</v>
      </c>
      <c r="B102" s="5">
        <v>0</v>
      </c>
      <c r="C102" s="54" t="s">
        <v>117</v>
      </c>
      <c r="D102" s="21" t="s">
        <v>117</v>
      </c>
      <c r="E102" s="21" t="s">
        <v>117</v>
      </c>
      <c r="F102" s="21" t="s">
        <v>117</v>
      </c>
      <c r="G102" s="22" t="s">
        <v>117</v>
      </c>
      <c r="H102" s="3" t="s">
        <v>117</v>
      </c>
      <c r="I102" s="3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2220.9362521397888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customFormat="1" ht="12.75" x14ac:dyDescent="0.2">
      <c r="A107" s="10">
        <v>1</v>
      </c>
      <c r="B107" s="4" t="s">
        <v>181</v>
      </c>
      <c r="C107" s="3" t="s">
        <v>117</v>
      </c>
      <c r="D107" s="47">
        <v>1</v>
      </c>
      <c r="E107" s="48" t="s">
        <v>117</v>
      </c>
      <c r="F107" s="16">
        <v>176.97</v>
      </c>
      <c r="G107" s="16">
        <v>176.97</v>
      </c>
      <c r="H107" s="3" t="s">
        <v>117</v>
      </c>
      <c r="I107" s="3" t="s">
        <v>117</v>
      </c>
    </row>
    <row r="108" spans="1:12" customFormat="1" ht="12.75" x14ac:dyDescent="0.2">
      <c r="A108" s="10">
        <v>1</v>
      </c>
      <c r="B108" s="4" t="s">
        <v>182</v>
      </c>
      <c r="C108" s="3" t="s">
        <v>117</v>
      </c>
      <c r="D108" s="47">
        <v>1</v>
      </c>
      <c r="E108" s="48" t="s">
        <v>117</v>
      </c>
      <c r="F108" s="271">
        <v>0.55700000000000005</v>
      </c>
      <c r="G108" s="16">
        <v>98.57229000000001</v>
      </c>
      <c r="H108" s="14" t="s">
        <v>117</v>
      </c>
      <c r="I108" s="3" t="s">
        <v>117</v>
      </c>
    </row>
    <row r="109" spans="1:12" customFormat="1" ht="12.75" x14ac:dyDescent="0.2">
      <c r="A109" s="10">
        <v>1</v>
      </c>
      <c r="B109" s="4" t="s">
        <v>183</v>
      </c>
      <c r="C109" s="3" t="s">
        <v>117</v>
      </c>
      <c r="D109" s="47">
        <v>1</v>
      </c>
      <c r="E109" s="48" t="s">
        <v>117</v>
      </c>
      <c r="F109" s="16">
        <v>1989.08</v>
      </c>
      <c r="G109" s="16">
        <v>1989.08</v>
      </c>
      <c r="H109" s="14" t="s">
        <v>117</v>
      </c>
      <c r="I109" s="3" t="s">
        <v>117</v>
      </c>
    </row>
    <row r="110" spans="1:12" customFormat="1" ht="12.75" hidden="1" x14ac:dyDescent="0.2">
      <c r="A110" s="10">
        <v>0</v>
      </c>
      <c r="B110" s="4" t="s">
        <v>184</v>
      </c>
      <c r="C110" s="3" t="s">
        <v>117</v>
      </c>
      <c r="D110" s="47" t="s">
        <v>117</v>
      </c>
      <c r="E110" s="48" t="s">
        <v>117</v>
      </c>
      <c r="F110" s="48" t="s">
        <v>117</v>
      </c>
      <c r="G110" s="53" t="s">
        <v>117</v>
      </c>
      <c r="H110" s="3" t="s">
        <v>117</v>
      </c>
      <c r="I110" s="3" t="s">
        <v>117</v>
      </c>
    </row>
    <row r="111" spans="1:12" customFormat="1" ht="12.75" hidden="1" x14ac:dyDescent="0.2">
      <c r="A111" s="10">
        <v>0</v>
      </c>
      <c r="B111" s="55" t="s">
        <v>185</v>
      </c>
      <c r="C111" s="3" t="s">
        <v>117</v>
      </c>
      <c r="D111" s="47" t="s">
        <v>117</v>
      </c>
      <c r="E111" s="48" t="s">
        <v>117</v>
      </c>
      <c r="F111" s="51" t="s">
        <v>117</v>
      </c>
      <c r="G111" s="56" t="s">
        <v>117</v>
      </c>
      <c r="H111" s="14" t="s">
        <v>117</v>
      </c>
      <c r="I111" s="3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15898.194719926658</v>
      </c>
      <c r="H112" s="35" t="s">
        <v>117</v>
      </c>
      <c r="I112" s="34" t="s">
        <v>117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0.35329321599837016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  <c r="N113" s="10">
        <v>90.260938025576678</v>
      </c>
    </row>
    <row r="114" spans="1:14" hidden="1" x14ac:dyDescent="0.2"/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D74:I80 I81 D82:I85 I86 D87:I89 I90:I91 I93 D92:I92 D31:I54 C3:I3 D55:H72 D73:G73">
    <cfRule type="cellIs" dxfId="20" priority="1" stopIfTrue="1" operator="equal">
      <formula>0</formula>
    </cfRule>
  </conditionalFormatting>
  <pageMargins left="0.75" right="0.75" top="1" bottom="1" header="0" footer="0"/>
  <pageSetup paperSize="9" scale="89" orientation="portrait" r:id="rId1"/>
  <headerFooter alignWithMargins="0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topLeftCell="B1" zoomScale="90" zoomScaleNormal="90" workbookViewId="0">
      <selection activeCell="T124" sqref="T12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86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25000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27777.777777777777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10</v>
      </c>
      <c r="H12" s="73" t="s">
        <v>2</v>
      </c>
      <c r="I12" s="61" t="s">
        <v>117</v>
      </c>
    </row>
    <row r="13" spans="1:9" hidden="1" x14ac:dyDescent="0.2">
      <c r="A13" s="10">
        <v>0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hidden="1" x14ac:dyDescent="0.2">
      <c r="A14" s="10">
        <v>0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4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4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12.4</v>
      </c>
      <c r="H18" s="73" t="s">
        <v>2</v>
      </c>
      <c r="I18" s="25" t="s">
        <v>117</v>
      </c>
    </row>
    <row r="19" spans="1:14" customFormat="1" ht="12.75" x14ac:dyDescent="0.2">
      <c r="A19" s="10">
        <v>1</v>
      </c>
      <c r="B19" s="24" t="s">
        <v>117</v>
      </c>
      <c r="C19" s="21" t="s">
        <v>117</v>
      </c>
      <c r="D19" s="68" t="s">
        <v>117</v>
      </c>
      <c r="E19" s="69" t="s">
        <v>117</v>
      </c>
      <c r="F19" s="69" t="s">
        <v>117</v>
      </c>
      <c r="G19" s="69" t="s">
        <v>117</v>
      </c>
      <c r="H19" s="69" t="s">
        <v>117</v>
      </c>
      <c r="I19" s="68" t="s">
        <v>117</v>
      </c>
    </row>
    <row r="20" spans="1:14" customFormat="1" ht="12.75" hidden="1" x14ac:dyDescent="0.2">
      <c r="A20" s="10">
        <v>0</v>
      </c>
      <c r="B20" s="24" t="s">
        <v>127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4" customFormat="1" ht="12.75" x14ac:dyDescent="0.2">
      <c r="A21" s="10">
        <v>1</v>
      </c>
      <c r="B21" s="24" t="s">
        <v>128</v>
      </c>
      <c r="C21" s="15" t="s">
        <v>117</v>
      </c>
      <c r="D21" s="15" t="s">
        <v>117</v>
      </c>
      <c r="E21" s="14" t="s">
        <v>117</v>
      </c>
      <c r="F21" s="14" t="s">
        <v>117</v>
      </c>
      <c r="G21" s="216">
        <v>47619</v>
      </c>
      <c r="H21" s="14" t="s">
        <v>129</v>
      </c>
      <c r="I21" s="14" t="s">
        <v>117</v>
      </c>
    </row>
    <row r="22" spans="1:14" customFormat="1" ht="12.75" hidden="1" x14ac:dyDescent="0.2">
      <c r="A22" s="10">
        <v>0</v>
      </c>
      <c r="B22" s="24" t="s">
        <v>117</v>
      </c>
      <c r="C22" s="15" t="s">
        <v>117</v>
      </c>
      <c r="D22" s="17" t="s">
        <v>117</v>
      </c>
      <c r="E22" s="14" t="s">
        <v>117</v>
      </c>
      <c r="F22" s="18" t="s">
        <v>117</v>
      </c>
      <c r="G22" s="15" t="s">
        <v>117</v>
      </c>
      <c r="H22" s="14" t="s">
        <v>117</v>
      </c>
      <c r="I22" s="14" t="s">
        <v>117</v>
      </c>
    </row>
    <row r="23" spans="1:14" customFormat="1" ht="12.75" hidden="1" x14ac:dyDescent="0.2">
      <c r="A23" s="10">
        <v>0</v>
      </c>
      <c r="B23" s="24" t="s">
        <v>117</v>
      </c>
      <c r="C23" s="15" t="s">
        <v>117</v>
      </c>
      <c r="D23" s="17" t="s">
        <v>117</v>
      </c>
      <c r="E23" s="14" t="s">
        <v>117</v>
      </c>
      <c r="F23" s="18" t="s">
        <v>117</v>
      </c>
      <c r="G23" s="15" t="s">
        <v>117</v>
      </c>
      <c r="H23" s="14" t="s">
        <v>117</v>
      </c>
      <c r="I23" s="14" t="s">
        <v>117</v>
      </c>
    </row>
    <row r="24" spans="1:14" customFormat="1" ht="14.25" hidden="1" x14ac:dyDescent="0.2">
      <c r="A24" s="10">
        <v>0</v>
      </c>
      <c r="B24" s="24" t="s">
        <v>117</v>
      </c>
      <c r="C24" s="15" t="s">
        <v>117</v>
      </c>
      <c r="D24" s="17" t="s">
        <v>117</v>
      </c>
      <c r="E24" s="19" t="s">
        <v>117</v>
      </c>
      <c r="F24" s="18" t="s">
        <v>117</v>
      </c>
      <c r="G24" s="15" t="s">
        <v>117</v>
      </c>
      <c r="H24" s="14" t="s">
        <v>117</v>
      </c>
      <c r="I24" s="14" t="s">
        <v>117</v>
      </c>
    </row>
    <row r="25" spans="1:14" customFormat="1" ht="12.75" hidden="1" x14ac:dyDescent="0.2">
      <c r="A25" s="10">
        <v>0</v>
      </c>
      <c r="B25" s="24" t="s">
        <v>117</v>
      </c>
      <c r="C25" s="15" t="s">
        <v>117</v>
      </c>
      <c r="D25" s="15" t="s">
        <v>117</v>
      </c>
      <c r="E25" s="14" t="s">
        <v>117</v>
      </c>
      <c r="F25" s="18" t="s">
        <v>117</v>
      </c>
      <c r="G25" s="15" t="s">
        <v>117</v>
      </c>
      <c r="H25" s="14" t="s">
        <v>117</v>
      </c>
      <c r="I25" s="14" t="s">
        <v>117</v>
      </c>
    </row>
    <row r="26" spans="1:14" customFormat="1" ht="12.75" hidden="1" x14ac:dyDescent="0.2">
      <c r="A26" s="10">
        <v>0</v>
      </c>
      <c r="B26" s="24" t="s">
        <v>117</v>
      </c>
      <c r="C26" s="15" t="s">
        <v>117</v>
      </c>
      <c r="D26" s="17" t="s">
        <v>117</v>
      </c>
      <c r="E26" s="14" t="s">
        <v>117</v>
      </c>
      <c r="F26" s="18" t="s">
        <v>117</v>
      </c>
      <c r="G26" s="15" t="s">
        <v>117</v>
      </c>
      <c r="H26" s="14" t="s">
        <v>117</v>
      </c>
      <c r="I26" s="14" t="s">
        <v>117</v>
      </c>
    </row>
    <row r="27" spans="1:14" customFormat="1" ht="12.75" hidden="1" x14ac:dyDescent="0.2">
      <c r="A27" s="10">
        <v>0</v>
      </c>
      <c r="B27" s="24" t="s">
        <v>117</v>
      </c>
      <c r="C27" s="15" t="s">
        <v>117</v>
      </c>
      <c r="D27" s="15" t="s">
        <v>117</v>
      </c>
      <c r="E27" s="14" t="s">
        <v>117</v>
      </c>
      <c r="F27" s="18" t="s">
        <v>117</v>
      </c>
      <c r="G27" s="15" t="s">
        <v>117</v>
      </c>
      <c r="H27" s="14" t="s">
        <v>117</v>
      </c>
      <c r="I27" s="14" t="s">
        <v>117</v>
      </c>
    </row>
    <row r="28" spans="1:14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4" x14ac:dyDescent="0.2">
      <c r="A29" s="10">
        <v>1</v>
      </c>
      <c r="B29" s="146">
        <v>0</v>
      </c>
      <c r="C29" s="38" t="s">
        <v>117</v>
      </c>
      <c r="D29" s="147" t="s">
        <v>130</v>
      </c>
      <c r="E29" s="148"/>
      <c r="F29" s="148" t="s">
        <v>131</v>
      </c>
      <c r="G29" s="148" t="s">
        <v>132</v>
      </c>
      <c r="H29" s="148" t="s">
        <v>117</v>
      </c>
      <c r="I29" s="147" t="s">
        <v>133</v>
      </c>
    </row>
    <row r="30" spans="1:14" x14ac:dyDescent="0.2">
      <c r="A30" s="10">
        <v>1</v>
      </c>
      <c r="B30" s="149" t="s">
        <v>134</v>
      </c>
      <c r="C30" s="42" t="s">
        <v>117</v>
      </c>
      <c r="D30" s="150" t="s">
        <v>3</v>
      </c>
      <c r="E30" s="150"/>
      <c r="F30" s="150" t="s">
        <v>135</v>
      </c>
      <c r="G30" s="150" t="s">
        <v>108</v>
      </c>
      <c r="H30" s="150" t="s">
        <v>117</v>
      </c>
      <c r="I30" s="151" t="s">
        <v>136</v>
      </c>
    </row>
    <row r="31" spans="1:14" x14ac:dyDescent="0.2">
      <c r="A31" s="10">
        <v>1</v>
      </c>
      <c r="B31" s="90" t="s">
        <v>137</v>
      </c>
      <c r="C31" s="91" t="s">
        <v>117</v>
      </c>
      <c r="D31" s="91" t="s">
        <v>117</v>
      </c>
      <c r="E31" s="91"/>
      <c r="F31" s="91" t="s">
        <v>117</v>
      </c>
      <c r="G31" s="91" t="s">
        <v>117</v>
      </c>
      <c r="H31" s="91">
        <v>219.13353689738597</v>
      </c>
      <c r="I31" s="27" t="s">
        <v>117</v>
      </c>
      <c r="L31" s="63">
        <f>+H31</f>
        <v>219.13353689738597</v>
      </c>
      <c r="N31" s="218">
        <v>90.754017771573416</v>
      </c>
    </row>
    <row r="32" spans="1:14" customFormat="1" ht="12.75" hidden="1" x14ac:dyDescent="0.2">
      <c r="A32" s="10">
        <v>0</v>
      </c>
      <c r="B32" s="4" t="s">
        <v>283</v>
      </c>
      <c r="C32" s="44" t="s">
        <v>117</v>
      </c>
      <c r="D32" s="1" t="s">
        <v>117</v>
      </c>
      <c r="E32" s="3" t="s">
        <v>117</v>
      </c>
      <c r="F32" s="45" t="s">
        <v>117</v>
      </c>
      <c r="G32" s="14" t="s">
        <v>117</v>
      </c>
      <c r="H32" s="14" t="s">
        <v>117</v>
      </c>
      <c r="I32" s="14" t="s">
        <v>117</v>
      </c>
    </row>
    <row r="33" spans="1:14" x14ac:dyDescent="0.2">
      <c r="A33" s="10">
        <v>1</v>
      </c>
      <c r="B33" s="26" t="s">
        <v>139</v>
      </c>
      <c r="C33" s="27" t="s">
        <v>117</v>
      </c>
      <c r="D33" s="27">
        <v>20000</v>
      </c>
      <c r="E33" s="27"/>
      <c r="F33" s="71">
        <v>1.0956676844869298E-2</v>
      </c>
      <c r="G33" s="27">
        <v>219.13353689738597</v>
      </c>
      <c r="H33" s="27" t="s">
        <v>117</v>
      </c>
      <c r="I33" s="27">
        <v>1.3456592218958832</v>
      </c>
    </row>
    <row r="34" spans="1:14" x14ac:dyDescent="0.2">
      <c r="A34" s="10">
        <v>1</v>
      </c>
      <c r="B34" s="43" t="s">
        <v>140</v>
      </c>
      <c r="C34" s="91" t="s">
        <v>117</v>
      </c>
      <c r="D34" s="91" t="s">
        <v>117</v>
      </c>
      <c r="E34" s="91"/>
      <c r="F34" s="93" t="s">
        <v>117</v>
      </c>
      <c r="G34" s="91" t="s">
        <v>117</v>
      </c>
      <c r="H34" s="91">
        <v>4724.9658606172652</v>
      </c>
      <c r="I34" s="27" t="s">
        <v>117</v>
      </c>
      <c r="L34" s="10">
        <f>SUBTOTAL(9,G35:G51)</f>
        <v>4724.9658606172661</v>
      </c>
      <c r="N34" s="218">
        <v>93.935037202861494</v>
      </c>
    </row>
    <row r="35" spans="1:14" x14ac:dyDescent="0.2">
      <c r="A35" s="10">
        <v>1</v>
      </c>
      <c r="B35" s="26" t="s">
        <v>142</v>
      </c>
      <c r="C35" s="27" t="s">
        <v>117</v>
      </c>
      <c r="D35" s="27">
        <v>47619</v>
      </c>
      <c r="E35" s="27"/>
      <c r="F35" s="71">
        <v>3.9491538461538467E-2</v>
      </c>
      <c r="G35" s="27">
        <v>1880.5475700000002</v>
      </c>
      <c r="H35" s="27" t="s">
        <v>117</v>
      </c>
      <c r="I35" s="27">
        <v>11.548100832093953</v>
      </c>
      <c r="M35" s="218">
        <v>86.585080479397917</v>
      </c>
    </row>
    <row r="36" spans="1:14" x14ac:dyDescent="0.2">
      <c r="A36" s="10">
        <v>1</v>
      </c>
      <c r="B36" s="26" t="s">
        <v>141</v>
      </c>
      <c r="C36" s="27" t="s">
        <v>117</v>
      </c>
      <c r="D36" s="27">
        <v>47619</v>
      </c>
      <c r="E36" s="27"/>
      <c r="F36" s="71">
        <v>1.4745060000000004E-2</v>
      </c>
      <c r="G36" s="27">
        <v>702.14501214000018</v>
      </c>
      <c r="H36" s="27" t="s">
        <v>117</v>
      </c>
      <c r="I36" s="27">
        <v>4.3117449025469501</v>
      </c>
      <c r="M36" s="218">
        <v>102.9829848286671</v>
      </c>
    </row>
    <row r="37" spans="1:14" x14ac:dyDescent="0.2">
      <c r="A37" s="10">
        <v>1</v>
      </c>
      <c r="B37" s="26" t="s">
        <v>143</v>
      </c>
      <c r="C37" s="27" t="s">
        <v>117</v>
      </c>
      <c r="D37" s="27">
        <v>2</v>
      </c>
      <c r="E37" s="27"/>
      <c r="F37" s="71">
        <v>0.94000000000000006</v>
      </c>
      <c r="G37" s="27">
        <v>1.8800000000000001</v>
      </c>
      <c r="H37" s="27" t="s">
        <v>117</v>
      </c>
      <c r="I37" s="27">
        <v>1.1544738304246476E-2</v>
      </c>
    </row>
    <row r="38" spans="1:14" x14ac:dyDescent="0.2">
      <c r="A38" s="10">
        <v>1</v>
      </c>
      <c r="B38" s="11" t="s">
        <v>144</v>
      </c>
      <c r="C38" s="75" t="s">
        <v>117</v>
      </c>
      <c r="D38" s="27">
        <v>1.3</v>
      </c>
      <c r="E38" s="9" t="s">
        <v>117</v>
      </c>
      <c r="F38" s="28">
        <v>5.66</v>
      </c>
      <c r="G38" s="27">
        <v>7.3580000000000005</v>
      </c>
      <c r="H38" s="24" t="s">
        <v>117</v>
      </c>
      <c r="I38" s="24">
        <v>4.5184140660981691E-2</v>
      </c>
    </row>
    <row r="39" spans="1:14" x14ac:dyDescent="0.2">
      <c r="A39" s="10">
        <v>1</v>
      </c>
      <c r="B39" s="11" t="s">
        <v>210</v>
      </c>
      <c r="C39" s="75" t="s">
        <v>117</v>
      </c>
      <c r="D39" s="27">
        <v>4</v>
      </c>
      <c r="E39" s="9" t="s">
        <v>117</v>
      </c>
      <c r="F39" s="28">
        <v>12.7</v>
      </c>
      <c r="G39" s="27">
        <v>50.8</v>
      </c>
      <c r="H39" s="24" t="s">
        <v>117</v>
      </c>
      <c r="I39" s="24">
        <v>0.31195356694453241</v>
      </c>
    </row>
    <row r="40" spans="1:14" ht="12.75" x14ac:dyDescent="0.2">
      <c r="A40" s="10">
        <v>1</v>
      </c>
      <c r="B40" s="11" t="s">
        <v>146</v>
      </c>
      <c r="C40" s="75" t="s">
        <v>117</v>
      </c>
      <c r="D40" s="27">
        <v>257.44697689142134</v>
      </c>
      <c r="E40" s="9" t="s">
        <v>117</v>
      </c>
      <c r="F40" s="28">
        <v>0.34281324682263531</v>
      </c>
      <c r="G40" s="27">
        <v>88.256234032820117</v>
      </c>
      <c r="H40" s="24" t="s">
        <v>117</v>
      </c>
      <c r="I40" s="24">
        <v>0.54196549235491476</v>
      </c>
      <c r="L40"/>
    </row>
    <row r="41" spans="1:14" hidden="1" x14ac:dyDescent="0.2">
      <c r="A41" s="10">
        <v>0</v>
      </c>
      <c r="B41" s="26" t="s">
        <v>53</v>
      </c>
      <c r="C41" s="27" t="s">
        <v>117</v>
      </c>
      <c r="D41" s="27">
        <v>66.222222222222229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4" hidden="1" x14ac:dyDescent="0.2">
      <c r="A42" s="10">
        <v>0</v>
      </c>
      <c r="B42" s="26" t="s">
        <v>12</v>
      </c>
      <c r="C42" s="27" t="s">
        <v>117</v>
      </c>
      <c r="D42" s="27">
        <v>-7.5</v>
      </c>
      <c r="E42" s="27" t="s">
        <v>117</v>
      </c>
      <c r="F42" s="27" t="s">
        <v>117</v>
      </c>
      <c r="G42" s="27" t="s">
        <v>117</v>
      </c>
      <c r="H42" s="27" t="s">
        <v>117</v>
      </c>
      <c r="I42" s="27" t="s">
        <v>117</v>
      </c>
    </row>
    <row r="43" spans="1:14" hidden="1" x14ac:dyDescent="0.2">
      <c r="A43" s="10">
        <v>0</v>
      </c>
      <c r="B43" s="26" t="s">
        <v>54</v>
      </c>
      <c r="C43" s="27" t="s">
        <v>117</v>
      </c>
      <c r="D43" s="27">
        <v>20</v>
      </c>
      <c r="E43" s="27"/>
      <c r="F43" s="27" t="s">
        <v>117</v>
      </c>
      <c r="G43" s="27" t="s">
        <v>117</v>
      </c>
      <c r="H43" s="27" t="s">
        <v>117</v>
      </c>
      <c r="I43" s="27" t="s">
        <v>117</v>
      </c>
    </row>
    <row r="44" spans="1:14" x14ac:dyDescent="0.2">
      <c r="A44" s="10">
        <v>1</v>
      </c>
      <c r="B44" s="26" t="s">
        <v>147</v>
      </c>
      <c r="C44" s="27" t="s">
        <v>117</v>
      </c>
      <c r="D44" s="27" t="s">
        <v>117</v>
      </c>
      <c r="E44" s="27"/>
      <c r="F44" s="71" t="s">
        <v>117</v>
      </c>
      <c r="G44" s="27">
        <v>219.53460000000086</v>
      </c>
      <c r="H44" s="27" t="s">
        <v>117</v>
      </c>
      <c r="I44" s="27">
        <v>1.348122077514595</v>
      </c>
    </row>
    <row r="45" spans="1:14" hidden="1" x14ac:dyDescent="0.2">
      <c r="A45" s="10">
        <v>0</v>
      </c>
      <c r="B45" s="26" t="s">
        <v>148</v>
      </c>
      <c r="C45" s="27" t="s">
        <v>117</v>
      </c>
      <c r="D45" s="27">
        <v>2</v>
      </c>
      <c r="E45" s="27"/>
      <c r="F45" s="71">
        <v>32.64</v>
      </c>
      <c r="G45" s="27">
        <v>65.28</v>
      </c>
      <c r="H45" s="27" t="s">
        <v>117</v>
      </c>
      <c r="I45" s="27">
        <v>0.4008726151602181</v>
      </c>
    </row>
    <row r="46" spans="1:14" hidden="1" x14ac:dyDescent="0.2">
      <c r="A46" s="10">
        <v>0</v>
      </c>
      <c r="B46" s="26" t="s">
        <v>191</v>
      </c>
      <c r="C46" s="27" t="s">
        <v>117</v>
      </c>
      <c r="D46" s="27">
        <v>4</v>
      </c>
      <c r="E46" s="27"/>
      <c r="F46" s="71">
        <v>14.586</v>
      </c>
      <c r="G46" s="27">
        <v>58.344000000000001</v>
      </c>
      <c r="H46" s="27" t="s">
        <v>117</v>
      </c>
      <c r="I46" s="27">
        <v>0.35827989979944491</v>
      </c>
    </row>
    <row r="47" spans="1:14" hidden="1" x14ac:dyDescent="0.2">
      <c r="A47" s="10">
        <v>0</v>
      </c>
      <c r="B47" s="26" t="s">
        <v>226</v>
      </c>
      <c r="C47" s="27" t="s">
        <v>117</v>
      </c>
      <c r="D47" s="27">
        <v>0.2</v>
      </c>
      <c r="E47" s="27"/>
      <c r="F47" s="71">
        <v>55.406399999999998</v>
      </c>
      <c r="G47" s="27">
        <v>11.08128</v>
      </c>
      <c r="H47" s="27" t="s">
        <v>117</v>
      </c>
      <c r="I47" s="27">
        <v>6.8048126423447014E-2</v>
      </c>
    </row>
    <row r="48" spans="1:14" hidden="1" x14ac:dyDescent="0.2">
      <c r="A48" s="10">
        <v>0</v>
      </c>
      <c r="B48" s="26" t="s">
        <v>153</v>
      </c>
      <c r="C48" s="27" t="s">
        <v>117</v>
      </c>
      <c r="D48" s="27">
        <v>1</v>
      </c>
      <c r="E48" s="27"/>
      <c r="F48" s="71">
        <v>62.372999999999998</v>
      </c>
      <c r="G48" s="27">
        <v>62.372999999999998</v>
      </c>
      <c r="H48" s="27" t="s">
        <v>117</v>
      </c>
      <c r="I48" s="27">
        <v>0.38302125651636459</v>
      </c>
    </row>
    <row r="49" spans="1:14" hidden="1" x14ac:dyDescent="0.2">
      <c r="A49" s="10">
        <v>0</v>
      </c>
      <c r="B49" s="26" t="s">
        <v>155</v>
      </c>
      <c r="C49" s="27" t="s">
        <v>117</v>
      </c>
      <c r="D49" s="27">
        <v>0.8</v>
      </c>
      <c r="E49" s="27"/>
      <c r="F49" s="71">
        <v>28.070399999999999</v>
      </c>
      <c r="G49" s="27">
        <v>22.456320000000002</v>
      </c>
      <c r="H49" s="27" t="s">
        <v>117</v>
      </c>
      <c r="I49" s="27">
        <v>0.13790017961511503</v>
      </c>
    </row>
    <row r="50" spans="1:14" x14ac:dyDescent="0.2">
      <c r="A50" s="10">
        <v>1</v>
      </c>
      <c r="B50" s="26" t="s">
        <v>245</v>
      </c>
      <c r="C50" s="27" t="s">
        <v>117</v>
      </c>
      <c r="D50" s="27">
        <v>56.666666666666664</v>
      </c>
      <c r="E50" s="27"/>
      <c r="F50" s="71">
        <v>6.6078431372549016</v>
      </c>
      <c r="G50" s="27">
        <v>374.4444444444444</v>
      </c>
      <c r="H50" s="27" t="s">
        <v>117</v>
      </c>
      <c r="I50" s="27">
        <v>2.2993952769096113</v>
      </c>
    </row>
    <row r="51" spans="1:14" s="176" customFormat="1" x14ac:dyDescent="0.2">
      <c r="A51" s="10">
        <v>1</v>
      </c>
      <c r="B51" s="26" t="s">
        <v>156</v>
      </c>
      <c r="C51" s="27" t="s">
        <v>117</v>
      </c>
      <c r="D51" s="27">
        <v>2500</v>
      </c>
      <c r="E51" s="27"/>
      <c r="F51" s="71">
        <v>0.56000000000000005</v>
      </c>
      <c r="G51" s="27">
        <v>1400.0000000000002</v>
      </c>
      <c r="H51" s="91" t="s">
        <v>117</v>
      </c>
      <c r="I51" s="91">
        <v>8.5971455457154615</v>
      </c>
      <c r="L51" s="10">
        <f>SUBTOTAL(9,G52:G74)</f>
        <v>5584.8765503034483</v>
      </c>
      <c r="N51" s="218" t="e">
        <v>#VALUE!</v>
      </c>
    </row>
    <row r="52" spans="1:14" x14ac:dyDescent="0.2">
      <c r="A52" s="10">
        <v>1</v>
      </c>
      <c r="B52" s="43" t="s">
        <v>157</v>
      </c>
      <c r="C52" s="91" t="s">
        <v>117</v>
      </c>
      <c r="D52" s="91" t="s">
        <v>117</v>
      </c>
      <c r="E52" s="91"/>
      <c r="F52" s="93" t="s">
        <v>117</v>
      </c>
      <c r="G52" s="91" t="s">
        <v>117</v>
      </c>
      <c r="H52" s="91">
        <v>5584.8765503034483</v>
      </c>
      <c r="I52" s="91" t="s">
        <v>117</v>
      </c>
    </row>
    <row r="53" spans="1:14" x14ac:dyDescent="0.2">
      <c r="A53" s="10">
        <v>1</v>
      </c>
      <c r="B53" s="26" t="s">
        <v>158</v>
      </c>
      <c r="C53" s="27" t="s">
        <v>117</v>
      </c>
      <c r="D53" s="27">
        <v>1.4</v>
      </c>
      <c r="E53" s="27"/>
      <c r="F53" s="71">
        <v>45</v>
      </c>
      <c r="G53" s="27">
        <v>62.999999999999993</v>
      </c>
      <c r="H53" s="27" t="s">
        <v>117</v>
      </c>
      <c r="I53" s="27">
        <v>0.38687154955719572</v>
      </c>
    </row>
    <row r="54" spans="1:14" x14ac:dyDescent="0.2">
      <c r="A54" s="10">
        <v>1</v>
      </c>
      <c r="B54" s="26" t="s">
        <v>159</v>
      </c>
      <c r="C54" s="27" t="s">
        <v>117</v>
      </c>
      <c r="D54" s="70">
        <v>630</v>
      </c>
      <c r="E54" s="27"/>
      <c r="F54" s="72">
        <v>0.2</v>
      </c>
      <c r="G54" s="27">
        <v>126</v>
      </c>
      <c r="H54" s="27" t="s">
        <v>117</v>
      </c>
      <c r="I54" s="27">
        <v>0.77374309911439154</v>
      </c>
    </row>
    <row r="55" spans="1:14" x14ac:dyDescent="0.2">
      <c r="A55" s="10">
        <v>1</v>
      </c>
      <c r="B55" s="11" t="s">
        <v>160</v>
      </c>
      <c r="C55" s="75" t="s">
        <v>117</v>
      </c>
      <c r="D55" s="27">
        <v>800000</v>
      </c>
      <c r="E55" s="9" t="s">
        <v>117</v>
      </c>
      <c r="F55" s="28">
        <v>2.5000000000000001E-4</v>
      </c>
      <c r="G55" s="27">
        <v>200</v>
      </c>
      <c r="H55" s="95" t="s">
        <v>117</v>
      </c>
      <c r="I55" s="24">
        <v>1.2281636493879229</v>
      </c>
    </row>
    <row r="56" spans="1:14" x14ac:dyDescent="0.2">
      <c r="A56" s="10">
        <v>1</v>
      </c>
      <c r="B56" s="11" t="s">
        <v>161</v>
      </c>
      <c r="C56" s="75" t="s">
        <v>117</v>
      </c>
      <c r="D56" s="27">
        <v>25000</v>
      </c>
      <c r="E56" s="9" t="s">
        <v>117</v>
      </c>
      <c r="F56" s="28">
        <v>0.05</v>
      </c>
      <c r="G56" s="27">
        <v>1250</v>
      </c>
      <c r="H56" s="24" t="s">
        <v>117</v>
      </c>
      <c r="I56" s="24">
        <v>7.676022808674519</v>
      </c>
    </row>
    <row r="57" spans="1:14" x14ac:dyDescent="0.2">
      <c r="A57" s="10">
        <v>1</v>
      </c>
      <c r="B57" s="11" t="s">
        <v>162</v>
      </c>
      <c r="C57" s="75" t="s">
        <v>117</v>
      </c>
      <c r="D57" s="27">
        <v>733.97</v>
      </c>
      <c r="E57" s="9" t="s">
        <v>117</v>
      </c>
      <c r="F57" s="28">
        <v>4.5353448275862061</v>
      </c>
      <c r="G57" s="27">
        <v>3328.807043103448</v>
      </c>
      <c r="H57" s="24" t="s">
        <v>117</v>
      </c>
      <c r="I57" s="24">
        <v>20.441599030830758</v>
      </c>
    </row>
    <row r="58" spans="1:14" hidden="1" x14ac:dyDescent="0.2">
      <c r="A58" s="10">
        <v>0</v>
      </c>
      <c r="B58" s="11">
        <v>0</v>
      </c>
      <c r="C58" s="75" t="s">
        <v>117</v>
      </c>
      <c r="D58" s="27" t="s">
        <v>117</v>
      </c>
      <c r="E58" s="9" t="s">
        <v>117</v>
      </c>
      <c r="F58" s="154" t="s">
        <v>117</v>
      </c>
      <c r="G58" s="27" t="s">
        <v>117</v>
      </c>
      <c r="H58" s="24" t="s">
        <v>117</v>
      </c>
      <c r="I58" s="24" t="s">
        <v>117</v>
      </c>
    </row>
    <row r="59" spans="1:14" customFormat="1" ht="12.75" hidden="1" x14ac:dyDescent="0.2">
      <c r="A59" s="10">
        <v>0</v>
      </c>
      <c r="B59" s="4">
        <v>0</v>
      </c>
      <c r="C59" s="44" t="s">
        <v>117</v>
      </c>
      <c r="D59" s="27" t="s">
        <v>117</v>
      </c>
      <c r="E59" s="9" t="s">
        <v>117</v>
      </c>
      <c r="F59" s="28" t="s">
        <v>117</v>
      </c>
      <c r="G59" s="27" t="s">
        <v>117</v>
      </c>
      <c r="H59" s="14" t="s">
        <v>117</v>
      </c>
      <c r="I59" s="14" t="s">
        <v>117</v>
      </c>
    </row>
    <row r="60" spans="1:14" customFormat="1" ht="12.75" hidden="1" x14ac:dyDescent="0.2">
      <c r="A60" s="10">
        <v>0</v>
      </c>
      <c r="B60" s="4">
        <v>0</v>
      </c>
      <c r="C60" s="44" t="s">
        <v>117</v>
      </c>
      <c r="D60" s="27" t="s">
        <v>117</v>
      </c>
      <c r="E60" s="9" t="s">
        <v>117</v>
      </c>
      <c r="F60" s="28" t="s">
        <v>117</v>
      </c>
      <c r="G60" s="27" t="s">
        <v>117</v>
      </c>
      <c r="H60" s="3" t="s">
        <v>117</v>
      </c>
      <c r="I60" s="14" t="s">
        <v>117</v>
      </c>
    </row>
    <row r="61" spans="1:14" customFormat="1" ht="12.75" hidden="1" x14ac:dyDescent="0.2">
      <c r="A61" s="10">
        <v>0</v>
      </c>
      <c r="B61" s="4">
        <v>0</v>
      </c>
      <c r="C61" s="44" t="s">
        <v>117</v>
      </c>
      <c r="D61" s="27" t="s">
        <v>117</v>
      </c>
      <c r="E61" s="9" t="s">
        <v>117</v>
      </c>
      <c r="F61" s="28" t="s">
        <v>117</v>
      </c>
      <c r="G61" s="27" t="s">
        <v>117</v>
      </c>
      <c r="H61" s="3" t="s">
        <v>117</v>
      </c>
      <c r="I61" s="14" t="s">
        <v>117</v>
      </c>
    </row>
    <row r="62" spans="1:14" customFormat="1" ht="12.75" hidden="1" x14ac:dyDescent="0.2">
      <c r="A62" s="10">
        <v>0</v>
      </c>
      <c r="B62" s="4">
        <v>0</v>
      </c>
      <c r="C62" s="44" t="s">
        <v>117</v>
      </c>
      <c r="D62" s="27" t="s">
        <v>117</v>
      </c>
      <c r="E62" s="9" t="s">
        <v>117</v>
      </c>
      <c r="F62" s="173" t="s">
        <v>117</v>
      </c>
      <c r="G62" s="27" t="s">
        <v>117</v>
      </c>
      <c r="H62" s="3" t="s">
        <v>117</v>
      </c>
      <c r="I62" s="14" t="s">
        <v>117</v>
      </c>
    </row>
    <row r="63" spans="1:14" customFormat="1" ht="12.75" hidden="1" x14ac:dyDescent="0.2">
      <c r="A63" s="10">
        <v>0</v>
      </c>
      <c r="B63" s="4">
        <v>0</v>
      </c>
      <c r="C63" s="44" t="s">
        <v>117</v>
      </c>
      <c r="D63" s="27" t="s">
        <v>117</v>
      </c>
      <c r="E63" s="9" t="s">
        <v>117</v>
      </c>
      <c r="F63" s="173" t="s">
        <v>117</v>
      </c>
      <c r="G63" s="27" t="s">
        <v>117</v>
      </c>
      <c r="H63" s="3" t="s">
        <v>117</v>
      </c>
      <c r="I63" s="14" t="s">
        <v>117</v>
      </c>
    </row>
    <row r="64" spans="1:14" customFormat="1" ht="12.75" hidden="1" x14ac:dyDescent="0.2">
      <c r="A64" s="10">
        <v>0</v>
      </c>
      <c r="B64" s="4">
        <v>0</v>
      </c>
      <c r="C64" s="44" t="s">
        <v>117</v>
      </c>
      <c r="D64" s="27" t="s">
        <v>117</v>
      </c>
      <c r="E64" s="9" t="s">
        <v>117</v>
      </c>
      <c r="F64" s="173" t="s">
        <v>117</v>
      </c>
      <c r="G64" s="27" t="s">
        <v>117</v>
      </c>
      <c r="H64" s="3" t="s">
        <v>117</v>
      </c>
      <c r="I64" s="14" t="s">
        <v>117</v>
      </c>
    </row>
    <row r="65" spans="1:14" customFormat="1" ht="12.75" hidden="1" x14ac:dyDescent="0.2">
      <c r="A65" s="10">
        <v>0</v>
      </c>
      <c r="B65" s="4">
        <v>0</v>
      </c>
      <c r="C65" s="44" t="s">
        <v>117</v>
      </c>
      <c r="D65" s="27" t="s">
        <v>117</v>
      </c>
      <c r="E65" s="9" t="s">
        <v>117</v>
      </c>
      <c r="F65" s="173" t="s">
        <v>117</v>
      </c>
      <c r="G65" s="27" t="s">
        <v>117</v>
      </c>
      <c r="H65" s="3" t="s">
        <v>117</v>
      </c>
      <c r="I65" s="14" t="s">
        <v>117</v>
      </c>
    </row>
    <row r="66" spans="1:14" customFormat="1" ht="12.75" hidden="1" x14ac:dyDescent="0.2">
      <c r="A66" s="10">
        <v>0</v>
      </c>
      <c r="B66" s="4">
        <v>0</v>
      </c>
      <c r="C66" s="44" t="s">
        <v>117</v>
      </c>
      <c r="D66" s="27" t="s">
        <v>117</v>
      </c>
      <c r="E66" s="9" t="s">
        <v>117</v>
      </c>
      <c r="F66" s="173" t="s">
        <v>117</v>
      </c>
      <c r="G66" s="27" t="s">
        <v>117</v>
      </c>
      <c r="H66" s="3" t="s">
        <v>117</v>
      </c>
      <c r="I66" s="14" t="s">
        <v>117</v>
      </c>
    </row>
    <row r="67" spans="1:14" customFormat="1" ht="12.75" hidden="1" x14ac:dyDescent="0.2">
      <c r="A67" s="10">
        <v>0</v>
      </c>
      <c r="B67" s="4">
        <v>0</v>
      </c>
      <c r="C67" s="44" t="s">
        <v>117</v>
      </c>
      <c r="D67" s="27" t="s">
        <v>117</v>
      </c>
      <c r="E67" s="9" t="s">
        <v>117</v>
      </c>
      <c r="F67" s="173" t="s">
        <v>117</v>
      </c>
      <c r="G67" s="27" t="s">
        <v>117</v>
      </c>
      <c r="H67" s="3" t="s">
        <v>117</v>
      </c>
      <c r="I67" s="14" t="s">
        <v>117</v>
      </c>
    </row>
    <row r="68" spans="1:14" customFormat="1" ht="12.75" hidden="1" x14ac:dyDescent="0.2">
      <c r="A68" s="10">
        <v>0</v>
      </c>
      <c r="B68" s="4">
        <v>0</v>
      </c>
      <c r="C68" s="44" t="s">
        <v>117</v>
      </c>
      <c r="D68" s="27" t="s">
        <v>117</v>
      </c>
      <c r="E68" s="9" t="s">
        <v>117</v>
      </c>
      <c r="F68" s="173" t="s">
        <v>117</v>
      </c>
      <c r="G68" s="27" t="s">
        <v>117</v>
      </c>
      <c r="H68" s="3" t="s">
        <v>117</v>
      </c>
      <c r="I68" s="14" t="s">
        <v>117</v>
      </c>
    </row>
    <row r="69" spans="1:14" customFormat="1" ht="12.75" hidden="1" x14ac:dyDescent="0.2">
      <c r="A69" s="10">
        <v>0</v>
      </c>
      <c r="B69" s="4">
        <v>0</v>
      </c>
      <c r="C69" s="44" t="s">
        <v>117</v>
      </c>
      <c r="D69" s="27" t="s">
        <v>117</v>
      </c>
      <c r="E69" s="9" t="s">
        <v>117</v>
      </c>
      <c r="F69" s="173" t="s">
        <v>117</v>
      </c>
      <c r="G69" s="27" t="s">
        <v>117</v>
      </c>
      <c r="H69" s="3" t="s">
        <v>117</v>
      </c>
      <c r="I69" s="14" t="s">
        <v>117</v>
      </c>
    </row>
    <row r="70" spans="1:14" customFormat="1" ht="12.75" hidden="1" x14ac:dyDescent="0.2">
      <c r="A70" s="10">
        <v>0</v>
      </c>
      <c r="B70" s="4">
        <v>0</v>
      </c>
      <c r="C70" s="44" t="s">
        <v>117</v>
      </c>
      <c r="D70" s="27" t="s">
        <v>117</v>
      </c>
      <c r="E70" s="9" t="s">
        <v>117</v>
      </c>
      <c r="F70" s="173" t="s">
        <v>117</v>
      </c>
      <c r="G70" s="27" t="s">
        <v>117</v>
      </c>
      <c r="H70" s="3" t="s">
        <v>117</v>
      </c>
      <c r="I70" s="14" t="s">
        <v>117</v>
      </c>
    </row>
    <row r="71" spans="1:14" customFormat="1" ht="12.75" hidden="1" x14ac:dyDescent="0.2">
      <c r="A71" s="10">
        <v>0</v>
      </c>
      <c r="B71" s="4">
        <v>0</v>
      </c>
      <c r="C71" s="44" t="s">
        <v>117</v>
      </c>
      <c r="D71" s="27" t="s">
        <v>117</v>
      </c>
      <c r="E71" s="9" t="s">
        <v>117</v>
      </c>
      <c r="F71" s="173" t="s">
        <v>117</v>
      </c>
      <c r="G71" s="27" t="s">
        <v>117</v>
      </c>
      <c r="H71" s="3" t="s">
        <v>117</v>
      </c>
      <c r="I71" s="14" t="s">
        <v>117</v>
      </c>
    </row>
    <row r="72" spans="1:14" customFormat="1" ht="12.75" hidden="1" x14ac:dyDescent="0.2">
      <c r="A72" s="10">
        <v>0</v>
      </c>
      <c r="B72" s="4">
        <v>0</v>
      </c>
      <c r="C72" s="44" t="s">
        <v>117</v>
      </c>
      <c r="D72" s="27" t="s">
        <v>117</v>
      </c>
      <c r="E72" s="9" t="s">
        <v>117</v>
      </c>
      <c r="F72" s="173" t="s">
        <v>117</v>
      </c>
      <c r="G72" s="27" t="s">
        <v>117</v>
      </c>
      <c r="H72" s="3" t="s">
        <v>117</v>
      </c>
      <c r="I72" s="14" t="s">
        <v>117</v>
      </c>
    </row>
    <row r="73" spans="1:14" x14ac:dyDescent="0.2">
      <c r="A73" s="10">
        <v>1</v>
      </c>
      <c r="B73" s="11" t="s">
        <v>163</v>
      </c>
      <c r="C73" s="9" t="s">
        <v>117</v>
      </c>
      <c r="D73" s="27" t="s">
        <v>117</v>
      </c>
      <c r="E73" s="9" t="s">
        <v>117</v>
      </c>
      <c r="F73" s="28" t="s">
        <v>117</v>
      </c>
      <c r="G73" s="27">
        <v>589.00000000000011</v>
      </c>
      <c r="H73" s="24" t="s">
        <v>117</v>
      </c>
      <c r="I73" s="24">
        <v>3.6169419474474345</v>
      </c>
    </row>
    <row r="74" spans="1:14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9"/>
      <c r="F74" s="28" t="s">
        <v>117</v>
      </c>
      <c r="G74" s="27">
        <v>28.069507199999997</v>
      </c>
      <c r="H74" s="27" t="s">
        <v>117</v>
      </c>
      <c r="I74" s="27">
        <v>0.1723697419963629</v>
      </c>
    </row>
    <row r="75" spans="1:14" x14ac:dyDescent="0.2">
      <c r="A75" s="10">
        <v>1</v>
      </c>
      <c r="B75" s="103" t="s">
        <v>165</v>
      </c>
      <c r="C75" s="104" t="s">
        <v>117</v>
      </c>
      <c r="D75" s="91" t="s">
        <v>117</v>
      </c>
      <c r="E75" s="92"/>
      <c r="F75" s="93" t="s">
        <v>117</v>
      </c>
      <c r="G75" s="91" t="s">
        <v>117</v>
      </c>
      <c r="H75" s="91">
        <v>1175.44</v>
      </c>
      <c r="I75" s="27" t="s">
        <v>117</v>
      </c>
      <c r="L75" s="63">
        <f>SUM(G76:G80)</f>
        <v>1175.44</v>
      </c>
      <c r="N75" s="218">
        <v>100</v>
      </c>
    </row>
    <row r="76" spans="1:14" hidden="1" x14ac:dyDescent="0.2">
      <c r="A76" s="10">
        <v>0</v>
      </c>
      <c r="B76" s="26">
        <v>0</v>
      </c>
      <c r="C76" s="24" t="s">
        <v>117</v>
      </c>
      <c r="D76" s="27" t="s">
        <v>117</v>
      </c>
      <c r="E76" s="27" t="s">
        <v>117</v>
      </c>
      <c r="F76" s="27" t="s">
        <v>117</v>
      </c>
      <c r="G76" s="27" t="s">
        <v>117</v>
      </c>
      <c r="H76" s="27" t="s">
        <v>117</v>
      </c>
      <c r="I76" s="27" t="s">
        <v>117</v>
      </c>
    </row>
    <row r="77" spans="1:14" x14ac:dyDescent="0.2">
      <c r="A77" s="10">
        <v>1</v>
      </c>
      <c r="B77" s="26" t="s">
        <v>202</v>
      </c>
      <c r="C77" s="24" t="s">
        <v>117</v>
      </c>
      <c r="D77" s="27">
        <v>84</v>
      </c>
      <c r="E77" s="27"/>
      <c r="F77" s="71" t="s">
        <v>117</v>
      </c>
      <c r="G77" s="27">
        <v>700</v>
      </c>
      <c r="H77" s="27" t="s">
        <v>117</v>
      </c>
      <c r="I77" s="27">
        <v>4.2985727728577308</v>
      </c>
    </row>
    <row r="78" spans="1:14" x14ac:dyDescent="0.2">
      <c r="A78" s="10">
        <v>1</v>
      </c>
      <c r="B78" s="26" t="s">
        <v>166</v>
      </c>
      <c r="C78" s="24" t="s">
        <v>117</v>
      </c>
      <c r="D78" s="27">
        <v>0.7</v>
      </c>
      <c r="E78" s="27"/>
      <c r="F78" s="71" t="s">
        <v>117</v>
      </c>
      <c r="G78" s="27">
        <v>475.43999999999994</v>
      </c>
      <c r="H78" s="27" t="s">
        <v>117</v>
      </c>
      <c r="I78" s="27">
        <v>2.9195906273249701</v>
      </c>
    </row>
    <row r="79" spans="1:14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27" t="s">
        <v>117</v>
      </c>
      <c r="G79" s="27" t="s">
        <v>117</v>
      </c>
      <c r="H79" s="27" t="s">
        <v>117</v>
      </c>
      <c r="I79" s="27" t="s">
        <v>117</v>
      </c>
    </row>
    <row r="80" spans="1:14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27" t="s">
        <v>117</v>
      </c>
      <c r="G80" s="27" t="s">
        <v>117</v>
      </c>
      <c r="H80" s="27" t="s">
        <v>117</v>
      </c>
      <c r="I80" s="27" t="s">
        <v>117</v>
      </c>
    </row>
    <row r="81" spans="1:14" customFormat="1" ht="12.75" hidden="1" x14ac:dyDescent="0.2">
      <c r="A81" s="10">
        <v>0</v>
      </c>
      <c r="B81" s="4">
        <v>0</v>
      </c>
      <c r="C81" s="3" t="s">
        <v>117</v>
      </c>
      <c r="D81" s="16" t="s">
        <v>117</v>
      </c>
      <c r="E81" s="48" t="s">
        <v>117</v>
      </c>
      <c r="F81" s="44" t="s">
        <v>117</v>
      </c>
      <c r="G81" s="49" t="s">
        <v>117</v>
      </c>
      <c r="H81" s="3" t="s">
        <v>117</v>
      </c>
      <c r="I81" s="14" t="s">
        <v>117</v>
      </c>
    </row>
    <row r="82" spans="1:14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3102.8387136582296</v>
      </c>
      <c r="I82" s="27" t="s">
        <v>117</v>
      </c>
      <c r="L82" s="63">
        <f>SUM(G83:G84)</f>
        <v>3102.8387136582296</v>
      </c>
      <c r="N82" s="218">
        <v>107.28580855492669</v>
      </c>
    </row>
    <row r="83" spans="1:14" x14ac:dyDescent="0.2">
      <c r="A83" s="10">
        <v>1</v>
      </c>
      <c r="B83" s="31" t="s">
        <v>168</v>
      </c>
      <c r="C83" s="24" t="s">
        <v>117</v>
      </c>
      <c r="D83" s="27">
        <v>86.934512834546922</v>
      </c>
      <c r="E83" s="27"/>
      <c r="F83" s="71">
        <v>21.869312935669033</v>
      </c>
      <c r="G83" s="27">
        <v>1901.1980660886425</v>
      </c>
      <c r="H83" s="27" t="s">
        <v>117</v>
      </c>
      <c r="I83" s="27">
        <v>11.674911775283443</v>
      </c>
    </row>
    <row r="84" spans="1:14" x14ac:dyDescent="0.2">
      <c r="A84" s="10">
        <v>1</v>
      </c>
      <c r="B84" s="31" t="s">
        <v>169</v>
      </c>
      <c r="C84" s="24" t="s">
        <v>117</v>
      </c>
      <c r="D84" s="27">
        <v>208.76695395307684</v>
      </c>
      <c r="E84" s="27"/>
      <c r="F84" s="71">
        <v>5.7558949096880134</v>
      </c>
      <c r="G84" s="27">
        <v>1201.6406475695869</v>
      </c>
      <c r="H84" s="27" t="s">
        <v>117</v>
      </c>
      <c r="I84" s="27">
        <v>7.3790568148596556</v>
      </c>
    </row>
    <row r="85" spans="1:14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3" t="s">
        <v>117</v>
      </c>
      <c r="G85" s="91" t="s">
        <v>117</v>
      </c>
      <c r="H85" s="91">
        <v>1004.5922165391506</v>
      </c>
      <c r="I85" s="27" t="s">
        <v>117</v>
      </c>
      <c r="L85" s="63">
        <f>SUM(G87:G91)</f>
        <v>1004.5922165391506</v>
      </c>
      <c r="N85" s="218">
        <v>88.421808720352075</v>
      </c>
    </row>
    <row r="86" spans="1:14" customFormat="1" ht="12.75" hidden="1" x14ac:dyDescent="0.2">
      <c r="A86" s="10">
        <v>0</v>
      </c>
      <c r="B86" s="5" t="s">
        <v>171</v>
      </c>
      <c r="C86" s="3" t="s">
        <v>117</v>
      </c>
      <c r="D86" s="47" t="s">
        <v>117</v>
      </c>
      <c r="E86" s="48" t="s">
        <v>117</v>
      </c>
      <c r="F86" s="50" t="s">
        <v>117</v>
      </c>
      <c r="G86" s="2" t="s">
        <v>117</v>
      </c>
      <c r="H86" s="3" t="s">
        <v>117</v>
      </c>
      <c r="I86" s="14" t="s">
        <v>117</v>
      </c>
    </row>
    <row r="87" spans="1:14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405.90593462978035</v>
      </c>
      <c r="H87" s="27" t="s">
        <v>117</v>
      </c>
      <c r="I87" s="27">
        <v>2.4925945699156338</v>
      </c>
    </row>
    <row r="88" spans="1:14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430.54893329154368</v>
      </c>
      <c r="H88" s="27" t="s">
        <v>117</v>
      </c>
      <c r="I88" s="27">
        <v>2.6439227457570982</v>
      </c>
    </row>
    <row r="89" spans="1:14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168.13734861782666</v>
      </c>
      <c r="H89" s="27" t="s">
        <v>117</v>
      </c>
      <c r="I89" s="27">
        <v>1.0325008983843971</v>
      </c>
    </row>
    <row r="90" spans="1:14" customFormat="1" ht="12.75" hidden="1" x14ac:dyDescent="0.2">
      <c r="A90" s="10">
        <v>0</v>
      </c>
      <c r="B90" s="4">
        <v>0</v>
      </c>
      <c r="C90" s="3" t="s">
        <v>117</v>
      </c>
      <c r="D90" s="3" t="s">
        <v>117</v>
      </c>
      <c r="E90" s="48" t="s">
        <v>117</v>
      </c>
      <c r="F90" s="44" t="s">
        <v>117</v>
      </c>
      <c r="G90" s="15" t="s">
        <v>117</v>
      </c>
      <c r="H90" s="16" t="s">
        <v>117</v>
      </c>
      <c r="I90" s="14" t="s">
        <v>117</v>
      </c>
    </row>
    <row r="91" spans="1:14" customFormat="1" ht="12.75" hidden="1" x14ac:dyDescent="0.2">
      <c r="A91" s="10">
        <v>0</v>
      </c>
      <c r="B91" s="5" t="s">
        <v>175</v>
      </c>
      <c r="C91" s="3" t="s">
        <v>117</v>
      </c>
      <c r="D91" s="51" t="s">
        <v>117</v>
      </c>
      <c r="E91" s="48" t="s">
        <v>117</v>
      </c>
      <c r="F91" s="44" t="s">
        <v>117</v>
      </c>
      <c r="G91" s="52" t="s">
        <v>117</v>
      </c>
      <c r="H91" s="3" t="s">
        <v>117</v>
      </c>
      <c r="I91" s="14" t="s">
        <v>117</v>
      </c>
    </row>
    <row r="92" spans="1:14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472.62792301559614</v>
      </c>
      <c r="H92" s="27" t="s">
        <v>117</v>
      </c>
      <c r="I92" s="27">
        <v>2.9023221736673444</v>
      </c>
      <c r="L92" s="63">
        <f>+G92</f>
        <v>472.62792301559614</v>
      </c>
    </row>
    <row r="93" spans="1:14" customFormat="1" ht="12.75" hidden="1" x14ac:dyDescent="0.2">
      <c r="A93" s="10">
        <v>0</v>
      </c>
      <c r="B93" s="3">
        <v>0</v>
      </c>
      <c r="C93" s="3" t="s">
        <v>117</v>
      </c>
      <c r="D93" s="3" t="s">
        <v>117</v>
      </c>
      <c r="E93" s="48" t="s">
        <v>117</v>
      </c>
      <c r="F93" s="44" t="s">
        <v>117</v>
      </c>
      <c r="G93" s="15" t="s">
        <v>117</v>
      </c>
      <c r="H93" s="14" t="s">
        <v>117</v>
      </c>
      <c r="I93" s="14" t="s">
        <v>117</v>
      </c>
    </row>
    <row r="94" spans="1:14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16284.474801031078</v>
      </c>
      <c r="H94" s="38" t="s">
        <v>117</v>
      </c>
      <c r="I94" s="38">
        <v>99.999999999999986</v>
      </c>
      <c r="K94" s="63"/>
      <c r="L94" s="63">
        <f>SUM(L31:L92)</f>
        <v>16284.474801031078</v>
      </c>
    </row>
    <row r="95" spans="1:14" customFormat="1" ht="12.75" hidden="1" x14ac:dyDescent="0.2">
      <c r="A95" s="10">
        <v>0</v>
      </c>
      <c r="B95" s="5" t="s">
        <v>49</v>
      </c>
      <c r="C95" s="3" t="s">
        <v>117</v>
      </c>
      <c r="D95" s="3" t="s">
        <v>117</v>
      </c>
      <c r="E95" s="48" t="s">
        <v>117</v>
      </c>
      <c r="F95" s="44" t="s">
        <v>117</v>
      </c>
      <c r="G95" s="15" t="s">
        <v>117</v>
      </c>
      <c r="H95" s="14" t="s">
        <v>117</v>
      </c>
      <c r="I95" s="3" t="s">
        <v>117</v>
      </c>
    </row>
    <row r="96" spans="1:14" customFormat="1" ht="12.75" hidden="1" x14ac:dyDescent="0.2">
      <c r="A96" s="10">
        <v>0</v>
      </c>
      <c r="B96" s="47">
        <v>0</v>
      </c>
      <c r="C96" s="3" t="s">
        <v>117</v>
      </c>
      <c r="D96" s="47" t="s">
        <v>117</v>
      </c>
      <c r="E96" s="48" t="s">
        <v>117</v>
      </c>
      <c r="F96" s="48" t="s">
        <v>117</v>
      </c>
      <c r="G96" s="53" t="s">
        <v>117</v>
      </c>
      <c r="H96" s="14" t="s">
        <v>117</v>
      </c>
      <c r="I96" s="3" t="s">
        <v>117</v>
      </c>
    </row>
    <row r="97" spans="1:12" customFormat="1" ht="12.75" hidden="1" x14ac:dyDescent="0.2">
      <c r="A97" s="10">
        <v>0</v>
      </c>
      <c r="B97" s="47">
        <v>0</v>
      </c>
      <c r="C97" s="3" t="s">
        <v>117</v>
      </c>
      <c r="D97" s="47" t="s">
        <v>117</v>
      </c>
      <c r="E97" s="48" t="s">
        <v>117</v>
      </c>
      <c r="F97" s="48" t="s">
        <v>117</v>
      </c>
      <c r="G97" s="53" t="s">
        <v>117</v>
      </c>
      <c r="H97" s="3" t="s">
        <v>117</v>
      </c>
      <c r="I97" s="3" t="s">
        <v>117</v>
      </c>
    </row>
    <row r="98" spans="1:12" customFormat="1" ht="12.75" hidden="1" x14ac:dyDescent="0.2">
      <c r="A98" s="10">
        <v>0</v>
      </c>
      <c r="B98" s="47">
        <v>0</v>
      </c>
      <c r="C98" s="3" t="s">
        <v>117</v>
      </c>
      <c r="D98" s="47" t="s">
        <v>117</v>
      </c>
      <c r="E98" s="48" t="s">
        <v>117</v>
      </c>
      <c r="F98" s="48" t="s">
        <v>117</v>
      </c>
      <c r="G98" s="53" t="s">
        <v>117</v>
      </c>
      <c r="H98" s="3" t="s">
        <v>117</v>
      </c>
      <c r="I98" s="3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16284.474801031078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0.65137899204124305</v>
      </c>
      <c r="G100" s="35" t="s">
        <v>117</v>
      </c>
      <c r="H100" s="59" t="s">
        <v>117</v>
      </c>
      <c r="I100" s="59" t="s">
        <v>117</v>
      </c>
    </row>
    <row r="101" spans="1:12" customFormat="1" ht="12.75" hidden="1" x14ac:dyDescent="0.2">
      <c r="A101" s="10">
        <v>0</v>
      </c>
      <c r="B101" s="5">
        <v>0</v>
      </c>
      <c r="C101" s="3" t="s">
        <v>117</v>
      </c>
      <c r="D101" s="16" t="s">
        <v>117</v>
      </c>
      <c r="E101" s="16" t="s">
        <v>117</v>
      </c>
      <c r="F101" s="15" t="s">
        <v>117</v>
      </c>
      <c r="G101" s="20" t="s">
        <v>117</v>
      </c>
      <c r="H101" s="3" t="s">
        <v>117</v>
      </c>
      <c r="I101" s="3" t="s">
        <v>117</v>
      </c>
    </row>
    <row r="102" spans="1:12" customFormat="1" ht="12.75" hidden="1" x14ac:dyDescent="0.2">
      <c r="A102" s="10">
        <v>0</v>
      </c>
      <c r="B102" s="5">
        <v>0</v>
      </c>
      <c r="C102" s="54" t="s">
        <v>117</v>
      </c>
      <c r="D102" s="21" t="s">
        <v>117</v>
      </c>
      <c r="E102" s="21" t="s">
        <v>117</v>
      </c>
      <c r="F102" s="21" t="s">
        <v>117</v>
      </c>
      <c r="G102" s="22" t="s">
        <v>117</v>
      </c>
      <c r="H102" s="3" t="s">
        <v>117</v>
      </c>
      <c r="I102" s="3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1901.1980660886425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customFormat="1" ht="12.75" x14ac:dyDescent="0.2">
      <c r="A107" s="10">
        <v>1</v>
      </c>
      <c r="B107" s="4" t="s">
        <v>181</v>
      </c>
      <c r="C107" s="3" t="s">
        <v>117</v>
      </c>
      <c r="D107" s="47">
        <v>1</v>
      </c>
      <c r="E107" s="48" t="s">
        <v>117</v>
      </c>
      <c r="F107" s="16">
        <v>176.97</v>
      </c>
      <c r="G107" s="16">
        <v>176.97</v>
      </c>
      <c r="H107" s="3" t="s">
        <v>117</v>
      </c>
      <c r="I107" s="3" t="s">
        <v>117</v>
      </c>
    </row>
    <row r="108" spans="1:12" customFormat="1" ht="12.75" x14ac:dyDescent="0.2">
      <c r="A108" s="10">
        <v>1</v>
      </c>
      <c r="B108" s="4" t="s">
        <v>182</v>
      </c>
      <c r="C108" s="3" t="s">
        <v>117</v>
      </c>
      <c r="D108" s="47">
        <v>1</v>
      </c>
      <c r="E108" s="48" t="s">
        <v>117</v>
      </c>
      <c r="F108" s="271">
        <v>0.55700000000000005</v>
      </c>
      <c r="G108" s="16">
        <v>98.57229000000001</v>
      </c>
      <c r="H108" s="14" t="s">
        <v>117</v>
      </c>
      <c r="I108" s="3" t="s">
        <v>117</v>
      </c>
    </row>
    <row r="109" spans="1:12" customFormat="1" ht="12.75" x14ac:dyDescent="0.2">
      <c r="A109" s="10">
        <v>1</v>
      </c>
      <c r="B109" s="4" t="s">
        <v>183</v>
      </c>
      <c r="C109" s="3" t="s">
        <v>117</v>
      </c>
      <c r="D109" s="47">
        <v>1</v>
      </c>
      <c r="E109" s="48" t="s">
        <v>117</v>
      </c>
      <c r="F109" s="16">
        <v>1989.08</v>
      </c>
      <c r="G109" s="16">
        <v>1989.08</v>
      </c>
      <c r="H109" s="14" t="s">
        <v>117</v>
      </c>
      <c r="I109" s="3" t="s">
        <v>117</v>
      </c>
    </row>
    <row r="110" spans="1:12" customFormat="1" ht="12.75" hidden="1" x14ac:dyDescent="0.2">
      <c r="A110" s="10">
        <v>0</v>
      </c>
      <c r="B110" s="4" t="s">
        <v>184</v>
      </c>
      <c r="C110" s="3" t="s">
        <v>117</v>
      </c>
      <c r="D110" s="47" t="s">
        <v>117</v>
      </c>
      <c r="E110" s="48" t="s">
        <v>117</v>
      </c>
      <c r="F110" s="48" t="s">
        <v>117</v>
      </c>
      <c r="G110" s="53" t="s">
        <v>117</v>
      </c>
      <c r="H110" s="3" t="s">
        <v>117</v>
      </c>
      <c r="I110" s="3" t="s">
        <v>117</v>
      </c>
    </row>
    <row r="111" spans="1:12" customFormat="1" ht="12.75" hidden="1" x14ac:dyDescent="0.2">
      <c r="A111" s="10">
        <v>0</v>
      </c>
      <c r="B111" s="55" t="s">
        <v>185</v>
      </c>
      <c r="C111" s="3" t="s">
        <v>117</v>
      </c>
      <c r="D111" s="47" t="s">
        <v>117</v>
      </c>
      <c r="E111" s="48" t="s">
        <v>117</v>
      </c>
      <c r="F111" s="51" t="s">
        <v>117</v>
      </c>
      <c r="G111" s="56" t="s">
        <v>117</v>
      </c>
      <c r="H111" s="14" t="s">
        <v>117</v>
      </c>
      <c r="I111" s="3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13966.235368173935</v>
      </c>
      <c r="H112" s="35" t="s">
        <v>117</v>
      </c>
      <c r="I112" s="34" t="s">
        <v>117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0.55864941472695739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  <c r="N113" s="218">
        <v>87.950230409967844</v>
      </c>
    </row>
    <row r="114" spans="1:14" hidden="1" x14ac:dyDescent="0.2"/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D74:I80 I81 D82:I85 I86 D87:I89 I90:I91 I93 D92:I92 D31:I54 C3:I3 D55:H72 D73:G73">
    <cfRule type="cellIs" dxfId="19" priority="1" stopIfTrue="1" operator="equal">
      <formula>0</formula>
    </cfRule>
  </conditionalFormatting>
  <pageMargins left="0.75" right="0.75" top="1" bottom="1" header="0" footer="0"/>
  <pageSetup paperSize="9" scale="89" orientation="portrait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zoomScale="90" zoomScaleNormal="9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10"/>
    <col min="8" max="8" width="8.140625" style="10" customWidth="1"/>
    <col min="9" max="9" width="8.28515625" style="23" customWidth="1"/>
    <col min="10" max="10" width="9.140625" style="10"/>
    <col min="11" max="11" width="0" style="10" hidden="1" customWidth="1"/>
    <col min="12" max="14" width="9.140625" style="10" hidden="1" customWidth="1"/>
    <col min="15" max="15" width="9.140625" style="10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95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84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20000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22222.222222222223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10</v>
      </c>
      <c r="H12" s="73" t="s">
        <v>2</v>
      </c>
      <c r="I12" s="61" t="s">
        <v>117</v>
      </c>
    </row>
    <row r="13" spans="1:9" hidden="1" x14ac:dyDescent="0.2">
      <c r="A13" s="10">
        <v>0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x14ac:dyDescent="0.2">
      <c r="A14" s="10">
        <v>1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12.4</v>
      </c>
      <c r="H18" s="73" t="s">
        <v>2</v>
      </c>
      <c r="I18" s="25" t="s">
        <v>117</v>
      </c>
    </row>
    <row r="19" spans="1:12" ht="12.75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  <c r="L19"/>
    </row>
    <row r="20" spans="1:12" customFormat="1" ht="12.75" hidden="1" x14ac:dyDescent="0.2">
      <c r="A20" s="10">
        <v>0</v>
      </c>
      <c r="B20" s="24" t="s">
        <v>127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ht="12.75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35000</v>
      </c>
      <c r="H21" s="24" t="s">
        <v>129</v>
      </c>
      <c r="I21" s="24" t="s">
        <v>117</v>
      </c>
      <c r="L21"/>
    </row>
    <row r="22" spans="1:12" customFormat="1" ht="12.75" hidden="1" x14ac:dyDescent="0.2">
      <c r="A22" s="10">
        <v>0</v>
      </c>
      <c r="B22" s="24" t="s">
        <v>117</v>
      </c>
      <c r="C22" s="15" t="s">
        <v>117</v>
      </c>
      <c r="D22" s="17" t="s">
        <v>117</v>
      </c>
      <c r="E22" s="14" t="s">
        <v>117</v>
      </c>
      <c r="F22" s="18" t="s">
        <v>117</v>
      </c>
      <c r="G22" s="15" t="s">
        <v>117</v>
      </c>
      <c r="H22" s="14" t="s">
        <v>117</v>
      </c>
      <c r="I22" s="14" t="s">
        <v>117</v>
      </c>
    </row>
    <row r="23" spans="1:12" customFormat="1" ht="12.75" hidden="1" x14ac:dyDescent="0.2">
      <c r="A23" s="10">
        <v>0</v>
      </c>
      <c r="B23" s="24" t="s">
        <v>117</v>
      </c>
      <c r="C23" s="15" t="s">
        <v>117</v>
      </c>
      <c r="D23" s="17" t="s">
        <v>117</v>
      </c>
      <c r="E23" s="14" t="s">
        <v>117</v>
      </c>
      <c r="F23" s="18" t="s">
        <v>117</v>
      </c>
      <c r="G23" s="15" t="s">
        <v>117</v>
      </c>
      <c r="H23" s="14" t="s">
        <v>117</v>
      </c>
      <c r="I23" s="14" t="s">
        <v>117</v>
      </c>
    </row>
    <row r="24" spans="1:12" customFormat="1" ht="14.25" hidden="1" x14ac:dyDescent="0.2">
      <c r="A24" s="10">
        <v>0</v>
      </c>
      <c r="B24" s="24" t="s">
        <v>117</v>
      </c>
      <c r="C24" s="15" t="s">
        <v>117</v>
      </c>
      <c r="D24" s="17" t="s">
        <v>117</v>
      </c>
      <c r="E24" s="19" t="s">
        <v>117</v>
      </c>
      <c r="F24" s="18" t="s">
        <v>117</v>
      </c>
      <c r="G24" s="15" t="s">
        <v>117</v>
      </c>
      <c r="H24" s="14" t="s">
        <v>117</v>
      </c>
      <c r="I24" s="14" t="s">
        <v>117</v>
      </c>
    </row>
    <row r="25" spans="1:12" customFormat="1" ht="12.75" hidden="1" x14ac:dyDescent="0.2">
      <c r="A25" s="10">
        <v>0</v>
      </c>
      <c r="B25" s="24" t="s">
        <v>117</v>
      </c>
      <c r="C25" s="15" t="s">
        <v>117</v>
      </c>
      <c r="D25" s="15" t="s">
        <v>117</v>
      </c>
      <c r="E25" s="14" t="s">
        <v>117</v>
      </c>
      <c r="F25" s="18" t="s">
        <v>117</v>
      </c>
      <c r="G25" s="15" t="s">
        <v>117</v>
      </c>
      <c r="H25" s="14" t="s">
        <v>117</v>
      </c>
      <c r="I25" s="14" t="s">
        <v>117</v>
      </c>
    </row>
    <row r="26" spans="1:12" customFormat="1" ht="12.75" hidden="1" x14ac:dyDescent="0.2">
      <c r="A26" s="10">
        <v>0</v>
      </c>
      <c r="B26" s="24" t="s">
        <v>117</v>
      </c>
      <c r="C26" s="15" t="s">
        <v>117</v>
      </c>
      <c r="D26" s="17" t="s">
        <v>117</v>
      </c>
      <c r="E26" s="14" t="s">
        <v>117</v>
      </c>
      <c r="F26" s="18" t="s">
        <v>117</v>
      </c>
      <c r="G26" s="15" t="s">
        <v>117</v>
      </c>
      <c r="H26" s="14" t="s">
        <v>117</v>
      </c>
      <c r="I26" s="14" t="s">
        <v>117</v>
      </c>
    </row>
    <row r="27" spans="1:12" customFormat="1" ht="12.75" hidden="1" x14ac:dyDescent="0.2">
      <c r="A27" s="10">
        <v>0</v>
      </c>
      <c r="B27" s="24" t="s">
        <v>117</v>
      </c>
      <c r="C27" s="15" t="s">
        <v>117</v>
      </c>
      <c r="D27" s="15" t="s">
        <v>117</v>
      </c>
      <c r="E27" s="14" t="s">
        <v>117</v>
      </c>
      <c r="F27" s="18" t="s">
        <v>117</v>
      </c>
      <c r="G27" s="15" t="s">
        <v>117</v>
      </c>
      <c r="H27" s="14" t="s">
        <v>117</v>
      </c>
      <c r="I27" s="1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46">
        <v>0</v>
      </c>
      <c r="C29" s="38" t="s">
        <v>117</v>
      </c>
      <c r="D29" s="147" t="s">
        <v>130</v>
      </c>
      <c r="E29" s="148"/>
      <c r="F29" s="148" t="s">
        <v>131</v>
      </c>
      <c r="G29" s="148" t="s">
        <v>132</v>
      </c>
      <c r="H29" s="148" t="s">
        <v>117</v>
      </c>
      <c r="I29" s="147" t="s">
        <v>133</v>
      </c>
    </row>
    <row r="30" spans="1:12" x14ac:dyDescent="0.2">
      <c r="A30" s="10">
        <v>1</v>
      </c>
      <c r="B30" s="149" t="s">
        <v>134</v>
      </c>
      <c r="C30" s="42" t="s">
        <v>117</v>
      </c>
      <c r="D30" s="150" t="s">
        <v>3</v>
      </c>
      <c r="E30" s="150"/>
      <c r="F30" s="150" t="s">
        <v>135</v>
      </c>
      <c r="G30" s="150" t="s">
        <v>108</v>
      </c>
      <c r="H30" s="150" t="s">
        <v>117</v>
      </c>
      <c r="I30" s="151" t="s">
        <v>136</v>
      </c>
    </row>
    <row r="31" spans="1:12" x14ac:dyDescent="0.2">
      <c r="A31" s="10">
        <v>1</v>
      </c>
      <c r="B31" s="90" t="s">
        <v>137</v>
      </c>
      <c r="C31" s="91" t="s">
        <v>117</v>
      </c>
      <c r="D31" s="91" t="s">
        <v>117</v>
      </c>
      <c r="E31" s="91"/>
      <c r="F31" s="91" t="s">
        <v>117</v>
      </c>
      <c r="G31" s="91" t="s">
        <v>117</v>
      </c>
      <c r="H31" s="91">
        <v>109.56676844869298</v>
      </c>
      <c r="I31" s="27" t="s">
        <v>117</v>
      </c>
      <c r="L31" s="63">
        <f>+H31</f>
        <v>109.56676844869298</v>
      </c>
    </row>
    <row r="32" spans="1:12" customFormat="1" ht="12.75" hidden="1" x14ac:dyDescent="0.2">
      <c r="A32" s="10">
        <v>0</v>
      </c>
      <c r="B32" s="4" t="s">
        <v>138</v>
      </c>
      <c r="C32" s="44" t="s">
        <v>117</v>
      </c>
      <c r="D32" s="1" t="s">
        <v>117</v>
      </c>
      <c r="E32" s="3" t="s">
        <v>117</v>
      </c>
      <c r="F32" s="45" t="s">
        <v>117</v>
      </c>
      <c r="G32" s="14" t="s">
        <v>117</v>
      </c>
      <c r="H32" s="14" t="s">
        <v>117</v>
      </c>
      <c r="I32" s="14" t="s">
        <v>117</v>
      </c>
    </row>
    <row r="33" spans="1:13" x14ac:dyDescent="0.2">
      <c r="A33" s="10">
        <v>1</v>
      </c>
      <c r="B33" s="26" t="s">
        <v>139</v>
      </c>
      <c r="C33" s="27" t="s">
        <v>117</v>
      </c>
      <c r="D33" s="27">
        <v>10000</v>
      </c>
      <c r="E33" s="27"/>
      <c r="F33" s="71">
        <v>1.0956676844869298E-2</v>
      </c>
      <c r="G33" s="27">
        <v>109.56676844869298</v>
      </c>
      <c r="H33" s="27" t="s">
        <v>117</v>
      </c>
      <c r="I33" s="27">
        <v>0.78891009414109314</v>
      </c>
    </row>
    <row r="34" spans="1:13" x14ac:dyDescent="0.2">
      <c r="A34" s="10">
        <v>1</v>
      </c>
      <c r="B34" s="43" t="s">
        <v>140</v>
      </c>
      <c r="C34" s="91" t="s">
        <v>117</v>
      </c>
      <c r="D34" s="91" t="s">
        <v>117</v>
      </c>
      <c r="E34" s="91"/>
      <c r="F34" s="93" t="s">
        <v>117</v>
      </c>
      <c r="G34" s="91" t="s">
        <v>117</v>
      </c>
      <c r="H34" s="91">
        <v>4407.9090463970942</v>
      </c>
      <c r="I34" s="27" t="s">
        <v>117</v>
      </c>
      <c r="L34" s="10">
        <f>SUBTOTAL(9,G35:G53)</f>
        <v>4407.9090463970942</v>
      </c>
    </row>
    <row r="35" spans="1:13" x14ac:dyDescent="0.2">
      <c r="A35" s="10">
        <v>1</v>
      </c>
      <c r="B35" s="26" t="s">
        <v>141</v>
      </c>
      <c r="C35" s="27" t="s">
        <v>117</v>
      </c>
      <c r="D35" s="27">
        <v>35000</v>
      </c>
      <c r="E35" s="27"/>
      <c r="F35" s="71">
        <v>2.0573613500000004E-2</v>
      </c>
      <c r="G35" s="27">
        <v>720.07647250000014</v>
      </c>
      <c r="H35" s="27" t="s">
        <v>117</v>
      </c>
      <c r="I35" s="27">
        <v>5.1847435655161718</v>
      </c>
      <c r="M35" s="10">
        <v>91.094432261998648</v>
      </c>
    </row>
    <row r="36" spans="1:13" x14ac:dyDescent="0.2">
      <c r="A36" s="10">
        <v>1</v>
      </c>
      <c r="B36" s="26" t="s">
        <v>142</v>
      </c>
      <c r="C36" s="27" t="s">
        <v>117</v>
      </c>
      <c r="D36" s="27">
        <v>35000</v>
      </c>
      <c r="E36" s="27"/>
      <c r="F36" s="71">
        <v>3.8530000000000002E-2</v>
      </c>
      <c r="G36" s="27">
        <v>1348.55</v>
      </c>
      <c r="H36" s="27" t="s">
        <v>117</v>
      </c>
      <c r="I36" s="27">
        <v>9.7099213796029602</v>
      </c>
      <c r="M36" s="10">
        <v>80.574926203862333</v>
      </c>
    </row>
    <row r="37" spans="1:13" x14ac:dyDescent="0.2">
      <c r="A37" s="10">
        <v>1</v>
      </c>
      <c r="B37" s="26" t="s">
        <v>143</v>
      </c>
      <c r="C37" s="27" t="s">
        <v>117</v>
      </c>
      <c r="D37" s="27">
        <v>2</v>
      </c>
      <c r="E37" s="27"/>
      <c r="F37" s="71">
        <v>0.94000000000000006</v>
      </c>
      <c r="G37" s="27">
        <v>1.8800000000000001</v>
      </c>
      <c r="H37" s="27" t="s">
        <v>117</v>
      </c>
      <c r="I37" s="27">
        <v>1.3536503795672067E-2</v>
      </c>
    </row>
    <row r="38" spans="1:13" x14ac:dyDescent="0.2">
      <c r="A38" s="10">
        <v>1</v>
      </c>
      <c r="B38" s="11" t="s">
        <v>144</v>
      </c>
      <c r="C38" s="75" t="s">
        <v>117</v>
      </c>
      <c r="D38" s="27">
        <v>1.3</v>
      </c>
      <c r="E38" s="9" t="s">
        <v>117</v>
      </c>
      <c r="F38" s="28">
        <v>5.66</v>
      </c>
      <c r="G38" s="27">
        <v>7.3580000000000005</v>
      </c>
      <c r="H38" s="24" t="s">
        <v>117</v>
      </c>
      <c r="I38" s="24">
        <v>5.2979571770508015E-2</v>
      </c>
    </row>
    <row r="39" spans="1:13" x14ac:dyDescent="0.2">
      <c r="A39" s="10">
        <v>1</v>
      </c>
      <c r="B39" s="11" t="s">
        <v>145</v>
      </c>
      <c r="C39" s="75" t="s">
        <v>117</v>
      </c>
      <c r="D39" s="27">
        <v>4</v>
      </c>
      <c r="E39" s="9" t="s">
        <v>117</v>
      </c>
      <c r="F39" s="28">
        <v>7.22</v>
      </c>
      <c r="G39" s="27">
        <v>28.88</v>
      </c>
      <c r="H39" s="24" t="s">
        <v>117</v>
      </c>
      <c r="I39" s="24">
        <v>0.20794373915904749</v>
      </c>
    </row>
    <row r="40" spans="1:13" ht="12.75" x14ac:dyDescent="0.2">
      <c r="A40" s="10">
        <v>1</v>
      </c>
      <c r="B40" s="11" t="s">
        <v>146</v>
      </c>
      <c r="C40" s="75" t="s">
        <v>117</v>
      </c>
      <c r="D40" s="27">
        <v>1181.0383032605255</v>
      </c>
      <c r="E40" s="9" t="s">
        <v>117</v>
      </c>
      <c r="F40" s="28">
        <v>0.36428380240449187</v>
      </c>
      <c r="G40" s="27">
        <v>430.23312389709361</v>
      </c>
      <c r="H40" s="24" t="s">
        <v>117</v>
      </c>
      <c r="I40" s="24">
        <v>3.0977937843919454</v>
      </c>
      <c r="L40"/>
      <c r="M40" s="10">
        <v>92.161345704040684</v>
      </c>
    </row>
    <row r="41" spans="1:13" hidden="1" x14ac:dyDescent="0.2">
      <c r="A41" s="10">
        <v>0</v>
      </c>
      <c r="B41" s="26" t="s">
        <v>53</v>
      </c>
      <c r="C41" s="27" t="s">
        <v>117</v>
      </c>
      <c r="D41" s="27">
        <v>157.11111111111111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3" hidden="1" x14ac:dyDescent="0.2">
      <c r="A42" s="10">
        <v>0</v>
      </c>
      <c r="B42" s="26" t="s">
        <v>12</v>
      </c>
      <c r="C42" s="27" t="s">
        <v>117</v>
      </c>
      <c r="D42" s="27">
        <v>42.000000000000007</v>
      </c>
      <c r="E42" s="27" t="s">
        <v>117</v>
      </c>
      <c r="F42" s="27" t="s">
        <v>117</v>
      </c>
      <c r="G42" s="27" t="s">
        <v>117</v>
      </c>
      <c r="H42" s="27" t="s">
        <v>117</v>
      </c>
      <c r="I42" s="27" t="s">
        <v>117</v>
      </c>
    </row>
    <row r="43" spans="1:13" hidden="1" x14ac:dyDescent="0.2">
      <c r="A43" s="10">
        <v>0</v>
      </c>
      <c r="B43" s="26" t="s">
        <v>54</v>
      </c>
      <c r="C43" s="27" t="s">
        <v>117</v>
      </c>
      <c r="D43" s="27">
        <v>213.33333333333331</v>
      </c>
      <c r="E43" s="27"/>
      <c r="F43" s="27" t="s">
        <v>117</v>
      </c>
      <c r="G43" s="27" t="s">
        <v>117</v>
      </c>
      <c r="H43" s="27" t="s">
        <v>117</v>
      </c>
      <c r="I43" s="27" t="s">
        <v>117</v>
      </c>
    </row>
    <row r="44" spans="1:13" x14ac:dyDescent="0.2">
      <c r="A44" s="10">
        <v>1</v>
      </c>
      <c r="B44" s="26" t="s">
        <v>147</v>
      </c>
      <c r="C44" s="27" t="s">
        <v>117</v>
      </c>
      <c r="D44" s="27" t="s">
        <v>117</v>
      </c>
      <c r="E44" s="27"/>
      <c r="F44" s="71" t="s">
        <v>117</v>
      </c>
      <c r="G44" s="27">
        <v>470.93145000000004</v>
      </c>
      <c r="H44" s="27" t="s">
        <v>117</v>
      </c>
      <c r="I44" s="27">
        <v>3.3908326385246546</v>
      </c>
    </row>
    <row r="45" spans="1:13" hidden="1" x14ac:dyDescent="0.2">
      <c r="A45" s="10">
        <v>0</v>
      </c>
      <c r="B45" s="26" t="s">
        <v>148</v>
      </c>
      <c r="C45" s="27" t="s">
        <v>117</v>
      </c>
      <c r="D45" s="27">
        <v>2</v>
      </c>
      <c r="E45" s="27"/>
      <c r="F45" s="71">
        <v>32.64</v>
      </c>
      <c r="G45" s="27">
        <v>65.28</v>
      </c>
      <c r="H45" s="27" t="s">
        <v>117</v>
      </c>
      <c r="I45" s="27">
        <v>0.47003349350078322</v>
      </c>
    </row>
    <row r="46" spans="1:13" hidden="1" x14ac:dyDescent="0.2">
      <c r="A46" s="10">
        <v>0</v>
      </c>
      <c r="B46" s="26" t="s">
        <v>149</v>
      </c>
      <c r="C46" s="27" t="s">
        <v>117</v>
      </c>
      <c r="D46" s="27">
        <v>2</v>
      </c>
      <c r="E46" s="27"/>
      <c r="F46" s="71">
        <v>48.399000000000001</v>
      </c>
      <c r="G46" s="27">
        <v>96.798000000000002</v>
      </c>
      <c r="H46" s="27" t="s">
        <v>117</v>
      </c>
      <c r="I46" s="27">
        <v>0.69697153958163016</v>
      </c>
    </row>
    <row r="47" spans="1:13" hidden="1" x14ac:dyDescent="0.2">
      <c r="A47" s="10">
        <v>0</v>
      </c>
      <c r="B47" s="26" t="s">
        <v>150</v>
      </c>
      <c r="C47" s="27" t="s">
        <v>117</v>
      </c>
      <c r="D47" s="27">
        <v>0.17</v>
      </c>
      <c r="E47" s="27"/>
      <c r="F47" s="71">
        <v>128.82599999999999</v>
      </c>
      <c r="G47" s="27">
        <v>21.90042</v>
      </c>
      <c r="H47" s="27" t="s">
        <v>117</v>
      </c>
      <c r="I47" s="27">
        <v>0.15768889279617682</v>
      </c>
    </row>
    <row r="48" spans="1:13" hidden="1" x14ac:dyDescent="0.2">
      <c r="A48" s="10">
        <v>0</v>
      </c>
      <c r="B48" s="26" t="s">
        <v>151</v>
      </c>
      <c r="C48" s="27" t="s">
        <v>117</v>
      </c>
      <c r="D48" s="27">
        <v>1.5</v>
      </c>
      <c r="E48" s="27"/>
      <c r="F48" s="71">
        <v>26.6934</v>
      </c>
      <c r="G48" s="27">
        <v>40.040100000000002</v>
      </c>
      <c r="H48" s="27" t="s">
        <v>117</v>
      </c>
      <c r="I48" s="27">
        <v>0.288299449802707</v>
      </c>
    </row>
    <row r="49" spans="1:15" hidden="1" x14ac:dyDescent="0.2">
      <c r="A49" s="10">
        <v>0</v>
      </c>
      <c r="B49" s="26" t="s">
        <v>152</v>
      </c>
      <c r="C49" s="27" t="s">
        <v>117</v>
      </c>
      <c r="D49" s="27">
        <v>0.45</v>
      </c>
      <c r="E49" s="27"/>
      <c r="F49" s="71">
        <v>41.401800000000001</v>
      </c>
      <c r="G49" s="27">
        <v>18.63081</v>
      </c>
      <c r="H49" s="27" t="s">
        <v>117</v>
      </c>
      <c r="I49" s="27">
        <v>0.13414682461778993</v>
      </c>
    </row>
    <row r="50" spans="1:15" hidden="1" x14ac:dyDescent="0.2">
      <c r="A50" s="10">
        <v>0</v>
      </c>
      <c r="B50" s="26" t="s">
        <v>153</v>
      </c>
      <c r="C50" s="27" t="s">
        <v>117</v>
      </c>
      <c r="D50" s="27">
        <v>1</v>
      </c>
      <c r="E50" s="27"/>
      <c r="F50" s="71">
        <v>62.372999999999998</v>
      </c>
      <c r="G50" s="27">
        <v>62.372999999999998</v>
      </c>
      <c r="H50" s="27" t="s">
        <v>117</v>
      </c>
      <c r="I50" s="27">
        <v>0.44910231449332644</v>
      </c>
    </row>
    <row r="51" spans="1:15" hidden="1" x14ac:dyDescent="0.2">
      <c r="A51" s="10">
        <v>0</v>
      </c>
      <c r="B51" s="26" t="s">
        <v>154</v>
      </c>
      <c r="C51" s="27" t="s">
        <v>117</v>
      </c>
      <c r="D51" s="27">
        <v>2</v>
      </c>
      <c r="E51" s="27"/>
      <c r="F51" s="71">
        <v>43.655999999999999</v>
      </c>
      <c r="G51" s="27">
        <v>87.311999999999998</v>
      </c>
      <c r="H51" s="27" t="s">
        <v>117</v>
      </c>
      <c r="I51" s="27">
        <v>0.62866979755729757</v>
      </c>
      <c r="L51" s="63"/>
    </row>
    <row r="52" spans="1:15" hidden="1" x14ac:dyDescent="0.2">
      <c r="A52" s="10">
        <v>0</v>
      </c>
      <c r="B52" s="26" t="s">
        <v>155</v>
      </c>
      <c r="C52" s="27" t="s">
        <v>117</v>
      </c>
      <c r="D52" s="27">
        <v>2.8000000000000003</v>
      </c>
      <c r="E52" s="27"/>
      <c r="F52" s="71">
        <v>28.070399999999999</v>
      </c>
      <c r="G52" s="27">
        <v>78.597120000000004</v>
      </c>
      <c r="H52" s="27" t="s">
        <v>117</v>
      </c>
      <c r="I52" s="27">
        <v>0.56592032617494303</v>
      </c>
    </row>
    <row r="53" spans="1:15" s="176" customFormat="1" x14ac:dyDescent="0.2">
      <c r="A53" s="176">
        <v>1</v>
      </c>
      <c r="B53" s="26" t="s">
        <v>156</v>
      </c>
      <c r="C53" s="27" t="s">
        <v>117</v>
      </c>
      <c r="D53" s="27">
        <v>2500</v>
      </c>
      <c r="E53" s="27"/>
      <c r="F53" s="71">
        <v>0.56000000000000005</v>
      </c>
      <c r="G53" s="27">
        <v>1400.0000000000002</v>
      </c>
      <c r="H53" s="27" t="s">
        <v>117</v>
      </c>
      <c r="I53" s="27">
        <v>10.080375166989839</v>
      </c>
      <c r="L53" s="10">
        <f>SUBTOTAL(9,G54:G74)</f>
        <v>4689.7276451310345</v>
      </c>
      <c r="N53" s="10"/>
      <c r="O53" s="10"/>
    </row>
    <row r="54" spans="1:15" x14ac:dyDescent="0.2">
      <c r="A54" s="10">
        <v>1</v>
      </c>
      <c r="B54" s="43" t="s">
        <v>157</v>
      </c>
      <c r="C54" s="91" t="s">
        <v>117</v>
      </c>
      <c r="D54" s="178" t="s">
        <v>117</v>
      </c>
      <c r="E54" s="91"/>
      <c r="F54" s="93" t="s">
        <v>117</v>
      </c>
      <c r="G54" s="91" t="s">
        <v>117</v>
      </c>
      <c r="H54" s="91">
        <v>4689.7276451310345</v>
      </c>
      <c r="I54" s="91" t="s">
        <v>117</v>
      </c>
    </row>
    <row r="55" spans="1:15" x14ac:dyDescent="0.2">
      <c r="A55" s="10">
        <v>1</v>
      </c>
      <c r="B55" s="11" t="s">
        <v>158</v>
      </c>
      <c r="C55" s="75" t="s">
        <v>117</v>
      </c>
      <c r="D55" s="27">
        <v>1.4</v>
      </c>
      <c r="E55" s="9" t="s">
        <v>117</v>
      </c>
      <c r="F55" s="28">
        <v>45</v>
      </c>
      <c r="G55" s="27">
        <v>62.999999999999993</v>
      </c>
      <c r="H55" s="95" t="s">
        <v>117</v>
      </c>
      <c r="I55" s="24">
        <v>0.45361688251454263</v>
      </c>
    </row>
    <row r="56" spans="1:15" x14ac:dyDescent="0.2">
      <c r="A56" s="10">
        <v>1</v>
      </c>
      <c r="B56" s="11" t="s">
        <v>159</v>
      </c>
      <c r="C56" s="75" t="s">
        <v>117</v>
      </c>
      <c r="D56" s="27">
        <v>398</v>
      </c>
      <c r="E56" s="9" t="s">
        <v>117</v>
      </c>
      <c r="F56" s="154">
        <v>0.2</v>
      </c>
      <c r="G56" s="27">
        <v>79.600000000000009</v>
      </c>
      <c r="H56" s="24" t="s">
        <v>117</v>
      </c>
      <c r="I56" s="24">
        <v>0.57314133092313646</v>
      </c>
      <c r="M56" s="10">
        <v>100</v>
      </c>
    </row>
    <row r="57" spans="1:15" x14ac:dyDescent="0.2">
      <c r="A57" s="10">
        <v>1</v>
      </c>
      <c r="B57" s="11" t="s">
        <v>160</v>
      </c>
      <c r="C57" s="75" t="s">
        <v>117</v>
      </c>
      <c r="D57" s="27">
        <v>1600000</v>
      </c>
      <c r="E57" s="9" t="s">
        <v>117</v>
      </c>
      <c r="F57" s="28">
        <v>2.5000000000000001E-4</v>
      </c>
      <c r="G57" s="27">
        <v>400</v>
      </c>
      <c r="H57" s="24" t="s">
        <v>117</v>
      </c>
      <c r="I57" s="24">
        <v>2.8801071905685247</v>
      </c>
    </row>
    <row r="58" spans="1:15" x14ac:dyDescent="0.2">
      <c r="A58" s="10">
        <v>1</v>
      </c>
      <c r="B58" s="11" t="s">
        <v>161</v>
      </c>
      <c r="C58" s="75" t="s">
        <v>117</v>
      </c>
      <c r="D58" s="27">
        <v>20000</v>
      </c>
      <c r="E58" s="9" t="s">
        <v>117</v>
      </c>
      <c r="F58" s="154">
        <v>0.05</v>
      </c>
      <c r="G58" s="27">
        <v>1000</v>
      </c>
      <c r="H58" s="24" t="s">
        <v>117</v>
      </c>
      <c r="I58" s="24">
        <v>7.200267976421312</v>
      </c>
    </row>
    <row r="59" spans="1:15" customFormat="1" ht="12.75" x14ac:dyDescent="0.2">
      <c r="A59" s="10">
        <v>1</v>
      </c>
      <c r="B59" s="4" t="s">
        <v>162</v>
      </c>
      <c r="C59" s="44" t="s">
        <v>117</v>
      </c>
      <c r="D59" s="27">
        <v>418</v>
      </c>
      <c r="E59" s="9" t="s">
        <v>117</v>
      </c>
      <c r="F59" s="28">
        <v>4.5353448275862061</v>
      </c>
      <c r="G59" s="27">
        <v>1895.7741379310341</v>
      </c>
      <c r="H59" s="14" t="s">
        <v>117</v>
      </c>
      <c r="I59" s="14">
        <v>13.650081815872545</v>
      </c>
    </row>
    <row r="60" spans="1:15" customFormat="1" ht="12.75" hidden="1" x14ac:dyDescent="0.2">
      <c r="A60" s="10">
        <v>0</v>
      </c>
      <c r="B60" s="4">
        <v>0</v>
      </c>
      <c r="C60" s="44" t="s">
        <v>117</v>
      </c>
      <c r="D60" s="27" t="s">
        <v>117</v>
      </c>
      <c r="E60" s="9" t="s">
        <v>117</v>
      </c>
      <c r="F60" s="28" t="s">
        <v>117</v>
      </c>
      <c r="G60" s="27" t="s">
        <v>117</v>
      </c>
      <c r="H60" s="3" t="s">
        <v>117</v>
      </c>
      <c r="I60" s="14" t="s">
        <v>117</v>
      </c>
    </row>
    <row r="61" spans="1:15" customFormat="1" ht="12.75" hidden="1" x14ac:dyDescent="0.2">
      <c r="A61" s="10">
        <v>0</v>
      </c>
      <c r="B61" s="4">
        <v>0</v>
      </c>
      <c r="C61" s="44" t="s">
        <v>117</v>
      </c>
      <c r="D61" s="27" t="s">
        <v>117</v>
      </c>
      <c r="E61" s="9" t="s">
        <v>117</v>
      </c>
      <c r="F61" s="28" t="s">
        <v>117</v>
      </c>
      <c r="G61" s="27" t="s">
        <v>117</v>
      </c>
      <c r="H61" s="3" t="s">
        <v>117</v>
      </c>
      <c r="I61" s="14" t="s">
        <v>117</v>
      </c>
    </row>
    <row r="62" spans="1:15" customFormat="1" ht="12.75" hidden="1" x14ac:dyDescent="0.2">
      <c r="A62" s="10">
        <v>0</v>
      </c>
      <c r="B62" s="4">
        <v>0</v>
      </c>
      <c r="C62" s="44" t="s">
        <v>117</v>
      </c>
      <c r="D62" s="27" t="s">
        <v>117</v>
      </c>
      <c r="E62" s="9" t="s">
        <v>117</v>
      </c>
      <c r="F62" s="173" t="s">
        <v>117</v>
      </c>
      <c r="G62" s="27" t="s">
        <v>117</v>
      </c>
      <c r="H62" s="3" t="s">
        <v>117</v>
      </c>
      <c r="I62" s="14" t="s">
        <v>117</v>
      </c>
    </row>
    <row r="63" spans="1:15" customFormat="1" ht="12.75" hidden="1" x14ac:dyDescent="0.2">
      <c r="A63" s="10">
        <v>0</v>
      </c>
      <c r="B63" s="4">
        <v>0</v>
      </c>
      <c r="C63" s="44" t="s">
        <v>117</v>
      </c>
      <c r="D63" s="27" t="s">
        <v>117</v>
      </c>
      <c r="E63" s="9" t="s">
        <v>117</v>
      </c>
      <c r="F63" s="173" t="s">
        <v>117</v>
      </c>
      <c r="G63" s="27" t="s">
        <v>117</v>
      </c>
      <c r="H63" s="3" t="s">
        <v>117</v>
      </c>
      <c r="I63" s="14" t="s">
        <v>117</v>
      </c>
    </row>
    <row r="64" spans="1:15" customFormat="1" ht="12.75" hidden="1" x14ac:dyDescent="0.2">
      <c r="A64" s="10">
        <v>0</v>
      </c>
      <c r="B64" s="4">
        <v>0</v>
      </c>
      <c r="C64" s="44" t="s">
        <v>117</v>
      </c>
      <c r="D64" s="27" t="s">
        <v>117</v>
      </c>
      <c r="E64" s="9" t="s">
        <v>117</v>
      </c>
      <c r="F64" s="173" t="s">
        <v>117</v>
      </c>
      <c r="G64" s="27" t="s">
        <v>117</v>
      </c>
      <c r="H64" s="3" t="s">
        <v>117</v>
      </c>
      <c r="I64" s="14" t="s">
        <v>117</v>
      </c>
    </row>
    <row r="65" spans="1:12" customFormat="1" ht="12.75" hidden="1" x14ac:dyDescent="0.2">
      <c r="A65" s="10">
        <v>0</v>
      </c>
      <c r="B65" s="4">
        <v>0</v>
      </c>
      <c r="C65" s="44" t="s">
        <v>117</v>
      </c>
      <c r="D65" s="27" t="s">
        <v>117</v>
      </c>
      <c r="E65" s="9" t="s">
        <v>117</v>
      </c>
      <c r="F65" s="173" t="s">
        <v>117</v>
      </c>
      <c r="G65" s="27" t="s">
        <v>117</v>
      </c>
      <c r="H65" s="3" t="s">
        <v>117</v>
      </c>
      <c r="I65" s="14" t="s">
        <v>117</v>
      </c>
    </row>
    <row r="66" spans="1:12" customFormat="1" ht="12.75" hidden="1" x14ac:dyDescent="0.2">
      <c r="A66" s="10">
        <v>0</v>
      </c>
      <c r="B66" s="4">
        <v>0</v>
      </c>
      <c r="C66" s="44" t="s">
        <v>117</v>
      </c>
      <c r="D66" s="27" t="s">
        <v>117</v>
      </c>
      <c r="E66" s="9" t="s">
        <v>117</v>
      </c>
      <c r="F66" s="173" t="s">
        <v>117</v>
      </c>
      <c r="G66" s="27" t="s">
        <v>117</v>
      </c>
      <c r="H66" s="3" t="s">
        <v>117</v>
      </c>
      <c r="I66" s="14" t="s">
        <v>117</v>
      </c>
    </row>
    <row r="67" spans="1:12" customFormat="1" ht="12.75" hidden="1" x14ac:dyDescent="0.2">
      <c r="A67" s="10">
        <v>0</v>
      </c>
      <c r="B67" s="4">
        <v>0</v>
      </c>
      <c r="C67" s="44" t="s">
        <v>117</v>
      </c>
      <c r="D67" s="27" t="s">
        <v>117</v>
      </c>
      <c r="E67" s="9" t="s">
        <v>117</v>
      </c>
      <c r="F67" s="173" t="s">
        <v>117</v>
      </c>
      <c r="G67" s="27" t="s">
        <v>117</v>
      </c>
      <c r="H67" s="3" t="s">
        <v>117</v>
      </c>
      <c r="I67" s="14" t="s">
        <v>117</v>
      </c>
    </row>
    <row r="68" spans="1:12" customFormat="1" ht="12.75" hidden="1" x14ac:dyDescent="0.2">
      <c r="A68" s="10">
        <v>0</v>
      </c>
      <c r="B68" s="4">
        <v>0</v>
      </c>
      <c r="C68" s="44" t="s">
        <v>117</v>
      </c>
      <c r="D68" s="27" t="s">
        <v>117</v>
      </c>
      <c r="E68" s="9" t="s">
        <v>117</v>
      </c>
      <c r="F68" s="173" t="s">
        <v>117</v>
      </c>
      <c r="G68" s="27" t="s">
        <v>117</v>
      </c>
      <c r="H68" s="3" t="s">
        <v>117</v>
      </c>
      <c r="I68" s="14" t="s">
        <v>117</v>
      </c>
    </row>
    <row r="69" spans="1:12" customFormat="1" ht="12.75" hidden="1" x14ac:dyDescent="0.2">
      <c r="A69" s="10">
        <v>0</v>
      </c>
      <c r="B69" s="4">
        <v>0</v>
      </c>
      <c r="C69" s="44" t="s">
        <v>117</v>
      </c>
      <c r="D69" s="27" t="s">
        <v>117</v>
      </c>
      <c r="E69" s="9" t="s">
        <v>117</v>
      </c>
      <c r="F69" s="173" t="s">
        <v>117</v>
      </c>
      <c r="G69" s="27" t="s">
        <v>117</v>
      </c>
      <c r="H69" s="3" t="s">
        <v>117</v>
      </c>
      <c r="I69" s="14" t="s">
        <v>117</v>
      </c>
    </row>
    <row r="70" spans="1:12" customFormat="1" ht="12.75" hidden="1" x14ac:dyDescent="0.2">
      <c r="A70" s="10">
        <v>0</v>
      </c>
      <c r="B70" s="4">
        <v>0</v>
      </c>
      <c r="C70" s="44" t="s">
        <v>117</v>
      </c>
      <c r="D70" s="27" t="s">
        <v>117</v>
      </c>
      <c r="E70" s="9" t="s">
        <v>117</v>
      </c>
      <c r="F70" s="173" t="s">
        <v>117</v>
      </c>
      <c r="G70" s="27" t="s">
        <v>117</v>
      </c>
      <c r="H70" s="3" t="s">
        <v>117</v>
      </c>
      <c r="I70" s="14" t="s">
        <v>117</v>
      </c>
    </row>
    <row r="71" spans="1:12" customFormat="1" ht="12.75" hidden="1" x14ac:dyDescent="0.2">
      <c r="A71" s="10">
        <v>0</v>
      </c>
      <c r="B71" s="4">
        <v>0</v>
      </c>
      <c r="C71" s="44" t="s">
        <v>117</v>
      </c>
      <c r="D71" s="27" t="s">
        <v>117</v>
      </c>
      <c r="E71" s="9" t="s">
        <v>117</v>
      </c>
      <c r="F71" s="173" t="s">
        <v>117</v>
      </c>
      <c r="G71" s="27" t="s">
        <v>117</v>
      </c>
      <c r="H71" s="3" t="s">
        <v>117</v>
      </c>
      <c r="I71" s="14" t="s">
        <v>117</v>
      </c>
    </row>
    <row r="72" spans="1:12" customFormat="1" ht="12.75" hidden="1" x14ac:dyDescent="0.2">
      <c r="A72" s="10">
        <v>0</v>
      </c>
      <c r="B72" s="4">
        <v>0</v>
      </c>
      <c r="C72" s="44" t="s">
        <v>117</v>
      </c>
      <c r="D72" s="27" t="s">
        <v>117</v>
      </c>
      <c r="E72" s="9" t="s">
        <v>117</v>
      </c>
      <c r="F72" s="173" t="s">
        <v>117</v>
      </c>
      <c r="G72" s="27" t="s">
        <v>117</v>
      </c>
      <c r="H72" s="3" t="s">
        <v>117</v>
      </c>
      <c r="I72" s="14" t="s">
        <v>117</v>
      </c>
    </row>
    <row r="73" spans="1:12" x14ac:dyDescent="0.2">
      <c r="A73" s="10">
        <v>1</v>
      </c>
      <c r="B73" s="11" t="s">
        <v>163</v>
      </c>
      <c r="C73" s="9" t="s">
        <v>117</v>
      </c>
      <c r="D73" s="27" t="s">
        <v>117</v>
      </c>
      <c r="E73" s="9" t="s">
        <v>117</v>
      </c>
      <c r="F73" s="28" t="s">
        <v>117</v>
      </c>
      <c r="G73" s="27">
        <v>1240</v>
      </c>
      <c r="H73" s="24" t="s">
        <v>117</v>
      </c>
      <c r="I73" s="24">
        <v>8.9283322907624267</v>
      </c>
    </row>
    <row r="74" spans="1:12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9"/>
      <c r="F74" s="28" t="s">
        <v>117</v>
      </c>
      <c r="G74" s="27">
        <v>11.353507199999999</v>
      </c>
      <c r="H74" s="27" t="s">
        <v>117</v>
      </c>
      <c r="I74" s="27">
        <v>8.1748294312228784E-2</v>
      </c>
    </row>
    <row r="75" spans="1:12" x14ac:dyDescent="0.2">
      <c r="A75" s="10">
        <v>1</v>
      </c>
      <c r="B75" s="103" t="s">
        <v>165</v>
      </c>
      <c r="C75" s="104" t="s">
        <v>117</v>
      </c>
      <c r="D75" s="91" t="s">
        <v>117</v>
      </c>
      <c r="E75" s="92"/>
      <c r="F75" s="93" t="s">
        <v>117</v>
      </c>
      <c r="G75" s="91" t="s">
        <v>117</v>
      </c>
      <c r="H75" s="91">
        <v>475.43999999999994</v>
      </c>
      <c r="I75" s="27" t="s">
        <v>117</v>
      </c>
      <c r="L75" s="63">
        <f>SUM(G76:G80)</f>
        <v>475.43999999999994</v>
      </c>
    </row>
    <row r="76" spans="1:12" hidden="1" x14ac:dyDescent="0.2">
      <c r="A76" s="10">
        <v>0</v>
      </c>
      <c r="B76" s="26">
        <v>0</v>
      </c>
      <c r="C76" s="24" t="s">
        <v>117</v>
      </c>
      <c r="D76" s="27" t="s">
        <v>117</v>
      </c>
      <c r="E76" s="27" t="s">
        <v>117</v>
      </c>
      <c r="F76" s="27" t="s">
        <v>117</v>
      </c>
      <c r="G76" s="27" t="s">
        <v>117</v>
      </c>
      <c r="H76" s="27" t="s">
        <v>117</v>
      </c>
      <c r="I76" s="27" t="s">
        <v>117</v>
      </c>
    </row>
    <row r="77" spans="1:12" hidden="1" x14ac:dyDescent="0.2">
      <c r="A77" s="10">
        <v>0</v>
      </c>
      <c r="B77" s="26">
        <v>0</v>
      </c>
      <c r="C77" s="24" t="s">
        <v>117</v>
      </c>
      <c r="D77" s="27" t="s">
        <v>117</v>
      </c>
      <c r="E77" s="27"/>
      <c r="F77" s="71" t="s">
        <v>117</v>
      </c>
      <c r="G77" s="27" t="s">
        <v>117</v>
      </c>
      <c r="H77" s="27" t="s">
        <v>117</v>
      </c>
      <c r="I77" s="27" t="s">
        <v>117</v>
      </c>
    </row>
    <row r="78" spans="1:12" x14ac:dyDescent="0.2">
      <c r="A78" s="10">
        <v>1</v>
      </c>
      <c r="B78" s="26" t="s">
        <v>166</v>
      </c>
      <c r="C78" s="24" t="s">
        <v>117</v>
      </c>
      <c r="D78" s="27">
        <v>0.7</v>
      </c>
      <c r="E78" s="27"/>
      <c r="F78" s="71" t="s">
        <v>117</v>
      </c>
      <c r="G78" s="27">
        <v>475.43999999999994</v>
      </c>
      <c r="H78" s="27" t="s">
        <v>117</v>
      </c>
      <c r="I78" s="27">
        <v>3.4232954067097485</v>
      </c>
    </row>
    <row r="79" spans="1:12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27" t="s">
        <v>117</v>
      </c>
      <c r="G79" s="27" t="s">
        <v>117</v>
      </c>
      <c r="H79" s="27" t="s">
        <v>117</v>
      </c>
      <c r="I79" s="27" t="s">
        <v>117</v>
      </c>
    </row>
    <row r="80" spans="1:12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27" t="s">
        <v>117</v>
      </c>
      <c r="G80" s="27" t="s">
        <v>117</v>
      </c>
      <c r="H80" s="27" t="s">
        <v>117</v>
      </c>
      <c r="I80" s="27" t="s">
        <v>117</v>
      </c>
    </row>
    <row r="81" spans="1:13" customFormat="1" ht="12.75" hidden="1" x14ac:dyDescent="0.2">
      <c r="A81" s="10">
        <v>0</v>
      </c>
      <c r="B81" s="4">
        <v>0</v>
      </c>
      <c r="C81" s="3" t="s">
        <v>117</v>
      </c>
      <c r="D81" s="16" t="s">
        <v>117</v>
      </c>
      <c r="E81" s="48" t="s">
        <v>117</v>
      </c>
      <c r="F81" s="44" t="s">
        <v>117</v>
      </c>
      <c r="G81" s="49" t="s">
        <v>117</v>
      </c>
      <c r="H81" s="3" t="s">
        <v>117</v>
      </c>
      <c r="I81" s="14" t="s">
        <v>117</v>
      </c>
    </row>
    <row r="82" spans="1:13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2980.6345540316483</v>
      </c>
      <c r="I82" s="27" t="s">
        <v>117</v>
      </c>
      <c r="L82" s="63">
        <f>SUM(G83:G84)</f>
        <v>2980.6345540316483</v>
      </c>
    </row>
    <row r="83" spans="1:13" x14ac:dyDescent="0.2">
      <c r="A83" s="10">
        <v>1</v>
      </c>
      <c r="B83" s="31" t="s">
        <v>168</v>
      </c>
      <c r="C83" s="24" t="s">
        <v>117</v>
      </c>
      <c r="D83" s="27">
        <v>97.146187476079504</v>
      </c>
      <c r="E83" s="27"/>
      <c r="F83" s="71">
        <v>21.109896097332832</v>
      </c>
      <c r="G83" s="27">
        <v>2050.7459238720544</v>
      </c>
      <c r="H83" s="27" t="s">
        <v>117</v>
      </c>
      <c r="I83" s="27">
        <v>14.76592020343249</v>
      </c>
      <c r="M83" s="10">
        <v>111.96810391803265</v>
      </c>
    </row>
    <row r="84" spans="1:13" x14ac:dyDescent="0.2">
      <c r="A84" s="10">
        <v>1</v>
      </c>
      <c r="B84" s="31" t="s">
        <v>169</v>
      </c>
      <c r="C84" s="24" t="s">
        <v>117</v>
      </c>
      <c r="D84" s="27">
        <v>161.55413619426153</v>
      </c>
      <c r="E84" s="27"/>
      <c r="F84" s="71">
        <v>5.7558949096880134</v>
      </c>
      <c r="G84" s="27">
        <v>929.88863015959396</v>
      </c>
      <c r="H84" s="27" t="s">
        <v>117</v>
      </c>
      <c r="I84" s="27">
        <v>6.6954473253764055</v>
      </c>
      <c r="M84" s="10">
        <v>101.15822873394214</v>
      </c>
    </row>
    <row r="85" spans="1:13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3" t="s">
        <v>117</v>
      </c>
      <c r="G85" s="91" t="s">
        <v>117</v>
      </c>
      <c r="H85" s="91">
        <v>863.35327279491423</v>
      </c>
      <c r="I85" s="27" t="s">
        <v>117</v>
      </c>
      <c r="L85" s="63">
        <f>SUM(G87:G91)</f>
        <v>863.35327279491423</v>
      </c>
    </row>
    <row r="86" spans="1:13" customFormat="1" ht="12.75" hidden="1" x14ac:dyDescent="0.2">
      <c r="A86" s="10">
        <v>0</v>
      </c>
      <c r="B86" s="5" t="s">
        <v>171</v>
      </c>
      <c r="C86" s="3" t="s">
        <v>117</v>
      </c>
      <c r="D86" s="47" t="s">
        <v>117</v>
      </c>
      <c r="E86" s="48" t="s">
        <v>117</v>
      </c>
      <c r="F86" s="50" t="s">
        <v>117</v>
      </c>
      <c r="G86" s="2" t="s">
        <v>117</v>
      </c>
      <c r="H86" s="3" t="s">
        <v>117</v>
      </c>
      <c r="I86" s="14" t="s">
        <v>117</v>
      </c>
    </row>
    <row r="87" spans="1:13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320.80443151857094</v>
      </c>
      <c r="H87" s="27" t="s">
        <v>117</v>
      </c>
      <c r="I87" s="27">
        <v>2.30987787495721</v>
      </c>
    </row>
    <row r="88" spans="1:13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333.17993911483677</v>
      </c>
      <c r="H88" s="27" t="s">
        <v>117</v>
      </c>
      <c r="I88" s="27">
        <v>2.398984845994562</v>
      </c>
    </row>
    <row r="89" spans="1:13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209.36890216150653</v>
      </c>
      <c r="H89" s="27" t="s">
        <v>117</v>
      </c>
      <c r="I89" s="27">
        <v>1.5075122014919822</v>
      </c>
    </row>
    <row r="90" spans="1:13" customFormat="1" ht="12.75" hidden="1" x14ac:dyDescent="0.2">
      <c r="A90" s="10">
        <v>0</v>
      </c>
      <c r="B90" s="4">
        <v>0</v>
      </c>
      <c r="C90" s="3" t="s">
        <v>117</v>
      </c>
      <c r="D90" s="3" t="s">
        <v>117</v>
      </c>
      <c r="E90" s="48" t="s">
        <v>117</v>
      </c>
      <c r="F90" s="44" t="s">
        <v>117</v>
      </c>
      <c r="G90" s="15" t="s">
        <v>117</v>
      </c>
      <c r="H90" s="16" t="s">
        <v>117</v>
      </c>
      <c r="I90" s="14" t="s">
        <v>117</v>
      </c>
    </row>
    <row r="91" spans="1:13" customFormat="1" ht="12.75" hidden="1" x14ac:dyDescent="0.2">
      <c r="A91" s="10">
        <v>0</v>
      </c>
      <c r="B91" s="5" t="s">
        <v>175</v>
      </c>
      <c r="C91" s="3" t="s">
        <v>117</v>
      </c>
      <c r="D91" s="51" t="s">
        <v>117</v>
      </c>
      <c r="E91" s="48" t="s">
        <v>117</v>
      </c>
      <c r="F91" s="44" t="s">
        <v>117</v>
      </c>
      <c r="G91" s="52" t="s">
        <v>117</v>
      </c>
      <c r="H91" s="3" t="s">
        <v>117</v>
      </c>
      <c r="I91" s="14" t="s">
        <v>117</v>
      </c>
    </row>
    <row r="92" spans="1:13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361.74069149931216</v>
      </c>
      <c r="H92" s="27" t="s">
        <v>117</v>
      </c>
      <c r="I92" s="27">
        <v>2.6046299167709983</v>
      </c>
      <c r="L92" s="63">
        <f>+G92</f>
        <v>361.74069149931216</v>
      </c>
    </row>
    <row r="93" spans="1:13" customFormat="1" ht="12.75" hidden="1" x14ac:dyDescent="0.2">
      <c r="A93" s="10">
        <v>0</v>
      </c>
      <c r="B93" s="3">
        <v>0</v>
      </c>
      <c r="C93" s="3" t="s">
        <v>117</v>
      </c>
      <c r="D93" s="3" t="s">
        <v>117</v>
      </c>
      <c r="E93" s="48" t="s">
        <v>117</v>
      </c>
      <c r="F93" s="44" t="s">
        <v>117</v>
      </c>
      <c r="G93" s="15" t="s">
        <v>117</v>
      </c>
      <c r="H93" s="14" t="s">
        <v>117</v>
      </c>
      <c r="I93" s="14" t="s">
        <v>117</v>
      </c>
    </row>
    <row r="94" spans="1:13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13888.371978302695</v>
      </c>
      <c r="H94" s="38" t="s">
        <v>117</v>
      </c>
      <c r="I94" s="38">
        <v>100.00000000000001</v>
      </c>
      <c r="K94" s="63"/>
      <c r="L94" s="63">
        <f>SUM(L31:L92)</f>
        <v>13888.371978302699</v>
      </c>
    </row>
    <row r="95" spans="1:13" customFormat="1" ht="12.75" hidden="1" x14ac:dyDescent="0.2">
      <c r="A95" s="10">
        <v>0</v>
      </c>
      <c r="B95" s="5" t="s">
        <v>49</v>
      </c>
      <c r="C95" s="3" t="s">
        <v>117</v>
      </c>
      <c r="D95" s="3" t="s">
        <v>117</v>
      </c>
      <c r="E95" s="48" t="s">
        <v>117</v>
      </c>
      <c r="F95" s="44" t="s">
        <v>117</v>
      </c>
      <c r="G95" s="15" t="s">
        <v>117</v>
      </c>
      <c r="H95" s="14" t="s">
        <v>117</v>
      </c>
      <c r="I95" s="3" t="s">
        <v>117</v>
      </c>
    </row>
    <row r="96" spans="1:13" customFormat="1" ht="12.75" hidden="1" x14ac:dyDescent="0.2">
      <c r="A96" s="10">
        <v>0</v>
      </c>
      <c r="B96" s="47">
        <v>0</v>
      </c>
      <c r="C96" s="3" t="s">
        <v>117</v>
      </c>
      <c r="D96" s="47" t="s">
        <v>117</v>
      </c>
      <c r="E96" s="48" t="s">
        <v>117</v>
      </c>
      <c r="F96" s="48" t="s">
        <v>117</v>
      </c>
      <c r="G96" s="53" t="s">
        <v>117</v>
      </c>
      <c r="H96" s="14" t="s">
        <v>117</v>
      </c>
      <c r="I96" s="3" t="s">
        <v>117</v>
      </c>
    </row>
    <row r="97" spans="1:12" customFormat="1" ht="12.75" hidden="1" x14ac:dyDescent="0.2">
      <c r="A97" s="10">
        <v>0</v>
      </c>
      <c r="B97" s="47">
        <v>0</v>
      </c>
      <c r="C97" s="3" t="s">
        <v>117</v>
      </c>
      <c r="D97" s="47" t="s">
        <v>117</v>
      </c>
      <c r="E97" s="48" t="s">
        <v>117</v>
      </c>
      <c r="F97" s="48" t="s">
        <v>117</v>
      </c>
      <c r="G97" s="53" t="s">
        <v>117</v>
      </c>
      <c r="H97" s="3" t="s">
        <v>117</v>
      </c>
      <c r="I97" s="3" t="s">
        <v>117</v>
      </c>
    </row>
    <row r="98" spans="1:12" customFormat="1" ht="12.75" hidden="1" x14ac:dyDescent="0.2">
      <c r="A98" s="10">
        <v>0</v>
      </c>
      <c r="B98" s="47">
        <v>0</v>
      </c>
      <c r="C98" s="3" t="s">
        <v>117</v>
      </c>
      <c r="D98" s="47" t="s">
        <v>117</v>
      </c>
      <c r="E98" s="48" t="s">
        <v>117</v>
      </c>
      <c r="F98" s="48" t="s">
        <v>117</v>
      </c>
      <c r="G98" s="53" t="s">
        <v>117</v>
      </c>
      <c r="H98" s="3" t="s">
        <v>117</v>
      </c>
      <c r="I98" s="3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13888.371978302695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58">
        <v>0.6944185989151348</v>
      </c>
      <c r="G100" s="35" t="s">
        <v>117</v>
      </c>
      <c r="H100" s="59" t="s">
        <v>117</v>
      </c>
      <c r="I100" s="59" t="s">
        <v>117</v>
      </c>
    </row>
    <row r="101" spans="1:12" customFormat="1" ht="12.75" hidden="1" x14ac:dyDescent="0.2">
      <c r="A101" s="10">
        <v>0</v>
      </c>
      <c r="B101" s="5">
        <v>0</v>
      </c>
      <c r="C101" s="3" t="s">
        <v>117</v>
      </c>
      <c r="D101" s="16" t="s">
        <v>117</v>
      </c>
      <c r="E101" s="16" t="s">
        <v>117</v>
      </c>
      <c r="F101" s="15" t="s">
        <v>117</v>
      </c>
      <c r="G101" s="20" t="s">
        <v>117</v>
      </c>
      <c r="H101" s="3" t="s">
        <v>117</v>
      </c>
      <c r="I101" s="3" t="s">
        <v>117</v>
      </c>
    </row>
    <row r="102" spans="1:12" customFormat="1" ht="12.75" hidden="1" x14ac:dyDescent="0.2">
      <c r="A102" s="10">
        <v>0</v>
      </c>
      <c r="B102" s="5">
        <v>0</v>
      </c>
      <c r="C102" s="54" t="s">
        <v>117</v>
      </c>
      <c r="D102" s="21" t="s">
        <v>117</v>
      </c>
      <c r="E102" s="21" t="s">
        <v>117</v>
      </c>
      <c r="F102" s="21" t="s">
        <v>117</v>
      </c>
      <c r="G102" s="22" t="s">
        <v>117</v>
      </c>
      <c r="H102" s="3" t="s">
        <v>117</v>
      </c>
      <c r="I102" s="3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2050.7459238720544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customFormat="1" ht="12.75" x14ac:dyDescent="0.2">
      <c r="A107" s="10">
        <v>1</v>
      </c>
      <c r="B107" s="4" t="s">
        <v>181</v>
      </c>
      <c r="C107" s="3" t="s">
        <v>117</v>
      </c>
      <c r="D107" s="47">
        <v>1</v>
      </c>
      <c r="E107" s="48" t="s">
        <v>117</v>
      </c>
      <c r="F107" s="16">
        <v>176.97</v>
      </c>
      <c r="G107" s="16">
        <v>176.97</v>
      </c>
      <c r="H107" s="3" t="s">
        <v>117</v>
      </c>
      <c r="I107" s="3" t="s">
        <v>117</v>
      </c>
    </row>
    <row r="108" spans="1:12" customFormat="1" ht="12.75" x14ac:dyDescent="0.2">
      <c r="A108" s="10">
        <v>1</v>
      </c>
      <c r="B108" s="4" t="s">
        <v>182</v>
      </c>
      <c r="C108" s="3" t="s">
        <v>117</v>
      </c>
      <c r="D108" s="47">
        <v>1</v>
      </c>
      <c r="E108" s="48" t="s">
        <v>117</v>
      </c>
      <c r="F108" s="271">
        <v>0.55700000000000005</v>
      </c>
      <c r="G108" s="16">
        <v>98.57229000000001</v>
      </c>
      <c r="H108" s="14" t="s">
        <v>117</v>
      </c>
      <c r="I108" s="3" t="s">
        <v>117</v>
      </c>
    </row>
    <row r="109" spans="1:12" customFormat="1" ht="12.75" x14ac:dyDescent="0.2">
      <c r="A109" s="10">
        <v>1</v>
      </c>
      <c r="B109" s="4" t="s">
        <v>183</v>
      </c>
      <c r="C109" s="3" t="s">
        <v>117</v>
      </c>
      <c r="D109" s="47">
        <v>1</v>
      </c>
      <c r="E109" s="48" t="s">
        <v>117</v>
      </c>
      <c r="F109" s="16">
        <v>1989.08</v>
      </c>
      <c r="G109" s="16">
        <v>1989.08</v>
      </c>
      <c r="H109" s="14" t="s">
        <v>117</v>
      </c>
      <c r="I109" s="3" t="s">
        <v>117</v>
      </c>
    </row>
    <row r="110" spans="1:12" customFormat="1" ht="12.75" hidden="1" x14ac:dyDescent="0.2">
      <c r="A110" s="10">
        <v>0</v>
      </c>
      <c r="B110" s="4" t="s">
        <v>184</v>
      </c>
      <c r="C110" s="3" t="s">
        <v>117</v>
      </c>
      <c r="D110" s="47" t="s">
        <v>117</v>
      </c>
      <c r="E110" s="48" t="s">
        <v>117</v>
      </c>
      <c r="F110" s="48" t="s">
        <v>117</v>
      </c>
      <c r="G110" s="53" t="s">
        <v>117</v>
      </c>
      <c r="H110" s="3" t="s">
        <v>117</v>
      </c>
      <c r="I110" s="3" t="s">
        <v>117</v>
      </c>
    </row>
    <row r="111" spans="1:12" customFormat="1" ht="12.75" hidden="1" x14ac:dyDescent="0.2">
      <c r="A111" s="10">
        <v>0</v>
      </c>
      <c r="B111" s="55" t="s">
        <v>185</v>
      </c>
      <c r="C111" s="3" t="s">
        <v>117</v>
      </c>
      <c r="D111" s="47" t="s">
        <v>117</v>
      </c>
      <c r="E111" s="48" t="s">
        <v>117</v>
      </c>
      <c r="F111" s="51" t="s">
        <v>117</v>
      </c>
      <c r="G111" s="56" t="s">
        <v>117</v>
      </c>
      <c r="H111" s="14" t="s">
        <v>117</v>
      </c>
      <c r="I111" s="3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11570.132545445553</v>
      </c>
      <c r="H112" s="35" t="s">
        <v>117</v>
      </c>
      <c r="I112" s="34" t="s">
        <v>117</v>
      </c>
      <c r="L112" s="63" t="e">
        <f>+L94-G105-G106</f>
        <v>#VALUE!</v>
      </c>
    </row>
    <row r="113" spans="1:13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0.57850662727227764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  <c r="M113" s="10">
        <v>87.339739605730529</v>
      </c>
    </row>
    <row r="114" spans="1:13" hidden="1" x14ac:dyDescent="0.2"/>
    <row r="115" spans="1:13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D74:I80 I81 D82:I85 I86 D87:I89 I90:I91 I93 D92:I92 D31:I54 C3:I3 D55:H72 D73:G73">
    <cfRule type="cellIs" dxfId="18" priority="1" stopIfTrue="1" operator="equal">
      <formula>0</formula>
    </cfRule>
  </conditionalFormatting>
  <pageMargins left="0.75" right="0.75" top="1" bottom="1" header="0" footer="0"/>
  <pageSetup paperSize="9" scale="90" orientation="portrait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="90" zoomScaleNormal="9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7109375" style="10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0" width="9.140625" style="10"/>
    <col min="11" max="11" width="9.140625" style="10" customWidth="1"/>
    <col min="12" max="14" width="9.140625" style="10" hidden="1" customWidth="1"/>
    <col min="15" max="15" width="9.140625" style="10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186</v>
      </c>
      <c r="C7" s="24"/>
      <c r="D7" s="61"/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35000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38888.888888888891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10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x14ac:dyDescent="0.2">
      <c r="A14" s="10">
        <v>1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10.288</v>
      </c>
      <c r="H18" s="73" t="s">
        <v>2</v>
      </c>
      <c r="I18" s="25" t="s">
        <v>117</v>
      </c>
    </row>
    <row r="19" spans="1:12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2" hidden="1" x14ac:dyDescent="0.2">
      <c r="A20" s="10">
        <v>0</v>
      </c>
      <c r="B20" s="24" t="s">
        <v>127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x14ac:dyDescent="0.2">
      <c r="A21" s="10">
        <v>1</v>
      </c>
      <c r="B21" s="24" t="s">
        <v>187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750000</v>
      </c>
      <c r="H21" s="24" t="s">
        <v>188</v>
      </c>
      <c r="I21" s="24" t="s">
        <v>117</v>
      </c>
    </row>
    <row r="22" spans="1:12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2" hidden="1" x14ac:dyDescent="0.2">
      <c r="A23" s="10">
        <v>0</v>
      </c>
      <c r="B23" s="24" t="s">
        <v>117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117</v>
      </c>
      <c r="H23" s="24" t="s">
        <v>117</v>
      </c>
      <c r="I23" s="24" t="s">
        <v>117</v>
      </c>
    </row>
    <row r="24" spans="1:12" ht="13.5" hidden="1" x14ac:dyDescent="0.2">
      <c r="A24" s="10">
        <v>0</v>
      </c>
      <c r="B24" s="24" t="s">
        <v>117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27" t="s">
        <v>117</v>
      </c>
      <c r="H24" s="24" t="s">
        <v>117</v>
      </c>
      <c r="I24" s="24" t="s">
        <v>117</v>
      </c>
    </row>
    <row r="25" spans="1:12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2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2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46">
        <v>0</v>
      </c>
      <c r="C29" s="38" t="s">
        <v>117</v>
      </c>
      <c r="D29" s="147" t="s">
        <v>130</v>
      </c>
      <c r="E29" s="148"/>
      <c r="F29" s="148" t="s">
        <v>131</v>
      </c>
      <c r="G29" s="148" t="s">
        <v>132</v>
      </c>
      <c r="H29" s="148" t="s">
        <v>117</v>
      </c>
      <c r="I29" s="147" t="s">
        <v>133</v>
      </c>
    </row>
    <row r="30" spans="1:12" x14ac:dyDescent="0.2">
      <c r="A30" s="10">
        <v>1</v>
      </c>
      <c r="B30" s="149" t="s">
        <v>134</v>
      </c>
      <c r="C30" s="42" t="s">
        <v>117</v>
      </c>
      <c r="D30" s="150" t="s">
        <v>3</v>
      </c>
      <c r="E30" s="150"/>
      <c r="F30" s="150" t="s">
        <v>135</v>
      </c>
      <c r="G30" s="150" t="s">
        <v>108</v>
      </c>
      <c r="H30" s="150" t="s">
        <v>117</v>
      </c>
      <c r="I30" s="151" t="s">
        <v>136</v>
      </c>
    </row>
    <row r="31" spans="1:12" hidden="1" x14ac:dyDescent="0.2">
      <c r="A31" s="10">
        <v>0</v>
      </c>
      <c r="B31" s="32" t="s">
        <v>137</v>
      </c>
      <c r="C31" s="27" t="s">
        <v>117</v>
      </c>
      <c r="D31" s="27" t="s">
        <v>117</v>
      </c>
      <c r="E31" s="27"/>
      <c r="F31" s="27" t="s">
        <v>117</v>
      </c>
      <c r="G31" s="27" t="s">
        <v>117</v>
      </c>
      <c r="H31" s="27" t="s">
        <v>117</v>
      </c>
      <c r="I31" s="27" t="s">
        <v>117</v>
      </c>
      <c r="L31" s="63" t="str">
        <f>+H31</f>
        <v/>
      </c>
    </row>
    <row r="32" spans="1:12" hidden="1" x14ac:dyDescent="0.2">
      <c r="A32" s="10">
        <v>0</v>
      </c>
      <c r="B32" s="11" t="s">
        <v>189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4" x14ac:dyDescent="0.2">
      <c r="A33" s="10">
        <v>1</v>
      </c>
      <c r="B33" s="43" t="s">
        <v>140</v>
      </c>
      <c r="C33" s="91" t="s">
        <v>117</v>
      </c>
      <c r="D33" s="92" t="s">
        <v>117</v>
      </c>
      <c r="E33" s="91"/>
      <c r="F33" s="93" t="s">
        <v>117</v>
      </c>
      <c r="G33" s="91" t="s">
        <v>117</v>
      </c>
      <c r="H33" s="91">
        <v>2123.3243989140692</v>
      </c>
      <c r="I33" s="91" t="s">
        <v>117</v>
      </c>
      <c r="L33" s="10">
        <f>SUBTOTAL(9,G34:G54)</f>
        <v>2123.3243989140692</v>
      </c>
      <c r="N33" s="218">
        <v>99.010089314321164</v>
      </c>
    </row>
    <row r="34" spans="1:14" x14ac:dyDescent="0.2">
      <c r="A34" s="10">
        <v>1</v>
      </c>
      <c r="B34" s="26" t="s">
        <v>141</v>
      </c>
      <c r="C34" s="27" t="s">
        <v>117</v>
      </c>
      <c r="D34" s="27">
        <v>750000</v>
      </c>
      <c r="E34" s="27"/>
      <c r="F34" s="71">
        <v>1.3405668571428526E-3</v>
      </c>
      <c r="G34" s="27">
        <v>1005.4251428571395</v>
      </c>
      <c r="H34" s="27" t="s">
        <v>117</v>
      </c>
      <c r="I34" s="27">
        <v>8.0553897372682055</v>
      </c>
      <c r="M34" s="218">
        <v>100.75207860922113</v>
      </c>
    </row>
    <row r="35" spans="1:14" x14ac:dyDescent="0.2">
      <c r="A35" s="10">
        <v>1</v>
      </c>
      <c r="B35" s="26" t="s">
        <v>144</v>
      </c>
      <c r="C35" s="27" t="s">
        <v>117</v>
      </c>
      <c r="D35" s="27">
        <v>2</v>
      </c>
      <c r="E35" s="27"/>
      <c r="F35" s="71">
        <v>5.66</v>
      </c>
      <c r="G35" s="27">
        <v>11.32</v>
      </c>
      <c r="H35" s="27" t="s">
        <v>117</v>
      </c>
      <c r="I35" s="27">
        <v>9.0694978610488974E-2</v>
      </c>
    </row>
    <row r="36" spans="1:14" x14ac:dyDescent="0.2">
      <c r="A36" s="10">
        <v>1</v>
      </c>
      <c r="B36" s="26" t="s">
        <v>143</v>
      </c>
      <c r="C36" s="27" t="s">
        <v>117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117</v>
      </c>
      <c r="I36" s="27">
        <v>1.5062416942378027E-2</v>
      </c>
    </row>
    <row r="37" spans="1:14" x14ac:dyDescent="0.2">
      <c r="A37" s="10">
        <v>1</v>
      </c>
      <c r="B37" s="26" t="s">
        <v>146</v>
      </c>
      <c r="C37" s="27" t="s">
        <v>117</v>
      </c>
      <c r="D37" s="27">
        <v>626.62393162393164</v>
      </c>
      <c r="E37" s="27"/>
      <c r="F37" s="71">
        <v>0.39386733190562406</v>
      </c>
      <c r="G37" s="27">
        <v>246.80669605693015</v>
      </c>
      <c r="H37" s="27" t="s">
        <v>117</v>
      </c>
      <c r="I37" s="27">
        <v>1.9773964681809832</v>
      </c>
      <c r="M37" s="218">
        <v>89.457430263468268</v>
      </c>
    </row>
    <row r="38" spans="1:14" hidden="1" x14ac:dyDescent="0.2">
      <c r="A38" s="10">
        <v>0</v>
      </c>
      <c r="B38" s="11" t="s">
        <v>53</v>
      </c>
      <c r="C38" s="75" t="s">
        <v>117</v>
      </c>
      <c r="D38" s="27">
        <v>84</v>
      </c>
      <c r="E38" s="9" t="s">
        <v>117</v>
      </c>
      <c r="F38" s="28" t="s">
        <v>117</v>
      </c>
      <c r="G38" s="27" t="s">
        <v>117</v>
      </c>
      <c r="H38" s="24" t="s">
        <v>117</v>
      </c>
      <c r="I38" s="24" t="s">
        <v>117</v>
      </c>
    </row>
    <row r="39" spans="1:14" hidden="1" x14ac:dyDescent="0.2">
      <c r="A39" s="10">
        <v>0</v>
      </c>
      <c r="B39" s="11" t="s">
        <v>12</v>
      </c>
      <c r="C39" s="75" t="s">
        <v>117</v>
      </c>
      <c r="D39" s="82">
        <v>52.500000000000007</v>
      </c>
      <c r="E39" s="9" t="s">
        <v>117</v>
      </c>
      <c r="F39" s="13" t="s">
        <v>117</v>
      </c>
      <c r="G39" s="27" t="s">
        <v>117</v>
      </c>
      <c r="H39" s="24" t="s">
        <v>117</v>
      </c>
      <c r="I39" s="24" t="s">
        <v>117</v>
      </c>
    </row>
    <row r="40" spans="1:14" hidden="1" x14ac:dyDescent="0.2">
      <c r="A40" s="10">
        <v>0</v>
      </c>
      <c r="B40" s="11" t="s">
        <v>54</v>
      </c>
      <c r="C40" s="75" t="s">
        <v>117</v>
      </c>
      <c r="D40" s="82">
        <v>126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4" x14ac:dyDescent="0.2">
      <c r="A41" s="10">
        <v>1</v>
      </c>
      <c r="B41" s="26" t="s">
        <v>147</v>
      </c>
      <c r="C41" s="27" t="s">
        <v>117</v>
      </c>
      <c r="D41" s="27" t="s">
        <v>117</v>
      </c>
      <c r="E41" s="27" t="s">
        <v>117</v>
      </c>
      <c r="F41" s="70" t="s">
        <v>117</v>
      </c>
      <c r="G41" s="27">
        <v>696.89255999999932</v>
      </c>
      <c r="H41" s="27" t="s">
        <v>117</v>
      </c>
      <c r="I41" s="27">
        <v>5.5834501610431833</v>
      </c>
    </row>
    <row r="42" spans="1:14" hidden="1" x14ac:dyDescent="0.2">
      <c r="A42" s="10">
        <v>0</v>
      </c>
      <c r="B42" s="26" t="s">
        <v>190</v>
      </c>
      <c r="C42" s="27" t="s">
        <v>117</v>
      </c>
      <c r="D42" s="27">
        <v>0.6</v>
      </c>
      <c r="E42" s="27" t="s">
        <v>117</v>
      </c>
      <c r="F42" s="71">
        <v>54.977999999999994</v>
      </c>
      <c r="G42" s="27">
        <v>32.986799999999995</v>
      </c>
      <c r="H42" s="27" t="s">
        <v>117</v>
      </c>
      <c r="I42" s="27">
        <v>0.26428773148661461</v>
      </c>
    </row>
    <row r="43" spans="1:14" hidden="1" x14ac:dyDescent="0.2">
      <c r="A43" s="10">
        <v>0</v>
      </c>
      <c r="B43" s="26" t="s">
        <v>191</v>
      </c>
      <c r="C43" s="27" t="s">
        <v>117</v>
      </c>
      <c r="D43" s="27">
        <v>4</v>
      </c>
      <c r="E43" s="27"/>
      <c r="F43" s="71">
        <v>14.586</v>
      </c>
      <c r="G43" s="27">
        <v>58.344000000000001</v>
      </c>
      <c r="H43" s="27" t="s">
        <v>117</v>
      </c>
      <c r="I43" s="27">
        <v>0.46744768834367206</v>
      </c>
    </row>
    <row r="44" spans="1:14" hidden="1" x14ac:dyDescent="0.2">
      <c r="A44" s="10">
        <v>0</v>
      </c>
      <c r="B44" s="26" t="s">
        <v>192</v>
      </c>
      <c r="C44" s="27" t="s">
        <v>117</v>
      </c>
      <c r="D44" s="27">
        <v>0.8</v>
      </c>
      <c r="E44" s="27"/>
      <c r="F44" s="71">
        <v>44.125199999999992</v>
      </c>
      <c r="G44" s="27">
        <v>35.300159999999998</v>
      </c>
      <c r="H44" s="27" t="s">
        <v>117</v>
      </c>
      <c r="I44" s="27">
        <v>0.28282219577268886</v>
      </c>
    </row>
    <row r="45" spans="1:14" hidden="1" x14ac:dyDescent="0.2">
      <c r="A45" s="10">
        <v>0</v>
      </c>
      <c r="B45" s="26" t="s">
        <v>193</v>
      </c>
      <c r="C45" s="27" t="s">
        <v>117</v>
      </c>
      <c r="D45" s="27">
        <v>0.6</v>
      </c>
      <c r="E45" s="27"/>
      <c r="F45" s="71">
        <v>14.790000000000001</v>
      </c>
      <c r="G45" s="27">
        <v>8.8740000000000006</v>
      </c>
      <c r="H45" s="27" t="s">
        <v>117</v>
      </c>
      <c r="I45" s="27">
        <v>7.1097812737586502E-2</v>
      </c>
    </row>
    <row r="46" spans="1:14" hidden="1" x14ac:dyDescent="0.2">
      <c r="A46" s="10">
        <v>0</v>
      </c>
      <c r="B46" s="26" t="s">
        <v>194</v>
      </c>
      <c r="C46" s="27" t="s">
        <v>117</v>
      </c>
      <c r="D46" s="27">
        <v>0.45</v>
      </c>
      <c r="E46" s="27"/>
      <c r="F46" s="71">
        <v>223.38</v>
      </c>
      <c r="G46" s="27">
        <v>100.521</v>
      </c>
      <c r="H46" s="27" t="s">
        <v>117</v>
      </c>
      <c r="I46" s="27">
        <v>0.80536660290679873</v>
      </c>
    </row>
    <row r="47" spans="1:14" hidden="1" x14ac:dyDescent="0.2">
      <c r="A47" s="10">
        <v>0</v>
      </c>
      <c r="B47" s="26" t="s">
        <v>195</v>
      </c>
      <c r="C47" s="27" t="s">
        <v>117</v>
      </c>
      <c r="D47" s="27">
        <v>7</v>
      </c>
      <c r="E47" s="27"/>
      <c r="F47" s="71">
        <v>10.791600000000001</v>
      </c>
      <c r="G47" s="27">
        <v>75.541200000000003</v>
      </c>
      <c r="H47" s="27" t="s">
        <v>117</v>
      </c>
      <c r="I47" s="27">
        <v>0.60523034613168458</v>
      </c>
    </row>
    <row r="48" spans="1:14" hidden="1" x14ac:dyDescent="0.2">
      <c r="A48" s="10">
        <v>0</v>
      </c>
      <c r="B48" s="26" t="s">
        <v>196</v>
      </c>
      <c r="C48" s="27" t="s">
        <v>117</v>
      </c>
      <c r="D48" s="27">
        <v>1</v>
      </c>
      <c r="E48" s="27"/>
      <c r="F48" s="71">
        <v>137.49600000000001</v>
      </c>
      <c r="G48" s="27">
        <v>137.49600000000001</v>
      </c>
      <c r="H48" s="27" t="s">
        <v>117</v>
      </c>
      <c r="I48" s="27">
        <v>1.1016074893134091</v>
      </c>
    </row>
    <row r="49" spans="1:14" hidden="1" x14ac:dyDescent="0.2">
      <c r="A49" s="10">
        <v>0</v>
      </c>
      <c r="B49" s="26" t="s">
        <v>197</v>
      </c>
      <c r="C49" s="27" t="s">
        <v>117</v>
      </c>
      <c r="D49" s="27">
        <v>1</v>
      </c>
      <c r="E49" s="27"/>
      <c r="F49" s="71">
        <v>61.5672</v>
      </c>
      <c r="G49" s="27">
        <v>61.5672</v>
      </c>
      <c r="H49" s="27" t="s">
        <v>117</v>
      </c>
      <c r="I49" s="27">
        <v>0.49327172147594484</v>
      </c>
    </row>
    <row r="50" spans="1:14" hidden="1" x14ac:dyDescent="0.2">
      <c r="A50" s="10">
        <v>0</v>
      </c>
      <c r="B50" s="26" t="s">
        <v>154</v>
      </c>
      <c r="C50" s="27" t="s">
        <v>117</v>
      </c>
      <c r="D50" s="27">
        <v>1</v>
      </c>
      <c r="E50" s="27"/>
      <c r="F50" s="71">
        <v>43.655999999999999</v>
      </c>
      <c r="G50" s="27">
        <v>43.655999999999999</v>
      </c>
      <c r="H50" s="27" t="s">
        <v>117</v>
      </c>
      <c r="I50" s="27">
        <v>0.349768550019391</v>
      </c>
    </row>
    <row r="51" spans="1:14" hidden="1" x14ac:dyDescent="0.2">
      <c r="A51" s="10">
        <v>0</v>
      </c>
      <c r="B51" s="26" t="s">
        <v>198</v>
      </c>
      <c r="C51" s="27" t="s">
        <v>117</v>
      </c>
      <c r="D51" s="27">
        <v>2</v>
      </c>
      <c r="E51" s="27"/>
      <c r="F51" s="71">
        <v>8.3028000000000013</v>
      </c>
      <c r="G51" s="27">
        <v>16.605600000000003</v>
      </c>
      <c r="H51" s="27" t="s">
        <v>117</v>
      </c>
      <c r="I51" s="27">
        <v>0.13304280360550669</v>
      </c>
      <c r="L51" s="63"/>
    </row>
    <row r="52" spans="1:14" hidden="1" x14ac:dyDescent="0.2">
      <c r="A52" s="10">
        <v>0</v>
      </c>
      <c r="B52" s="26" t="s">
        <v>199</v>
      </c>
      <c r="C52" s="27" t="s">
        <v>117</v>
      </c>
      <c r="D52" s="27">
        <v>5</v>
      </c>
      <c r="E52" s="27"/>
      <c r="F52" s="71">
        <v>19.788</v>
      </c>
      <c r="G52" s="27">
        <v>98.94</v>
      </c>
      <c r="H52" s="27" t="s">
        <v>117</v>
      </c>
      <c r="I52" s="27">
        <v>0.79269975121217118</v>
      </c>
    </row>
    <row r="53" spans="1:14" hidden="1" x14ac:dyDescent="0.2">
      <c r="A53" s="10">
        <v>0</v>
      </c>
      <c r="B53" s="26" t="s">
        <v>200</v>
      </c>
      <c r="C53" s="27" t="s">
        <v>117</v>
      </c>
      <c r="D53" s="27">
        <v>1.4000000000000001</v>
      </c>
      <c r="E53" s="27"/>
      <c r="F53" s="71">
        <v>19.329000000000001</v>
      </c>
      <c r="G53" s="27">
        <v>27.060600000000004</v>
      </c>
      <c r="H53" s="27" t="s">
        <v>117</v>
      </c>
      <c r="I53" s="27">
        <v>0.21680746803772066</v>
      </c>
    </row>
    <row r="54" spans="1:14" s="176" customFormat="1" x14ac:dyDescent="0.2">
      <c r="A54" s="10">
        <v>1</v>
      </c>
      <c r="B54" s="26" t="s">
        <v>201</v>
      </c>
      <c r="C54" s="27" t="s">
        <v>117</v>
      </c>
      <c r="D54" s="27">
        <v>3500</v>
      </c>
      <c r="E54" s="27"/>
      <c r="F54" s="71">
        <v>4.5999999999999999E-2</v>
      </c>
      <c r="G54" s="27">
        <v>161</v>
      </c>
      <c r="H54" s="27" t="s">
        <v>117</v>
      </c>
      <c r="I54" s="27">
        <v>1.2899197487887566</v>
      </c>
      <c r="L54" s="74">
        <f>SUM(G55:G74)</f>
        <v>4369.2024023172416</v>
      </c>
      <c r="N54" s="218" t="e">
        <v>#VALUE!</v>
      </c>
    </row>
    <row r="55" spans="1:14" x14ac:dyDescent="0.2">
      <c r="A55" s="176">
        <v>1</v>
      </c>
      <c r="B55" s="88" t="s">
        <v>157</v>
      </c>
      <c r="C55" s="167" t="s">
        <v>117</v>
      </c>
      <c r="D55" s="245" t="s">
        <v>117</v>
      </c>
      <c r="E55" s="168" t="s">
        <v>117</v>
      </c>
      <c r="F55" s="169" t="s">
        <v>117</v>
      </c>
      <c r="G55" s="91" t="s">
        <v>117</v>
      </c>
      <c r="H55" s="95">
        <v>4369.2024023172416</v>
      </c>
      <c r="I55" s="95" t="s">
        <v>117</v>
      </c>
    </row>
    <row r="56" spans="1:14" x14ac:dyDescent="0.2">
      <c r="A56" s="10">
        <v>1</v>
      </c>
      <c r="B56" s="11" t="s">
        <v>158</v>
      </c>
      <c r="C56" s="75" t="s">
        <v>117</v>
      </c>
      <c r="D56" s="27">
        <v>1.6</v>
      </c>
      <c r="E56" s="9" t="s">
        <v>117</v>
      </c>
      <c r="F56" s="28">
        <v>45</v>
      </c>
      <c r="G56" s="27">
        <v>72</v>
      </c>
      <c r="H56" s="9" t="s">
        <v>117</v>
      </c>
      <c r="I56" s="24">
        <v>0.5768585211974564</v>
      </c>
    </row>
    <row r="57" spans="1:14" x14ac:dyDescent="0.2">
      <c r="A57" s="10">
        <v>1</v>
      </c>
      <c r="B57" s="11" t="s">
        <v>159</v>
      </c>
      <c r="C57" s="75" t="s">
        <v>117</v>
      </c>
      <c r="D57" s="27">
        <v>3569</v>
      </c>
      <c r="E57" s="9" t="s">
        <v>117</v>
      </c>
      <c r="F57" s="154">
        <v>0.2</v>
      </c>
      <c r="G57" s="27">
        <v>713.80000000000007</v>
      </c>
      <c r="H57" s="9" t="s">
        <v>117</v>
      </c>
      <c r="I57" s="24">
        <v>5.7189112837603382</v>
      </c>
    </row>
    <row r="58" spans="1:14" x14ac:dyDescent="0.2">
      <c r="A58" s="10">
        <v>1</v>
      </c>
      <c r="B58" s="11" t="s">
        <v>160</v>
      </c>
      <c r="C58" s="75" t="s">
        <v>117</v>
      </c>
      <c r="D58" s="7">
        <v>1000000</v>
      </c>
      <c r="E58" s="9" t="s">
        <v>117</v>
      </c>
      <c r="F58" s="28">
        <v>2.5000000000000001E-4</v>
      </c>
      <c r="G58" s="27">
        <v>250</v>
      </c>
      <c r="H58" s="9" t="s">
        <v>117</v>
      </c>
      <c r="I58" s="24">
        <v>2.0029809763800568</v>
      </c>
    </row>
    <row r="59" spans="1:14" x14ac:dyDescent="0.2">
      <c r="A59" s="10">
        <v>1</v>
      </c>
      <c r="B59" s="11" t="s">
        <v>161</v>
      </c>
      <c r="C59" s="75" t="s">
        <v>117</v>
      </c>
      <c r="D59" s="7">
        <v>35000</v>
      </c>
      <c r="E59" s="9" t="s">
        <v>117</v>
      </c>
      <c r="F59" s="195">
        <v>0.05</v>
      </c>
      <c r="G59" s="7">
        <v>1750</v>
      </c>
      <c r="H59" s="9" t="s">
        <v>117</v>
      </c>
      <c r="I59" s="24">
        <v>14.020866834660398</v>
      </c>
    </row>
    <row r="60" spans="1:14" x14ac:dyDescent="0.2">
      <c r="A60" s="10">
        <v>1</v>
      </c>
      <c r="B60" s="11" t="s">
        <v>162</v>
      </c>
      <c r="C60" s="75" t="s">
        <v>117</v>
      </c>
      <c r="D60" s="7">
        <v>171</v>
      </c>
      <c r="E60" s="9" t="s">
        <v>117</v>
      </c>
      <c r="F60" s="195">
        <v>4.5353448275862061</v>
      </c>
      <c r="G60" s="7">
        <v>775.54396551724119</v>
      </c>
      <c r="H60" s="9" t="s">
        <v>117</v>
      </c>
      <c r="I60" s="24">
        <v>6.2135992371095394</v>
      </c>
    </row>
    <row r="61" spans="1:14" hidden="1" x14ac:dyDescent="0.2">
      <c r="A61" s="10">
        <v>0</v>
      </c>
      <c r="B61" s="11">
        <v>0</v>
      </c>
      <c r="C61" s="75" t="s">
        <v>117</v>
      </c>
      <c r="D61" s="7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4" hidden="1" x14ac:dyDescent="0.2">
      <c r="A62" s="10">
        <v>0</v>
      </c>
      <c r="B62" s="11">
        <v>0</v>
      </c>
      <c r="C62" s="75" t="s">
        <v>117</v>
      </c>
      <c r="D62" s="7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4" hidden="1" x14ac:dyDescent="0.2">
      <c r="A63" s="10">
        <v>0</v>
      </c>
      <c r="B63" s="11">
        <v>0</v>
      </c>
      <c r="C63" s="75" t="s">
        <v>117</v>
      </c>
      <c r="D63" s="7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4" hidden="1" x14ac:dyDescent="0.2">
      <c r="A64" s="10">
        <v>0</v>
      </c>
      <c r="B64" s="11">
        <v>0</v>
      </c>
      <c r="C64" s="75" t="s">
        <v>117</v>
      </c>
      <c r="D64" s="7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4" hidden="1" x14ac:dyDescent="0.2">
      <c r="A65" s="10">
        <v>0</v>
      </c>
      <c r="B65" s="11">
        <v>0</v>
      </c>
      <c r="C65" s="75" t="s">
        <v>117</v>
      </c>
      <c r="D65" s="7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4" hidden="1" x14ac:dyDescent="0.2">
      <c r="A66" s="10">
        <v>0</v>
      </c>
      <c r="B66" s="11">
        <v>0</v>
      </c>
      <c r="C66" s="75" t="s">
        <v>117</v>
      </c>
      <c r="D66" s="7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4" hidden="1" x14ac:dyDescent="0.2">
      <c r="A67" s="10">
        <v>0</v>
      </c>
      <c r="B67" s="11">
        <v>0</v>
      </c>
      <c r="C67" s="75" t="s">
        <v>117</v>
      </c>
      <c r="D67" s="7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4" hidden="1" x14ac:dyDescent="0.2">
      <c r="A68" s="10">
        <v>0</v>
      </c>
      <c r="B68" s="11">
        <v>0</v>
      </c>
      <c r="C68" s="75" t="s">
        <v>117</v>
      </c>
      <c r="D68" s="7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4" hidden="1" x14ac:dyDescent="0.2">
      <c r="A69" s="10">
        <v>0</v>
      </c>
      <c r="B69" s="11">
        <v>0</v>
      </c>
      <c r="C69" s="75" t="s">
        <v>117</v>
      </c>
      <c r="D69" s="7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4" hidden="1" x14ac:dyDescent="0.2">
      <c r="A70" s="10">
        <v>0</v>
      </c>
      <c r="B70" s="11">
        <v>0</v>
      </c>
      <c r="C70" s="75" t="s">
        <v>117</v>
      </c>
      <c r="D70" s="7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4" hidden="1" x14ac:dyDescent="0.2">
      <c r="A71" s="10">
        <v>0</v>
      </c>
      <c r="B71" s="11">
        <v>0</v>
      </c>
      <c r="C71" s="75" t="s">
        <v>117</v>
      </c>
      <c r="D71" s="7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4" hidden="1" x14ac:dyDescent="0.2">
      <c r="A72" s="10">
        <v>0</v>
      </c>
      <c r="B72" s="11">
        <v>0</v>
      </c>
      <c r="C72" s="75" t="s">
        <v>117</v>
      </c>
      <c r="D72" s="7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4" x14ac:dyDescent="0.2">
      <c r="A73" s="10">
        <v>1</v>
      </c>
      <c r="B73" s="11" t="s">
        <v>163</v>
      </c>
      <c r="C73" s="9" t="s">
        <v>117</v>
      </c>
      <c r="D73" s="26" t="s">
        <v>117</v>
      </c>
      <c r="E73" s="77" t="s">
        <v>117</v>
      </c>
      <c r="F73" s="71" t="s">
        <v>117</v>
      </c>
      <c r="G73" s="30">
        <v>771.6</v>
      </c>
      <c r="H73" s="24" t="s">
        <v>117</v>
      </c>
      <c r="I73" s="24">
        <v>6.1820004854994073</v>
      </c>
      <c r="M73" s="218">
        <v>160.00000000000003</v>
      </c>
    </row>
    <row r="74" spans="1:14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/>
      <c r="F74" s="71" t="s">
        <v>117</v>
      </c>
      <c r="G74" s="27">
        <v>36.258436799999998</v>
      </c>
      <c r="H74" s="27" t="s">
        <v>117</v>
      </c>
      <c r="I74" s="27">
        <v>0.29049983657471429</v>
      </c>
    </row>
    <row r="75" spans="1:14" x14ac:dyDescent="0.2">
      <c r="A75" s="10">
        <v>1</v>
      </c>
      <c r="B75" s="94" t="s">
        <v>165</v>
      </c>
      <c r="C75" s="95" t="s">
        <v>117</v>
      </c>
      <c r="D75" s="91" t="s">
        <v>117</v>
      </c>
      <c r="E75" s="91"/>
      <c r="F75" s="93" t="s">
        <v>117</v>
      </c>
      <c r="G75" s="91" t="s">
        <v>117</v>
      </c>
      <c r="H75" s="91">
        <v>1518.36</v>
      </c>
      <c r="I75" s="91" t="s">
        <v>117</v>
      </c>
      <c r="L75" s="63">
        <f>SUM(G76:G81)</f>
        <v>1518.36</v>
      </c>
      <c r="N75" s="218">
        <v>100</v>
      </c>
    </row>
    <row r="76" spans="1:14" x14ac:dyDescent="0.2">
      <c r="A76" s="10">
        <v>1</v>
      </c>
      <c r="B76" s="26" t="s">
        <v>202</v>
      </c>
      <c r="C76" s="24" t="s">
        <v>117</v>
      </c>
      <c r="D76" s="27">
        <v>117</v>
      </c>
      <c r="E76" s="27" t="s">
        <v>117</v>
      </c>
      <c r="F76" s="71" t="s">
        <v>117</v>
      </c>
      <c r="G76" s="27">
        <v>975</v>
      </c>
      <c r="H76" s="27" t="s">
        <v>117</v>
      </c>
      <c r="I76" s="27">
        <v>7.8116258078822209</v>
      </c>
    </row>
    <row r="77" spans="1:14" x14ac:dyDescent="0.2">
      <c r="A77" s="10">
        <v>1</v>
      </c>
      <c r="B77" s="26" t="s">
        <v>166</v>
      </c>
      <c r="C77" s="24" t="s">
        <v>117</v>
      </c>
      <c r="D77" s="70">
        <v>0.8</v>
      </c>
      <c r="E77" s="27"/>
      <c r="F77" s="71" t="s">
        <v>117</v>
      </c>
      <c r="G77" s="27">
        <v>543.3599999999999</v>
      </c>
      <c r="H77" s="27" t="s">
        <v>117</v>
      </c>
      <c r="I77" s="27">
        <v>4.353358973303469</v>
      </c>
      <c r="M77" s="218">
        <v>100</v>
      </c>
    </row>
    <row r="78" spans="1:14" hidden="1" x14ac:dyDescent="0.2">
      <c r="A78" s="10">
        <v>0</v>
      </c>
      <c r="B78" s="26">
        <v>0</v>
      </c>
      <c r="C78" s="24" t="s">
        <v>117</v>
      </c>
      <c r="D78" s="27" t="s">
        <v>117</v>
      </c>
      <c r="E78" s="27"/>
      <c r="F78" s="70" t="s">
        <v>117</v>
      </c>
      <c r="G78" s="27" t="s">
        <v>117</v>
      </c>
      <c r="H78" s="27" t="s">
        <v>117</v>
      </c>
      <c r="I78" s="27" t="s">
        <v>117</v>
      </c>
    </row>
    <row r="79" spans="1:14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70" t="s">
        <v>117</v>
      </c>
      <c r="G79" s="27" t="s">
        <v>117</v>
      </c>
      <c r="H79" s="27" t="s">
        <v>117</v>
      </c>
      <c r="I79" s="27" t="s">
        <v>117</v>
      </c>
    </row>
    <row r="80" spans="1:14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70" t="s">
        <v>117</v>
      </c>
      <c r="G80" s="27" t="s">
        <v>117</v>
      </c>
      <c r="H80" s="27" t="s">
        <v>117</v>
      </c>
      <c r="I80" s="27" t="s">
        <v>117</v>
      </c>
    </row>
    <row r="81" spans="1:14" hidden="1" x14ac:dyDescent="0.2">
      <c r="A81" s="10">
        <v>0</v>
      </c>
      <c r="B81" s="11">
        <v>0</v>
      </c>
      <c r="C81" s="9" t="s">
        <v>117</v>
      </c>
      <c r="D81" s="26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4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3100.4326439191559</v>
      </c>
      <c r="I82" s="91" t="s">
        <v>117</v>
      </c>
      <c r="L82" s="63">
        <f>SUM(G83:G84)</f>
        <v>3100.4326439191559</v>
      </c>
      <c r="N82" s="218">
        <v>108.18906761706342</v>
      </c>
    </row>
    <row r="83" spans="1:14" x14ac:dyDescent="0.2">
      <c r="A83" s="10">
        <v>1</v>
      </c>
      <c r="B83" s="31" t="s">
        <v>168</v>
      </c>
      <c r="C83" s="24" t="s">
        <v>117</v>
      </c>
      <c r="D83" s="27">
        <v>101.05156246656433</v>
      </c>
      <c r="E83" s="27"/>
      <c r="F83" s="71">
        <v>20.967487532206995</v>
      </c>
      <c r="G83" s="27">
        <v>2118.797376127724</v>
      </c>
      <c r="H83" s="27" t="s">
        <v>117</v>
      </c>
      <c r="I83" s="27">
        <v>16.975643348751245</v>
      </c>
      <c r="M83" s="218">
        <v>111.78875491307767</v>
      </c>
    </row>
    <row r="84" spans="1:14" x14ac:dyDescent="0.2">
      <c r="A84" s="10">
        <v>1</v>
      </c>
      <c r="B84" s="31" t="s">
        <v>169</v>
      </c>
      <c r="C84" s="24" t="s">
        <v>117</v>
      </c>
      <c r="D84" s="27">
        <v>170.54433466795859</v>
      </c>
      <c r="E84" s="27"/>
      <c r="F84" s="71">
        <v>5.7558949096880134</v>
      </c>
      <c r="G84" s="27">
        <v>981.63526779143183</v>
      </c>
      <c r="H84" s="27" t="s">
        <v>117</v>
      </c>
      <c r="I84" s="27">
        <v>7.8647870685199228</v>
      </c>
      <c r="M84" s="218">
        <v>101.15822873394214</v>
      </c>
    </row>
    <row r="85" spans="1:14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3" t="s">
        <v>117</v>
      </c>
      <c r="G85" s="91" t="s">
        <v>117</v>
      </c>
      <c r="H85" s="91">
        <v>845.10301381925819</v>
      </c>
      <c r="I85" s="91" t="s">
        <v>117</v>
      </c>
      <c r="L85" s="63">
        <f>SUM(G86:G91)</f>
        <v>845.10301381925819</v>
      </c>
      <c r="N85" s="218">
        <v>87.145199107400146</v>
      </c>
    </row>
    <row r="86" spans="1:14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4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337.00934026365144</v>
      </c>
      <c r="H87" s="27" t="s">
        <v>117</v>
      </c>
      <c r="I87" s="27">
        <v>2.7000931896419491</v>
      </c>
      <c r="M87" s="218">
        <v>81.265455683477356</v>
      </c>
    </row>
    <row r="88" spans="1:14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351.72080628579494</v>
      </c>
      <c r="H88" s="27" t="s">
        <v>117</v>
      </c>
      <c r="I88" s="27">
        <v>2.8179603359500094</v>
      </c>
      <c r="M88" s="218">
        <v>101.35587778421271</v>
      </c>
    </row>
    <row r="89" spans="1:14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156.37286726981188</v>
      </c>
      <c r="H89" s="27" t="s">
        <v>117</v>
      </c>
      <c r="I89" s="27">
        <v>1.2528475134537471</v>
      </c>
      <c r="M89" s="218">
        <v>75.162372010068808</v>
      </c>
    </row>
    <row r="90" spans="1:14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4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4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524.97416676455771</v>
      </c>
      <c r="H92" s="27" t="s">
        <v>117</v>
      </c>
      <c r="I92" s="27">
        <v>4.2060530764815214</v>
      </c>
      <c r="L92" s="63">
        <f>+G92</f>
        <v>524.97416676455771</v>
      </c>
      <c r="M92" s="218">
        <v>105.56159610380271</v>
      </c>
    </row>
    <row r="93" spans="1:14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4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12481.396625734284</v>
      </c>
      <c r="H94" s="38" t="s">
        <v>117</v>
      </c>
      <c r="I94" s="38">
        <v>99.999999999999986</v>
      </c>
      <c r="K94" s="63"/>
      <c r="L94" s="63">
        <f>SUM(L31:L92)</f>
        <v>12481.396625734282</v>
      </c>
    </row>
    <row r="95" spans="1:14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4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12481.396625734284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0.35661133216383667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2118.797376127724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10163.157192877141</v>
      </c>
      <c r="H112" s="35" t="s">
        <v>117</v>
      </c>
      <c r="I112" s="34" t="s">
        <v>117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0.29037591979648975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  <c r="N113" s="10">
        <v>87.005134777601484</v>
      </c>
    </row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C3:I3 I55:I73 D74:I80 I81 D82:I85 I86 D87:I89 I90:I91 I93 D92:I92 D31:I54 D55:H72">
    <cfRule type="cellIs" dxfId="17" priority="1" stopIfTrue="1" operator="equal">
      <formula>0</formula>
    </cfRule>
  </conditionalFormatting>
  <pageMargins left="0.75" right="0.75" top="1" bottom="1" header="0" footer="0"/>
  <pageSetup paperSize="9" scale="8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="90" zoomScaleNormal="9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" style="10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0" width="9.140625" style="10"/>
    <col min="11" max="11" width="0" style="10" hidden="1" customWidth="1"/>
    <col min="12" max="12" width="9.140625" style="10" hidden="1" customWidth="1"/>
    <col min="13" max="14" width="0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203</v>
      </c>
      <c r="C7" s="95"/>
      <c r="D7" s="61"/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35000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38888.888888888891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10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x14ac:dyDescent="0.2">
      <c r="A14" s="10">
        <v>1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10.288</v>
      </c>
      <c r="H18" s="73" t="s">
        <v>2</v>
      </c>
      <c r="I18" s="25" t="s">
        <v>117</v>
      </c>
    </row>
    <row r="19" spans="1:12" customFormat="1" ht="12.75" x14ac:dyDescent="0.2">
      <c r="A19" s="10">
        <v>1</v>
      </c>
      <c r="B19" s="24" t="s">
        <v>117</v>
      </c>
      <c r="C19" s="21" t="s">
        <v>117</v>
      </c>
      <c r="D19" s="68" t="s">
        <v>117</v>
      </c>
      <c r="E19" s="69" t="s">
        <v>117</v>
      </c>
      <c r="F19" s="69" t="s">
        <v>117</v>
      </c>
      <c r="G19" s="69" t="s">
        <v>117</v>
      </c>
      <c r="H19" s="69" t="s">
        <v>117</v>
      </c>
      <c r="I19" s="68" t="s">
        <v>117</v>
      </c>
    </row>
    <row r="20" spans="1:12" customFormat="1" ht="12.75" hidden="1" x14ac:dyDescent="0.2">
      <c r="A20" s="10">
        <v>0</v>
      </c>
      <c r="B20" s="24" t="s">
        <v>127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customFormat="1" ht="12.75" x14ac:dyDescent="0.2">
      <c r="A21" s="10">
        <v>1</v>
      </c>
      <c r="B21" s="24" t="s">
        <v>187</v>
      </c>
      <c r="C21" s="15" t="s">
        <v>117</v>
      </c>
      <c r="D21" s="15" t="s">
        <v>117</v>
      </c>
      <c r="E21" s="14" t="s">
        <v>117</v>
      </c>
      <c r="F21" s="14" t="s">
        <v>117</v>
      </c>
      <c r="G21" s="216">
        <v>750000</v>
      </c>
      <c r="H21" s="14" t="s">
        <v>188</v>
      </c>
      <c r="I21" s="14" t="s">
        <v>117</v>
      </c>
    </row>
    <row r="22" spans="1:12" customFormat="1" ht="12.75" hidden="1" x14ac:dyDescent="0.2">
      <c r="A22" s="10">
        <v>0</v>
      </c>
      <c r="B22" s="24" t="s">
        <v>117</v>
      </c>
      <c r="C22" s="15" t="s">
        <v>117</v>
      </c>
      <c r="D22" s="17" t="s">
        <v>117</v>
      </c>
      <c r="E22" s="14" t="s">
        <v>117</v>
      </c>
      <c r="F22" s="18" t="s">
        <v>117</v>
      </c>
      <c r="G22" s="15" t="s">
        <v>117</v>
      </c>
      <c r="H22" s="14" t="s">
        <v>117</v>
      </c>
      <c r="I22" s="14" t="s">
        <v>117</v>
      </c>
    </row>
    <row r="23" spans="1:12" customFormat="1" ht="12.75" hidden="1" x14ac:dyDescent="0.2">
      <c r="A23" s="10">
        <v>0</v>
      </c>
      <c r="B23" s="24" t="s">
        <v>117</v>
      </c>
      <c r="C23" s="15" t="s">
        <v>117</v>
      </c>
      <c r="D23" s="17" t="s">
        <v>117</v>
      </c>
      <c r="E23" s="14" t="s">
        <v>117</v>
      </c>
      <c r="F23" s="18" t="s">
        <v>117</v>
      </c>
      <c r="G23" s="15" t="s">
        <v>117</v>
      </c>
      <c r="H23" s="14" t="s">
        <v>117</v>
      </c>
      <c r="I23" s="14" t="s">
        <v>117</v>
      </c>
    </row>
    <row r="24" spans="1:12" customFormat="1" ht="14.25" hidden="1" x14ac:dyDescent="0.2">
      <c r="A24" s="10">
        <v>0</v>
      </c>
      <c r="B24" s="24" t="s">
        <v>117</v>
      </c>
      <c r="C24" s="15" t="s">
        <v>117</v>
      </c>
      <c r="D24" s="17" t="s">
        <v>117</v>
      </c>
      <c r="E24" s="19" t="s">
        <v>117</v>
      </c>
      <c r="F24" s="18" t="s">
        <v>117</v>
      </c>
      <c r="G24" s="15" t="s">
        <v>117</v>
      </c>
      <c r="H24" s="14" t="s">
        <v>117</v>
      </c>
      <c r="I24" s="14" t="s">
        <v>117</v>
      </c>
    </row>
    <row r="25" spans="1:12" customFormat="1" ht="12.75" hidden="1" x14ac:dyDescent="0.2">
      <c r="A25" s="10">
        <v>0</v>
      </c>
      <c r="B25" s="24" t="s">
        <v>117</v>
      </c>
      <c r="C25" s="15" t="s">
        <v>117</v>
      </c>
      <c r="D25" s="15" t="s">
        <v>117</v>
      </c>
      <c r="E25" s="14" t="s">
        <v>117</v>
      </c>
      <c r="F25" s="18" t="s">
        <v>117</v>
      </c>
      <c r="G25" s="15" t="s">
        <v>117</v>
      </c>
      <c r="H25" s="14" t="s">
        <v>117</v>
      </c>
      <c r="I25" s="14" t="s">
        <v>117</v>
      </c>
    </row>
    <row r="26" spans="1:12" customFormat="1" ht="12.75" hidden="1" x14ac:dyDescent="0.2">
      <c r="A26" s="10">
        <v>0</v>
      </c>
      <c r="B26" s="24" t="s">
        <v>117</v>
      </c>
      <c r="C26" s="15" t="s">
        <v>117</v>
      </c>
      <c r="D26" s="17" t="s">
        <v>117</v>
      </c>
      <c r="E26" s="14" t="s">
        <v>117</v>
      </c>
      <c r="F26" s="18" t="s">
        <v>117</v>
      </c>
      <c r="G26" s="15" t="s">
        <v>117</v>
      </c>
      <c r="H26" s="14" t="s">
        <v>117</v>
      </c>
      <c r="I26" s="14" t="s">
        <v>117</v>
      </c>
    </row>
    <row r="27" spans="1:12" customFormat="1" ht="12.75" hidden="1" x14ac:dyDescent="0.2">
      <c r="A27" s="10">
        <v>0</v>
      </c>
      <c r="B27" s="24" t="s">
        <v>117</v>
      </c>
      <c r="C27" s="15" t="s">
        <v>117</v>
      </c>
      <c r="D27" s="15" t="s">
        <v>117</v>
      </c>
      <c r="E27" s="14" t="s">
        <v>117</v>
      </c>
      <c r="F27" s="18" t="s">
        <v>117</v>
      </c>
      <c r="G27" s="15" t="s">
        <v>117</v>
      </c>
      <c r="H27" s="14" t="s">
        <v>117</v>
      </c>
      <c r="I27" s="1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46">
        <v>0</v>
      </c>
      <c r="C29" s="38" t="s">
        <v>117</v>
      </c>
      <c r="D29" s="147" t="s">
        <v>130</v>
      </c>
      <c r="E29" s="148"/>
      <c r="F29" s="148" t="s">
        <v>131</v>
      </c>
      <c r="G29" s="148" t="s">
        <v>132</v>
      </c>
      <c r="H29" s="148" t="s">
        <v>117</v>
      </c>
      <c r="I29" s="147" t="s">
        <v>133</v>
      </c>
    </row>
    <row r="30" spans="1:12" x14ac:dyDescent="0.2">
      <c r="A30" s="10">
        <v>1</v>
      </c>
      <c r="B30" s="149" t="s">
        <v>134</v>
      </c>
      <c r="C30" s="42" t="s">
        <v>117</v>
      </c>
      <c r="D30" s="150" t="s">
        <v>3</v>
      </c>
      <c r="E30" s="150"/>
      <c r="F30" s="150" t="s">
        <v>135</v>
      </c>
      <c r="G30" s="150" t="s">
        <v>108</v>
      </c>
      <c r="H30" s="150" t="s">
        <v>117</v>
      </c>
      <c r="I30" s="151" t="s">
        <v>136</v>
      </c>
    </row>
    <row r="31" spans="1:12" hidden="1" x14ac:dyDescent="0.2">
      <c r="A31" s="10">
        <v>0</v>
      </c>
      <c r="B31" s="32" t="s">
        <v>137</v>
      </c>
      <c r="C31" s="27" t="s">
        <v>117</v>
      </c>
      <c r="D31" s="27" t="s">
        <v>117</v>
      </c>
      <c r="E31" s="27"/>
      <c r="F31" s="27" t="s">
        <v>117</v>
      </c>
      <c r="G31" s="27" t="s">
        <v>117</v>
      </c>
      <c r="H31" s="27" t="s">
        <v>117</v>
      </c>
      <c r="I31" s="27" t="s">
        <v>117</v>
      </c>
      <c r="L31" s="63" t="str">
        <f>+H31</f>
        <v/>
      </c>
    </row>
    <row r="32" spans="1:12" customFormat="1" ht="12.75" hidden="1" x14ac:dyDescent="0.2">
      <c r="A32" s="10">
        <v>0</v>
      </c>
      <c r="B32" s="4" t="s">
        <v>189</v>
      </c>
      <c r="C32" s="44" t="s">
        <v>117</v>
      </c>
      <c r="D32" s="1" t="s">
        <v>117</v>
      </c>
      <c r="E32" s="3" t="s">
        <v>117</v>
      </c>
      <c r="F32" s="45" t="s">
        <v>117</v>
      </c>
      <c r="G32" s="14" t="s">
        <v>117</v>
      </c>
      <c r="H32" s="14" t="s">
        <v>117</v>
      </c>
      <c r="I32" s="14" t="s">
        <v>117</v>
      </c>
    </row>
    <row r="33" spans="1:12" x14ac:dyDescent="0.2">
      <c r="A33" s="10">
        <v>1</v>
      </c>
      <c r="B33" s="43" t="s">
        <v>140</v>
      </c>
      <c r="C33" s="91" t="s">
        <v>117</v>
      </c>
      <c r="D33" s="92" t="s">
        <v>117</v>
      </c>
      <c r="E33" s="91"/>
      <c r="F33" s="93" t="s">
        <v>117</v>
      </c>
      <c r="G33" s="91" t="s">
        <v>117</v>
      </c>
      <c r="H33" s="91">
        <v>2147.2845647277254</v>
      </c>
      <c r="I33" s="91" t="s">
        <v>117</v>
      </c>
      <c r="L33" s="10">
        <f>SUBTOTAL(9,G34:G54)</f>
        <v>2147.2845647277263</v>
      </c>
    </row>
    <row r="34" spans="1:12" x14ac:dyDescent="0.2">
      <c r="A34" s="10">
        <v>1</v>
      </c>
      <c r="B34" s="26" t="s">
        <v>141</v>
      </c>
      <c r="C34" s="27" t="s">
        <v>117</v>
      </c>
      <c r="D34" s="27">
        <v>750000</v>
      </c>
      <c r="E34" s="27"/>
      <c r="F34" s="71">
        <v>1.3405668571428526E-3</v>
      </c>
      <c r="G34" s="27">
        <v>1005.4251428571395</v>
      </c>
      <c r="H34" s="27" t="s">
        <v>117</v>
      </c>
      <c r="I34" s="27">
        <v>7.4055305886056839</v>
      </c>
    </row>
    <row r="35" spans="1:12" x14ac:dyDescent="0.2">
      <c r="A35" s="10">
        <v>1</v>
      </c>
      <c r="B35" s="26" t="s">
        <v>144</v>
      </c>
      <c r="C35" s="27" t="s">
        <v>117</v>
      </c>
      <c r="D35" s="27">
        <v>2</v>
      </c>
      <c r="E35" s="27"/>
      <c r="F35" s="71">
        <v>5.66</v>
      </c>
      <c r="G35" s="27">
        <v>11.32</v>
      </c>
      <c r="H35" s="27" t="s">
        <v>117</v>
      </c>
      <c r="I35" s="27">
        <v>8.3378267251993529E-2</v>
      </c>
    </row>
    <row r="36" spans="1:12" x14ac:dyDescent="0.2">
      <c r="A36" s="10">
        <v>1</v>
      </c>
      <c r="B36" s="26" t="s">
        <v>143</v>
      </c>
      <c r="C36" s="27" t="s">
        <v>117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117</v>
      </c>
      <c r="I36" s="27">
        <v>1.3847274066585497E-2</v>
      </c>
    </row>
    <row r="37" spans="1:12" x14ac:dyDescent="0.2">
      <c r="A37" s="10">
        <v>1</v>
      </c>
      <c r="B37" s="26" t="s">
        <v>146</v>
      </c>
      <c r="C37" s="27" t="s">
        <v>117</v>
      </c>
      <c r="D37" s="27">
        <v>725.27777777777783</v>
      </c>
      <c r="E37" s="27"/>
      <c r="F37" s="71">
        <v>0.37332849587671857</v>
      </c>
      <c r="G37" s="27">
        <v>270.76686187058675</v>
      </c>
      <c r="H37" s="27" t="s">
        <v>117</v>
      </c>
      <c r="I37" s="27">
        <v>1.9943526300379328</v>
      </c>
    </row>
    <row r="38" spans="1:12" hidden="1" x14ac:dyDescent="0.2">
      <c r="A38" s="10">
        <v>0</v>
      </c>
      <c r="B38" s="11" t="s">
        <v>53</v>
      </c>
      <c r="C38" s="75" t="s">
        <v>117</v>
      </c>
      <c r="D38" s="27">
        <v>84</v>
      </c>
      <c r="E38" s="9" t="s">
        <v>117</v>
      </c>
      <c r="F38" s="28" t="s">
        <v>117</v>
      </c>
      <c r="G38" s="27" t="s">
        <v>117</v>
      </c>
      <c r="H38" s="24" t="s">
        <v>117</v>
      </c>
      <c r="I38" s="24" t="s">
        <v>117</v>
      </c>
    </row>
    <row r="39" spans="1:12" s="153" customFormat="1" ht="12.75" hidden="1" x14ac:dyDescent="0.2">
      <c r="A39" s="152">
        <v>0</v>
      </c>
      <c r="B39" s="4" t="s">
        <v>12</v>
      </c>
      <c r="C39" s="44" t="s">
        <v>117</v>
      </c>
      <c r="D39" s="46">
        <v>52.500000000000007</v>
      </c>
      <c r="E39" s="3" t="s">
        <v>117</v>
      </c>
      <c r="F39" s="6" t="s">
        <v>117</v>
      </c>
      <c r="G39" s="15" t="s">
        <v>117</v>
      </c>
      <c r="H39" s="14" t="s">
        <v>117</v>
      </c>
      <c r="I39" s="14" t="s">
        <v>117</v>
      </c>
    </row>
    <row r="40" spans="1:12" s="153" customFormat="1" ht="12.75" hidden="1" x14ac:dyDescent="0.2">
      <c r="A40" s="152">
        <v>0</v>
      </c>
      <c r="B40" s="4" t="s">
        <v>54</v>
      </c>
      <c r="C40" s="44" t="s">
        <v>117</v>
      </c>
      <c r="D40" s="46">
        <v>126</v>
      </c>
      <c r="E40" s="3" t="s">
        <v>117</v>
      </c>
      <c r="F40" s="6" t="s">
        <v>117</v>
      </c>
      <c r="G40" s="15" t="s">
        <v>117</v>
      </c>
      <c r="H40" s="14" t="s">
        <v>117</v>
      </c>
      <c r="I40" s="14" t="s">
        <v>117</v>
      </c>
    </row>
    <row r="41" spans="1:12" s="152" customFormat="1" x14ac:dyDescent="0.2">
      <c r="A41" s="152">
        <v>1</v>
      </c>
      <c r="B41" s="98" t="s">
        <v>147</v>
      </c>
      <c r="C41" s="99" t="s">
        <v>117</v>
      </c>
      <c r="D41" s="99" t="s">
        <v>117</v>
      </c>
      <c r="E41" s="99" t="s">
        <v>117</v>
      </c>
      <c r="F41" s="100" t="s">
        <v>117</v>
      </c>
      <c r="G41" s="99">
        <v>696.89256000000023</v>
      </c>
      <c r="H41" s="99" t="s">
        <v>117</v>
      </c>
      <c r="I41" s="99">
        <v>5.1330118474916917</v>
      </c>
    </row>
    <row r="42" spans="1:12" hidden="1" x14ac:dyDescent="0.2">
      <c r="A42" s="10">
        <v>0</v>
      </c>
      <c r="B42" s="26" t="s">
        <v>190</v>
      </c>
      <c r="C42" s="27" t="s">
        <v>117</v>
      </c>
      <c r="D42" s="27">
        <v>0.6</v>
      </c>
      <c r="E42" s="27" t="s">
        <v>117</v>
      </c>
      <c r="F42" s="71">
        <v>54.977999999999994</v>
      </c>
      <c r="G42" s="27">
        <v>32.986799999999995</v>
      </c>
      <c r="H42" s="27" t="s">
        <v>117</v>
      </c>
      <c r="I42" s="27">
        <v>0.24296662775512898</v>
      </c>
    </row>
    <row r="43" spans="1:12" hidden="1" x14ac:dyDescent="0.2">
      <c r="A43" s="10">
        <v>0</v>
      </c>
      <c r="B43" s="26" t="s">
        <v>191</v>
      </c>
      <c r="C43" s="27" t="s">
        <v>117</v>
      </c>
      <c r="D43" s="27">
        <v>4</v>
      </c>
      <c r="E43" s="27"/>
      <c r="F43" s="71">
        <v>14.586</v>
      </c>
      <c r="G43" s="27">
        <v>58.344000000000001</v>
      </c>
      <c r="H43" s="27" t="s">
        <v>117</v>
      </c>
      <c r="I43" s="27">
        <v>0.42973689262811932</v>
      </c>
    </row>
    <row r="44" spans="1:12" hidden="1" x14ac:dyDescent="0.2">
      <c r="A44" s="10">
        <v>0</v>
      </c>
      <c r="B44" s="26" t="s">
        <v>192</v>
      </c>
      <c r="C44" s="27" t="s">
        <v>117</v>
      </c>
      <c r="D44" s="27">
        <v>0.8</v>
      </c>
      <c r="E44" s="27"/>
      <c r="F44" s="71">
        <v>44.125199999999992</v>
      </c>
      <c r="G44" s="27">
        <v>35.300159999999998</v>
      </c>
      <c r="H44" s="27" t="s">
        <v>117</v>
      </c>
      <c r="I44" s="27">
        <v>0.26000584580548869</v>
      </c>
    </row>
    <row r="45" spans="1:12" hidden="1" x14ac:dyDescent="0.2">
      <c r="A45" s="10">
        <v>0</v>
      </c>
      <c r="B45" s="26" t="s">
        <v>193</v>
      </c>
      <c r="C45" s="27" t="s">
        <v>117</v>
      </c>
      <c r="D45" s="27">
        <v>0.6</v>
      </c>
      <c r="E45" s="27"/>
      <c r="F45" s="71">
        <v>14.790000000000001</v>
      </c>
      <c r="G45" s="27">
        <v>8.8740000000000006</v>
      </c>
      <c r="H45" s="27" t="s">
        <v>117</v>
      </c>
      <c r="I45" s="27">
        <v>6.5362079822808367E-2</v>
      </c>
    </row>
    <row r="46" spans="1:12" hidden="1" x14ac:dyDescent="0.2">
      <c r="A46" s="10">
        <v>0</v>
      </c>
      <c r="B46" s="26" t="s">
        <v>194</v>
      </c>
      <c r="C46" s="27" t="s">
        <v>117</v>
      </c>
      <c r="D46" s="27">
        <v>0.45</v>
      </c>
      <c r="E46" s="27"/>
      <c r="F46" s="71">
        <v>223.38</v>
      </c>
      <c r="G46" s="27">
        <v>100.521</v>
      </c>
      <c r="H46" s="27" t="s">
        <v>117</v>
      </c>
      <c r="I46" s="27">
        <v>0.74039459385491535</v>
      </c>
    </row>
    <row r="47" spans="1:12" hidden="1" x14ac:dyDescent="0.2">
      <c r="A47" s="10">
        <v>0</v>
      </c>
      <c r="B47" s="26" t="s">
        <v>195</v>
      </c>
      <c r="C47" s="27" t="s">
        <v>117</v>
      </c>
      <c r="D47" s="27">
        <v>7</v>
      </c>
      <c r="E47" s="27"/>
      <c r="F47" s="71">
        <v>10.791600000000001</v>
      </c>
      <c r="G47" s="27">
        <v>75.541200000000003</v>
      </c>
      <c r="H47" s="27" t="s">
        <v>117</v>
      </c>
      <c r="I47" s="27">
        <v>0.55640409559507897</v>
      </c>
    </row>
    <row r="48" spans="1:12" hidden="1" x14ac:dyDescent="0.2">
      <c r="A48" s="10">
        <v>0</v>
      </c>
      <c r="B48" s="26" t="s">
        <v>196</v>
      </c>
      <c r="C48" s="27" t="s">
        <v>117</v>
      </c>
      <c r="D48" s="27">
        <v>1</v>
      </c>
      <c r="E48" s="27"/>
      <c r="F48" s="71">
        <v>137.49600000000001</v>
      </c>
      <c r="G48" s="27">
        <v>137.49600000000001</v>
      </c>
      <c r="H48" s="27" t="s">
        <v>117</v>
      </c>
      <c r="I48" s="27">
        <v>1.012736593116617</v>
      </c>
    </row>
    <row r="49" spans="1:12" hidden="1" x14ac:dyDescent="0.2">
      <c r="A49" s="10">
        <v>0</v>
      </c>
      <c r="B49" s="26" t="s">
        <v>197</v>
      </c>
      <c r="C49" s="27" t="s">
        <v>117</v>
      </c>
      <c r="D49" s="27">
        <v>1</v>
      </c>
      <c r="E49" s="27"/>
      <c r="F49" s="71">
        <v>61.5672</v>
      </c>
      <c r="G49" s="27">
        <v>61.5672</v>
      </c>
      <c r="H49" s="27" t="s">
        <v>117</v>
      </c>
      <c r="I49" s="27">
        <v>0.45347760208100141</v>
      </c>
    </row>
    <row r="50" spans="1:12" hidden="1" x14ac:dyDescent="0.2">
      <c r="A50" s="10">
        <v>0</v>
      </c>
      <c r="B50" s="26" t="s">
        <v>154</v>
      </c>
      <c r="C50" s="27" t="s">
        <v>117</v>
      </c>
      <c r="D50" s="27">
        <v>1</v>
      </c>
      <c r="E50" s="27"/>
      <c r="F50" s="71">
        <v>43.655999999999999</v>
      </c>
      <c r="G50" s="27">
        <v>43.655999999999999</v>
      </c>
      <c r="H50" s="27" t="s">
        <v>117</v>
      </c>
      <c r="I50" s="27">
        <v>0.32155138119726406</v>
      </c>
    </row>
    <row r="51" spans="1:12" hidden="1" x14ac:dyDescent="0.2">
      <c r="A51" s="10">
        <v>0</v>
      </c>
      <c r="B51" s="26" t="s">
        <v>198</v>
      </c>
      <c r="C51" s="27" t="s">
        <v>117</v>
      </c>
      <c r="D51" s="27">
        <v>2</v>
      </c>
      <c r="E51" s="27"/>
      <c r="F51" s="71">
        <v>8.3028000000000013</v>
      </c>
      <c r="G51" s="27">
        <v>16.605600000000003</v>
      </c>
      <c r="H51" s="27" t="s">
        <v>117</v>
      </c>
      <c r="I51" s="27">
        <v>0.12230973097877243</v>
      </c>
      <c r="L51" s="63"/>
    </row>
    <row r="52" spans="1:12" hidden="1" x14ac:dyDescent="0.2">
      <c r="A52" s="10">
        <v>0</v>
      </c>
      <c r="B52" s="26" t="s">
        <v>199</v>
      </c>
      <c r="C52" s="27" t="s">
        <v>117</v>
      </c>
      <c r="D52" s="27">
        <v>5</v>
      </c>
      <c r="E52" s="27"/>
      <c r="F52" s="71">
        <v>19.788</v>
      </c>
      <c r="G52" s="27">
        <v>98.94</v>
      </c>
      <c r="H52" s="27" t="s">
        <v>117</v>
      </c>
      <c r="I52" s="27">
        <v>0.72874962561062184</v>
      </c>
      <c r="L52" s="152"/>
    </row>
    <row r="53" spans="1:12" hidden="1" x14ac:dyDescent="0.2">
      <c r="A53" s="10">
        <v>0</v>
      </c>
      <c r="B53" s="26" t="s">
        <v>200</v>
      </c>
      <c r="C53" s="27" t="s">
        <v>117</v>
      </c>
      <c r="D53" s="27">
        <v>1.4000000000000001</v>
      </c>
      <c r="E53" s="27"/>
      <c r="F53" s="71">
        <v>19.329000000000001</v>
      </c>
      <c r="G53" s="27">
        <v>27.060600000000004</v>
      </c>
      <c r="H53" s="27" t="s">
        <v>117</v>
      </c>
      <c r="I53" s="27">
        <v>0.19931677904587425</v>
      </c>
      <c r="L53" s="152"/>
    </row>
    <row r="54" spans="1:12" s="176" customFormat="1" x14ac:dyDescent="0.2">
      <c r="A54" s="10">
        <v>1</v>
      </c>
      <c r="B54" s="26" t="s">
        <v>201</v>
      </c>
      <c r="C54" s="27" t="s">
        <v>117</v>
      </c>
      <c r="D54" s="27">
        <v>3500</v>
      </c>
      <c r="E54" s="27"/>
      <c r="F54" s="71">
        <v>4.5999999999999999E-2</v>
      </c>
      <c r="G54" s="27">
        <v>161</v>
      </c>
      <c r="H54" s="27" t="s">
        <v>117</v>
      </c>
      <c r="I54" s="27">
        <v>1.1858569812341835</v>
      </c>
      <c r="L54" s="223">
        <f>SUM(G55:G74)</f>
        <v>5716.1998161103447</v>
      </c>
    </row>
    <row r="55" spans="1:12" x14ac:dyDescent="0.2">
      <c r="A55" s="176">
        <v>1</v>
      </c>
      <c r="B55" s="88" t="s">
        <v>157</v>
      </c>
      <c r="C55" s="167" t="s">
        <v>117</v>
      </c>
      <c r="D55" s="245" t="s">
        <v>117</v>
      </c>
      <c r="E55" s="168" t="s">
        <v>117</v>
      </c>
      <c r="F55" s="169" t="s">
        <v>117</v>
      </c>
      <c r="G55" s="91" t="s">
        <v>117</v>
      </c>
      <c r="H55" s="95">
        <v>5716.1998161103447</v>
      </c>
      <c r="I55" s="95" t="s">
        <v>117</v>
      </c>
    </row>
    <row r="56" spans="1:12" x14ac:dyDescent="0.2">
      <c r="A56" s="10">
        <v>1</v>
      </c>
      <c r="B56" s="11" t="s">
        <v>158</v>
      </c>
      <c r="C56" s="75" t="s">
        <v>117</v>
      </c>
      <c r="D56" s="27">
        <v>1.6</v>
      </c>
      <c r="E56" s="9" t="s">
        <v>117</v>
      </c>
      <c r="F56" s="28">
        <v>45</v>
      </c>
      <c r="G56" s="27">
        <v>72</v>
      </c>
      <c r="H56" s="9" t="s">
        <v>117</v>
      </c>
      <c r="I56" s="24">
        <v>0.53032113446497653</v>
      </c>
    </row>
    <row r="57" spans="1:12" ht="12.75" x14ac:dyDescent="0.2">
      <c r="A57" s="10">
        <v>1</v>
      </c>
      <c r="B57" s="11" t="s">
        <v>159</v>
      </c>
      <c r="C57" s="75" t="s">
        <v>117</v>
      </c>
      <c r="D57" s="27">
        <v>3569</v>
      </c>
      <c r="E57" s="9" t="s">
        <v>117</v>
      </c>
      <c r="F57" s="154">
        <v>0.2</v>
      </c>
      <c r="G57" s="27">
        <v>713.80000000000007</v>
      </c>
      <c r="H57" s="9" t="s">
        <v>117</v>
      </c>
      <c r="I57" s="24">
        <v>5.2575448025152811</v>
      </c>
      <c r="L57"/>
    </row>
    <row r="58" spans="1:12" ht="12.75" x14ac:dyDescent="0.2">
      <c r="A58" s="10">
        <v>1</v>
      </c>
      <c r="B58" s="11" t="s">
        <v>160</v>
      </c>
      <c r="C58" s="75" t="s">
        <v>117</v>
      </c>
      <c r="D58" s="27">
        <v>1000000</v>
      </c>
      <c r="E58" s="9" t="s">
        <v>117</v>
      </c>
      <c r="F58" s="28">
        <v>2.5000000000000001E-4</v>
      </c>
      <c r="G58" s="27">
        <v>250</v>
      </c>
      <c r="H58" s="9" t="s">
        <v>117</v>
      </c>
      <c r="I58" s="24">
        <v>1.8413928280033904</v>
      </c>
      <c r="L58"/>
    </row>
    <row r="59" spans="1:12" customFormat="1" ht="12.75" x14ac:dyDescent="0.2">
      <c r="A59" s="10">
        <v>1</v>
      </c>
      <c r="B59" s="4" t="s">
        <v>161</v>
      </c>
      <c r="C59" s="44" t="s">
        <v>117</v>
      </c>
      <c r="D59" s="1">
        <v>35000</v>
      </c>
      <c r="E59" s="3" t="s">
        <v>117</v>
      </c>
      <c r="F59" s="217">
        <v>0.05</v>
      </c>
      <c r="G59" s="1">
        <v>1750</v>
      </c>
      <c r="H59" s="3" t="s">
        <v>117</v>
      </c>
      <c r="I59" s="14">
        <v>12.889749796023734</v>
      </c>
    </row>
    <row r="60" spans="1:12" customFormat="1" ht="12.75" x14ac:dyDescent="0.2">
      <c r="A60" s="10">
        <v>1</v>
      </c>
      <c r="B60" s="4" t="s">
        <v>162</v>
      </c>
      <c r="C60" s="44" t="s">
        <v>117</v>
      </c>
      <c r="D60" s="1">
        <v>468</v>
      </c>
      <c r="E60" s="3" t="s">
        <v>117</v>
      </c>
      <c r="F60" s="217">
        <v>4.5353448275862061</v>
      </c>
      <c r="G60" s="1">
        <v>2122.5413793103444</v>
      </c>
      <c r="H60" s="3" t="s">
        <v>117</v>
      </c>
      <c r="I60" s="14">
        <v>15.633729892009971</v>
      </c>
    </row>
    <row r="61" spans="1:12" customFormat="1" ht="12.75" hidden="1" x14ac:dyDescent="0.2">
      <c r="A61" s="10">
        <v>0</v>
      </c>
      <c r="B61" s="4">
        <v>0</v>
      </c>
      <c r="C61" s="44" t="s">
        <v>117</v>
      </c>
      <c r="D61" s="1" t="s">
        <v>117</v>
      </c>
      <c r="E61" s="3" t="s">
        <v>117</v>
      </c>
      <c r="F61" s="3" t="s">
        <v>117</v>
      </c>
      <c r="G61" s="1" t="s">
        <v>117</v>
      </c>
      <c r="H61" s="3" t="s">
        <v>117</v>
      </c>
      <c r="I61" s="14" t="s">
        <v>117</v>
      </c>
    </row>
    <row r="62" spans="1:12" customFormat="1" ht="12.75" hidden="1" x14ac:dyDescent="0.2">
      <c r="A62" s="10">
        <v>0</v>
      </c>
      <c r="B62" s="4">
        <v>0</v>
      </c>
      <c r="C62" s="44" t="s">
        <v>117</v>
      </c>
      <c r="D62" s="1" t="s">
        <v>117</v>
      </c>
      <c r="E62" s="3" t="s">
        <v>117</v>
      </c>
      <c r="F62" s="3" t="s">
        <v>117</v>
      </c>
      <c r="G62" s="1" t="s">
        <v>117</v>
      </c>
      <c r="H62" s="3" t="s">
        <v>117</v>
      </c>
      <c r="I62" s="14" t="s">
        <v>117</v>
      </c>
    </row>
    <row r="63" spans="1:12" customFormat="1" ht="12.75" hidden="1" x14ac:dyDescent="0.2">
      <c r="A63" s="10">
        <v>0</v>
      </c>
      <c r="B63" s="4">
        <v>0</v>
      </c>
      <c r="C63" s="44" t="s">
        <v>117</v>
      </c>
      <c r="D63" s="1" t="s">
        <v>117</v>
      </c>
      <c r="E63" s="3" t="s">
        <v>117</v>
      </c>
      <c r="F63" s="3" t="s">
        <v>117</v>
      </c>
      <c r="G63" s="1" t="s">
        <v>117</v>
      </c>
      <c r="H63" s="3" t="s">
        <v>117</v>
      </c>
      <c r="I63" s="14" t="s">
        <v>117</v>
      </c>
    </row>
    <row r="64" spans="1:12" customFormat="1" ht="12.75" hidden="1" x14ac:dyDescent="0.2">
      <c r="A64" s="10">
        <v>0</v>
      </c>
      <c r="B64" s="4">
        <v>0</v>
      </c>
      <c r="C64" s="44" t="s">
        <v>117</v>
      </c>
      <c r="D64" s="1" t="s">
        <v>117</v>
      </c>
      <c r="E64" s="3" t="s">
        <v>117</v>
      </c>
      <c r="F64" s="3" t="s">
        <v>117</v>
      </c>
      <c r="G64" s="1" t="s">
        <v>117</v>
      </c>
      <c r="H64" s="3" t="s">
        <v>117</v>
      </c>
      <c r="I64" s="14" t="s">
        <v>117</v>
      </c>
    </row>
    <row r="65" spans="1:12" customFormat="1" ht="12.75" hidden="1" x14ac:dyDescent="0.2">
      <c r="A65" s="10">
        <v>0</v>
      </c>
      <c r="B65" s="4">
        <v>0</v>
      </c>
      <c r="C65" s="44" t="s">
        <v>117</v>
      </c>
      <c r="D65" s="1" t="s">
        <v>117</v>
      </c>
      <c r="E65" s="3" t="s">
        <v>117</v>
      </c>
      <c r="F65" s="3" t="s">
        <v>117</v>
      </c>
      <c r="G65" s="1" t="s">
        <v>117</v>
      </c>
      <c r="H65" s="3" t="s">
        <v>117</v>
      </c>
      <c r="I65" s="14" t="s">
        <v>117</v>
      </c>
    </row>
    <row r="66" spans="1:12" customFormat="1" ht="12.75" hidden="1" x14ac:dyDescent="0.2">
      <c r="A66" s="10">
        <v>0</v>
      </c>
      <c r="B66" s="4">
        <v>0</v>
      </c>
      <c r="C66" s="44" t="s">
        <v>117</v>
      </c>
      <c r="D66" s="1" t="s">
        <v>117</v>
      </c>
      <c r="E66" s="3" t="s">
        <v>117</v>
      </c>
      <c r="F66" s="3" t="s">
        <v>117</v>
      </c>
      <c r="G66" s="1" t="s">
        <v>117</v>
      </c>
      <c r="H66" s="3" t="s">
        <v>117</v>
      </c>
      <c r="I66" s="14" t="s">
        <v>117</v>
      </c>
    </row>
    <row r="67" spans="1:12" customFormat="1" ht="12.75" hidden="1" x14ac:dyDescent="0.2">
      <c r="A67" s="10">
        <v>0</v>
      </c>
      <c r="B67" s="4">
        <v>0</v>
      </c>
      <c r="C67" s="44" t="s">
        <v>117</v>
      </c>
      <c r="D67" s="1" t="s">
        <v>117</v>
      </c>
      <c r="E67" s="3" t="s">
        <v>117</v>
      </c>
      <c r="F67" s="3" t="s">
        <v>117</v>
      </c>
      <c r="G67" s="1" t="s">
        <v>117</v>
      </c>
      <c r="H67" s="3" t="s">
        <v>117</v>
      </c>
      <c r="I67" s="14" t="s">
        <v>117</v>
      </c>
    </row>
    <row r="68" spans="1:12" customFormat="1" ht="12.75" hidden="1" x14ac:dyDescent="0.2">
      <c r="A68" s="10">
        <v>0</v>
      </c>
      <c r="B68" s="4">
        <v>0</v>
      </c>
      <c r="C68" s="44" t="s">
        <v>117</v>
      </c>
      <c r="D68" s="1" t="s">
        <v>117</v>
      </c>
      <c r="E68" s="3" t="s">
        <v>117</v>
      </c>
      <c r="F68" s="3" t="s">
        <v>117</v>
      </c>
      <c r="G68" s="1" t="s">
        <v>117</v>
      </c>
      <c r="H68" s="3" t="s">
        <v>117</v>
      </c>
      <c r="I68" s="14" t="s">
        <v>117</v>
      </c>
    </row>
    <row r="69" spans="1:12" customFormat="1" ht="12.75" hidden="1" x14ac:dyDescent="0.2">
      <c r="A69" s="10">
        <v>0</v>
      </c>
      <c r="B69" s="4">
        <v>0</v>
      </c>
      <c r="C69" s="44" t="s">
        <v>117</v>
      </c>
      <c r="D69" s="1" t="s">
        <v>117</v>
      </c>
      <c r="E69" s="3" t="s">
        <v>117</v>
      </c>
      <c r="F69" s="3" t="s">
        <v>117</v>
      </c>
      <c r="G69" s="1" t="s">
        <v>117</v>
      </c>
      <c r="H69" s="3" t="s">
        <v>117</v>
      </c>
      <c r="I69" s="14" t="s">
        <v>117</v>
      </c>
    </row>
    <row r="70" spans="1:12" customFormat="1" ht="12.75" hidden="1" x14ac:dyDescent="0.2">
      <c r="A70" s="10">
        <v>0</v>
      </c>
      <c r="B70" s="4">
        <v>0</v>
      </c>
      <c r="C70" s="44" t="s">
        <v>117</v>
      </c>
      <c r="D70" s="1" t="s">
        <v>117</v>
      </c>
      <c r="E70" s="3" t="s">
        <v>117</v>
      </c>
      <c r="F70" s="3" t="s">
        <v>117</v>
      </c>
      <c r="G70" s="1" t="s">
        <v>117</v>
      </c>
      <c r="H70" s="3" t="s">
        <v>117</v>
      </c>
      <c r="I70" s="14" t="s">
        <v>117</v>
      </c>
    </row>
    <row r="71" spans="1:12" customFormat="1" ht="12.75" hidden="1" x14ac:dyDescent="0.2">
      <c r="A71" s="10">
        <v>0</v>
      </c>
      <c r="B71" s="4">
        <v>0</v>
      </c>
      <c r="C71" s="44" t="s">
        <v>117</v>
      </c>
      <c r="D71" s="1" t="s">
        <v>117</v>
      </c>
      <c r="E71" s="3" t="s">
        <v>117</v>
      </c>
      <c r="F71" s="3" t="s">
        <v>117</v>
      </c>
      <c r="G71" s="1" t="s">
        <v>117</v>
      </c>
      <c r="H71" s="3" t="s">
        <v>117</v>
      </c>
      <c r="I71" s="14" t="s">
        <v>117</v>
      </c>
    </row>
    <row r="72" spans="1:12" customFormat="1" ht="12.75" hidden="1" x14ac:dyDescent="0.2">
      <c r="A72" s="10">
        <v>0</v>
      </c>
      <c r="B72" s="4">
        <v>0</v>
      </c>
      <c r="C72" s="44" t="s">
        <v>117</v>
      </c>
      <c r="D72" s="1" t="s">
        <v>117</v>
      </c>
      <c r="E72" s="3" t="s">
        <v>117</v>
      </c>
      <c r="F72" s="3" t="s">
        <v>117</v>
      </c>
      <c r="G72" s="1" t="s">
        <v>117</v>
      </c>
      <c r="H72" s="3" t="s">
        <v>117</v>
      </c>
      <c r="I72" s="14" t="s">
        <v>117</v>
      </c>
    </row>
    <row r="73" spans="1:12" x14ac:dyDescent="0.2">
      <c r="A73" s="10">
        <v>1</v>
      </c>
      <c r="B73" s="11" t="s">
        <v>163</v>
      </c>
      <c r="C73" s="9" t="s">
        <v>117</v>
      </c>
      <c r="D73" s="26" t="s">
        <v>117</v>
      </c>
      <c r="E73" s="77" t="s">
        <v>117</v>
      </c>
      <c r="F73" s="71" t="s">
        <v>117</v>
      </c>
      <c r="G73" s="30">
        <v>771.6</v>
      </c>
      <c r="H73" s="24" t="s">
        <v>117</v>
      </c>
      <c r="I73" s="24">
        <v>5.6832748243496649</v>
      </c>
    </row>
    <row r="74" spans="1:12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/>
      <c r="F74" s="71" t="s">
        <v>117</v>
      </c>
      <c r="G74" s="27">
        <v>36.258436799999998</v>
      </c>
      <c r="H74" s="27" t="s">
        <v>117</v>
      </c>
      <c r="I74" s="27">
        <v>0.26706410191253682</v>
      </c>
    </row>
    <row r="75" spans="1:12" x14ac:dyDescent="0.2">
      <c r="A75" s="10">
        <v>1</v>
      </c>
      <c r="B75" s="94" t="s">
        <v>165</v>
      </c>
      <c r="C75" s="95" t="s">
        <v>117</v>
      </c>
      <c r="D75" s="91" t="s">
        <v>117</v>
      </c>
      <c r="E75" s="91"/>
      <c r="F75" s="93" t="s">
        <v>117</v>
      </c>
      <c r="G75" s="91" t="s">
        <v>117</v>
      </c>
      <c r="H75" s="91">
        <v>1518.36</v>
      </c>
      <c r="I75" s="91" t="s">
        <v>117</v>
      </c>
      <c r="L75" s="63">
        <f>SUM(G76:G81)</f>
        <v>1518.36</v>
      </c>
    </row>
    <row r="76" spans="1:12" x14ac:dyDescent="0.2">
      <c r="A76" s="10">
        <v>1</v>
      </c>
      <c r="B76" s="26" t="s">
        <v>202</v>
      </c>
      <c r="C76" s="24" t="s">
        <v>117</v>
      </c>
      <c r="D76" s="27">
        <v>117</v>
      </c>
      <c r="E76" s="27" t="s">
        <v>117</v>
      </c>
      <c r="F76" s="71" t="s">
        <v>117</v>
      </c>
      <c r="G76" s="27">
        <v>975</v>
      </c>
      <c r="H76" s="27" t="s">
        <v>117</v>
      </c>
      <c r="I76" s="27">
        <v>7.1814320292132239</v>
      </c>
    </row>
    <row r="77" spans="1:12" x14ac:dyDescent="0.2">
      <c r="A77" s="10">
        <v>1</v>
      </c>
      <c r="B77" s="26" t="s">
        <v>166</v>
      </c>
      <c r="C77" s="24" t="s">
        <v>117</v>
      </c>
      <c r="D77" s="27">
        <v>0.8</v>
      </c>
      <c r="E77" s="27"/>
      <c r="F77" s="71" t="s">
        <v>117</v>
      </c>
      <c r="G77" s="27">
        <v>543.3599999999999</v>
      </c>
      <c r="H77" s="27" t="s">
        <v>117</v>
      </c>
      <c r="I77" s="27">
        <v>4.0021568280956883</v>
      </c>
    </row>
    <row r="78" spans="1:12" hidden="1" x14ac:dyDescent="0.2">
      <c r="A78" s="10">
        <v>0</v>
      </c>
      <c r="B78" s="26">
        <v>0</v>
      </c>
      <c r="C78" s="24" t="s">
        <v>117</v>
      </c>
      <c r="D78" s="27" t="s">
        <v>117</v>
      </c>
      <c r="E78" s="27"/>
      <c r="F78" s="70" t="s">
        <v>117</v>
      </c>
      <c r="G78" s="27" t="s">
        <v>117</v>
      </c>
      <c r="H78" s="27" t="s">
        <v>117</v>
      </c>
      <c r="I78" s="27" t="s">
        <v>117</v>
      </c>
    </row>
    <row r="79" spans="1:12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70" t="s">
        <v>117</v>
      </c>
      <c r="G79" s="27" t="s">
        <v>117</v>
      </c>
      <c r="H79" s="27" t="s">
        <v>117</v>
      </c>
      <c r="I79" s="27" t="s">
        <v>117</v>
      </c>
    </row>
    <row r="80" spans="1:12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70" t="s">
        <v>117</v>
      </c>
      <c r="G80" s="27" t="s">
        <v>117</v>
      </c>
      <c r="H80" s="27" t="s">
        <v>117</v>
      </c>
      <c r="I80" s="27" t="s">
        <v>117</v>
      </c>
    </row>
    <row r="81" spans="1:12" customFormat="1" ht="12.75" hidden="1" x14ac:dyDescent="0.2">
      <c r="A81" s="10">
        <v>0</v>
      </c>
      <c r="B81" s="4">
        <v>0</v>
      </c>
      <c r="C81" s="3" t="s">
        <v>117</v>
      </c>
      <c r="D81" s="16" t="s">
        <v>117</v>
      </c>
      <c r="E81" s="48" t="s">
        <v>117</v>
      </c>
      <c r="F81" s="44" t="s">
        <v>117</v>
      </c>
      <c r="G81" s="49" t="s">
        <v>117</v>
      </c>
      <c r="H81" s="3" t="s">
        <v>117</v>
      </c>
      <c r="I81" s="14" t="s">
        <v>117</v>
      </c>
    </row>
    <row r="82" spans="1:12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2796.6104285961819</v>
      </c>
      <c r="I82" s="91" t="s">
        <v>117</v>
      </c>
      <c r="L82" s="63">
        <f>SUM(G83:G84)</f>
        <v>2796.6104285961819</v>
      </c>
    </row>
    <row r="83" spans="1:12" x14ac:dyDescent="0.2">
      <c r="A83" s="10">
        <v>1</v>
      </c>
      <c r="B83" s="31" t="s">
        <v>168</v>
      </c>
      <c r="C83" s="24" t="s">
        <v>117</v>
      </c>
      <c r="D83" s="27">
        <v>90.841024005025872</v>
      </c>
      <c r="E83" s="27"/>
      <c r="F83" s="71">
        <v>19.169316763112732</v>
      </c>
      <c r="G83" s="27">
        <v>1741.3603642378685</v>
      </c>
      <c r="H83" s="27" t="s">
        <v>117</v>
      </c>
      <c r="I83" s="27">
        <v>12.826113942707931</v>
      </c>
    </row>
    <row r="84" spans="1:12" x14ac:dyDescent="0.2">
      <c r="A84" s="10">
        <v>1</v>
      </c>
      <c r="B84" s="31" t="s">
        <v>169</v>
      </c>
      <c r="C84" s="24" t="s">
        <v>117</v>
      </c>
      <c r="D84" s="27">
        <v>183.33379620642012</v>
      </c>
      <c r="E84" s="27"/>
      <c r="F84" s="71">
        <v>5.7558949096880134</v>
      </c>
      <c r="G84" s="27">
        <v>1055.2500643583132</v>
      </c>
      <c r="H84" s="27" t="s">
        <v>117</v>
      </c>
      <c r="I84" s="27">
        <v>7.7725196010380584</v>
      </c>
    </row>
    <row r="85" spans="1:12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3" t="s">
        <v>117</v>
      </c>
      <c r="G85" s="91" t="s">
        <v>117</v>
      </c>
      <c r="H85" s="91">
        <v>899.19733206324133</v>
      </c>
      <c r="I85" s="91" t="s">
        <v>117</v>
      </c>
      <c r="L85" s="63">
        <f>SUM(G86:G91)</f>
        <v>899.19733206324133</v>
      </c>
    </row>
    <row r="86" spans="1:12" customFormat="1" ht="12.75" hidden="1" x14ac:dyDescent="0.2">
      <c r="A86" s="10">
        <v>0</v>
      </c>
      <c r="B86" s="5" t="s">
        <v>171</v>
      </c>
      <c r="C86" s="3" t="s">
        <v>117</v>
      </c>
      <c r="D86" s="47" t="s">
        <v>117</v>
      </c>
      <c r="E86" s="48" t="s">
        <v>117</v>
      </c>
      <c r="F86" s="50" t="s">
        <v>117</v>
      </c>
      <c r="G86" s="2" t="s">
        <v>117</v>
      </c>
      <c r="H86" s="3" t="s">
        <v>117</v>
      </c>
      <c r="I86" s="14" t="s">
        <v>117</v>
      </c>
    </row>
    <row r="87" spans="1:12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360.06245279902555</v>
      </c>
      <c r="H87" s="27" t="s">
        <v>117</v>
      </c>
      <c r="I87" s="27">
        <v>2.6520656728697403</v>
      </c>
    </row>
    <row r="88" spans="1:12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378.0970546263033</v>
      </c>
      <c r="H88" s="27" t="s">
        <v>117</v>
      </c>
      <c r="I88" s="27">
        <v>2.7849008187123245</v>
      </c>
    </row>
    <row r="89" spans="1:12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161.03782463791239</v>
      </c>
      <c r="H89" s="27" t="s">
        <v>117</v>
      </c>
      <c r="I89" s="27">
        <v>1.1861355813020784</v>
      </c>
    </row>
    <row r="90" spans="1:12" customFormat="1" ht="12.75" hidden="1" x14ac:dyDescent="0.2">
      <c r="A90" s="10">
        <v>0</v>
      </c>
      <c r="B90" s="4">
        <v>0</v>
      </c>
      <c r="C90" s="3" t="s">
        <v>117</v>
      </c>
      <c r="D90" s="3" t="s">
        <v>117</v>
      </c>
      <c r="E90" s="48" t="s">
        <v>117</v>
      </c>
      <c r="F90" s="44" t="s">
        <v>117</v>
      </c>
      <c r="G90" s="15" t="s">
        <v>117</v>
      </c>
      <c r="H90" s="16" t="s">
        <v>117</v>
      </c>
      <c r="I90" s="14" t="s">
        <v>117</v>
      </c>
    </row>
    <row r="91" spans="1:12" customFormat="1" ht="12.75" hidden="1" x14ac:dyDescent="0.2">
      <c r="A91" s="10">
        <v>0</v>
      </c>
      <c r="B91" s="5" t="s">
        <v>175</v>
      </c>
      <c r="C91" s="3" t="s">
        <v>117</v>
      </c>
      <c r="D91" s="51" t="s">
        <v>117</v>
      </c>
      <c r="E91" s="48" t="s">
        <v>117</v>
      </c>
      <c r="F91" s="44" t="s">
        <v>117</v>
      </c>
      <c r="G91" s="52" t="s">
        <v>117</v>
      </c>
      <c r="H91" s="3" t="s">
        <v>117</v>
      </c>
      <c r="I91" s="14" t="s">
        <v>117</v>
      </c>
    </row>
    <row r="92" spans="1:12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499.0272176305217</v>
      </c>
      <c r="H92" s="27" t="s">
        <v>117</v>
      </c>
      <c r="I92" s="27">
        <v>3.6756205580933199</v>
      </c>
      <c r="L92" s="63">
        <f>+G92</f>
        <v>499.0272176305217</v>
      </c>
    </row>
    <row r="93" spans="1:12" customFormat="1" ht="12.75" hidden="1" x14ac:dyDescent="0.2">
      <c r="A93" s="10">
        <v>0</v>
      </c>
      <c r="B93" s="3">
        <v>0</v>
      </c>
      <c r="C93" s="3" t="s">
        <v>117</v>
      </c>
      <c r="D93" s="3" t="s">
        <v>117</v>
      </c>
      <c r="E93" s="48" t="s">
        <v>117</v>
      </c>
      <c r="F93" s="44" t="s">
        <v>117</v>
      </c>
      <c r="G93" s="15" t="s">
        <v>117</v>
      </c>
      <c r="H93" s="14" t="s">
        <v>117</v>
      </c>
      <c r="I93" s="14" t="s">
        <v>117</v>
      </c>
    </row>
    <row r="94" spans="1:12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13576.679359128017</v>
      </c>
      <c r="H94" s="38" t="s">
        <v>117</v>
      </c>
      <c r="I94" s="38">
        <v>100</v>
      </c>
      <c r="K94" s="63"/>
      <c r="L94" s="63">
        <f>SUM(L31:L92)</f>
        <v>13576.679359128017</v>
      </c>
    </row>
    <row r="95" spans="1:12" customFormat="1" ht="12.75" hidden="1" x14ac:dyDescent="0.2">
      <c r="A95" s="10">
        <v>0</v>
      </c>
      <c r="B95" s="5" t="s">
        <v>49</v>
      </c>
      <c r="C95" s="3" t="s">
        <v>117</v>
      </c>
      <c r="D95" s="3" t="s">
        <v>117</v>
      </c>
      <c r="E95" s="48" t="s">
        <v>117</v>
      </c>
      <c r="F95" s="44" t="s">
        <v>117</v>
      </c>
      <c r="G95" s="15" t="s">
        <v>117</v>
      </c>
      <c r="H95" s="14" t="s">
        <v>117</v>
      </c>
      <c r="I95" s="3" t="s">
        <v>117</v>
      </c>
    </row>
    <row r="96" spans="1:12" customFormat="1" ht="12.75" hidden="1" x14ac:dyDescent="0.2">
      <c r="A96" s="10">
        <v>0</v>
      </c>
      <c r="B96" s="47">
        <v>0</v>
      </c>
      <c r="C96" s="3" t="s">
        <v>117</v>
      </c>
      <c r="D96" s="47" t="s">
        <v>117</v>
      </c>
      <c r="E96" s="48" t="s">
        <v>117</v>
      </c>
      <c r="F96" s="48" t="s">
        <v>117</v>
      </c>
      <c r="G96" s="53" t="s">
        <v>117</v>
      </c>
      <c r="H96" s="14" t="s">
        <v>117</v>
      </c>
      <c r="I96" s="3" t="s">
        <v>117</v>
      </c>
    </row>
    <row r="97" spans="1:12" customFormat="1" ht="12.75" hidden="1" x14ac:dyDescent="0.2">
      <c r="A97" s="10">
        <v>0</v>
      </c>
      <c r="B97" s="47">
        <v>0</v>
      </c>
      <c r="C97" s="3" t="s">
        <v>117</v>
      </c>
      <c r="D97" s="47" t="s">
        <v>117</v>
      </c>
      <c r="E97" s="48" t="s">
        <v>117</v>
      </c>
      <c r="F97" s="48" t="s">
        <v>117</v>
      </c>
      <c r="G97" s="53" t="s">
        <v>117</v>
      </c>
      <c r="H97" s="3" t="s">
        <v>117</v>
      </c>
      <c r="I97" s="3" t="s">
        <v>117</v>
      </c>
    </row>
    <row r="98" spans="1:12" customFormat="1" ht="12.75" hidden="1" x14ac:dyDescent="0.2">
      <c r="A98" s="10">
        <v>0</v>
      </c>
      <c r="B98" s="47">
        <v>0</v>
      </c>
      <c r="C98" s="3" t="s">
        <v>117</v>
      </c>
      <c r="D98" s="47" t="s">
        <v>117</v>
      </c>
      <c r="E98" s="48" t="s">
        <v>117</v>
      </c>
      <c r="F98" s="48" t="s">
        <v>117</v>
      </c>
      <c r="G98" s="53" t="s">
        <v>117</v>
      </c>
      <c r="H98" s="3" t="s">
        <v>117</v>
      </c>
      <c r="I98" s="3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13576.679359128017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0.38790512454651477</v>
      </c>
      <c r="G100" s="35" t="s">
        <v>117</v>
      </c>
      <c r="H100" s="59" t="s">
        <v>117</v>
      </c>
      <c r="I100" s="59" t="s">
        <v>117</v>
      </c>
    </row>
    <row r="101" spans="1:12" customFormat="1" ht="12.75" hidden="1" x14ac:dyDescent="0.2">
      <c r="A101" s="10">
        <v>0</v>
      </c>
      <c r="B101" s="5">
        <v>0</v>
      </c>
      <c r="C101" s="3" t="s">
        <v>117</v>
      </c>
      <c r="D101" s="16" t="s">
        <v>117</v>
      </c>
      <c r="E101" s="16" t="s">
        <v>117</v>
      </c>
      <c r="F101" s="15" t="s">
        <v>117</v>
      </c>
      <c r="G101" s="20" t="s">
        <v>117</v>
      </c>
      <c r="H101" s="3" t="s">
        <v>117</v>
      </c>
      <c r="I101" s="3" t="s">
        <v>117</v>
      </c>
    </row>
    <row r="102" spans="1:12" customFormat="1" ht="12.75" hidden="1" x14ac:dyDescent="0.2">
      <c r="A102" s="10">
        <v>0</v>
      </c>
      <c r="B102" s="5">
        <v>0</v>
      </c>
      <c r="C102" s="54" t="s">
        <v>117</v>
      </c>
      <c r="D102" s="21" t="s">
        <v>117</v>
      </c>
      <c r="E102" s="21" t="s">
        <v>117</v>
      </c>
      <c r="F102" s="21" t="s">
        <v>117</v>
      </c>
      <c r="G102" s="22" t="s">
        <v>117</v>
      </c>
      <c r="H102" s="3" t="s">
        <v>117</v>
      </c>
      <c r="I102" s="3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1741.3603642378685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customFormat="1" ht="12.75" x14ac:dyDescent="0.2">
      <c r="A107" s="10">
        <v>1</v>
      </c>
      <c r="B107" s="4" t="s">
        <v>181</v>
      </c>
      <c r="C107" s="3" t="s">
        <v>117</v>
      </c>
      <c r="D107" s="47">
        <v>1</v>
      </c>
      <c r="E107" s="48" t="s">
        <v>117</v>
      </c>
      <c r="F107" s="16">
        <v>176.97</v>
      </c>
      <c r="G107" s="16">
        <v>176.97</v>
      </c>
      <c r="H107" s="3" t="s">
        <v>117</v>
      </c>
      <c r="I107" s="3" t="s">
        <v>117</v>
      </c>
    </row>
    <row r="108" spans="1:12" customFormat="1" ht="12.75" x14ac:dyDescent="0.2">
      <c r="A108" s="10">
        <v>1</v>
      </c>
      <c r="B108" s="4" t="s">
        <v>182</v>
      </c>
      <c r="C108" s="3" t="s">
        <v>117</v>
      </c>
      <c r="D108" s="47">
        <v>1</v>
      </c>
      <c r="E108" s="48" t="s">
        <v>117</v>
      </c>
      <c r="F108" s="271">
        <v>0.55700000000000005</v>
      </c>
      <c r="G108" s="16">
        <v>98.57229000000001</v>
      </c>
      <c r="H108" s="14" t="s">
        <v>117</v>
      </c>
      <c r="I108" s="3" t="s">
        <v>117</v>
      </c>
    </row>
    <row r="109" spans="1:12" customFormat="1" ht="12.75" x14ac:dyDescent="0.2">
      <c r="A109" s="10">
        <v>1</v>
      </c>
      <c r="B109" s="4" t="s">
        <v>183</v>
      </c>
      <c r="C109" s="3" t="s">
        <v>117</v>
      </c>
      <c r="D109" s="47">
        <v>1</v>
      </c>
      <c r="E109" s="48" t="s">
        <v>117</v>
      </c>
      <c r="F109" s="16">
        <v>1989.08</v>
      </c>
      <c r="G109" s="16">
        <v>1989.08</v>
      </c>
      <c r="H109" s="14" t="s">
        <v>117</v>
      </c>
      <c r="I109" s="3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customFormat="1" ht="12.75" hidden="1" x14ac:dyDescent="0.2">
      <c r="A111" s="10">
        <v>0</v>
      </c>
      <c r="B111" s="55" t="s">
        <v>185</v>
      </c>
      <c r="C111" s="3" t="s">
        <v>117</v>
      </c>
      <c r="D111" s="47" t="s">
        <v>117</v>
      </c>
      <c r="E111" s="48" t="s">
        <v>117</v>
      </c>
      <c r="F111" s="51" t="s">
        <v>117</v>
      </c>
      <c r="G111" s="56" t="s">
        <v>117</v>
      </c>
      <c r="H111" s="14" t="s">
        <v>117</v>
      </c>
      <c r="I111" s="3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11258.439926270874</v>
      </c>
      <c r="H112" s="35" t="s">
        <v>117</v>
      </c>
      <c r="I112" s="34" t="s">
        <v>117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0.32166971217916784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  <c r="N113" s="10">
        <v>88.043051520827603</v>
      </c>
    </row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C3:I3 I55:I73 D74:I80 I81 D82:I85 I86 D87:I89 I90:I91 I93 D92:I92 D31:I54 D55:H72">
    <cfRule type="cellIs" dxfId="16" priority="1" stopIfTrue="1" operator="equal">
      <formula>0</formula>
    </cfRule>
  </conditionalFormatting>
  <pageMargins left="0.75" right="0.75" top="1" bottom="1" header="0" footer="0"/>
  <pageSetup paperSize="9" scale="86" orientation="portrait" verticalDpi="0" r:id="rId1"/>
  <headerFooter alignWithMargins="0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="90" zoomScaleNormal="9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0" width="9.140625" style="10"/>
    <col min="11" max="11" width="9.140625" style="10" customWidth="1"/>
    <col min="12" max="13" width="9.140625" style="10" hidden="1" customWidth="1"/>
    <col min="14" max="15" width="9.140625" style="10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204</v>
      </c>
      <c r="C7" s="24"/>
      <c r="D7" s="61"/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35000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38888.888888888891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10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x14ac:dyDescent="0.2">
      <c r="A14" s="10">
        <v>1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10.288</v>
      </c>
      <c r="H18" s="73" t="s">
        <v>2</v>
      </c>
      <c r="I18" s="25" t="s">
        <v>117</v>
      </c>
    </row>
    <row r="19" spans="1:12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2" hidden="1" x14ac:dyDescent="0.2">
      <c r="A20" s="10">
        <v>0</v>
      </c>
      <c r="B20" s="24" t="s">
        <v>127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x14ac:dyDescent="0.2">
      <c r="A21" s="10">
        <v>1</v>
      </c>
      <c r="B21" s="24" t="s">
        <v>187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600</v>
      </c>
      <c r="H21" s="24" t="s">
        <v>188</v>
      </c>
      <c r="I21" s="24" t="s">
        <v>117</v>
      </c>
    </row>
    <row r="22" spans="1:12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2" hidden="1" x14ac:dyDescent="0.2">
      <c r="A23" s="10">
        <v>0</v>
      </c>
      <c r="B23" s="24" t="s">
        <v>117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117</v>
      </c>
      <c r="H23" s="24" t="s">
        <v>117</v>
      </c>
      <c r="I23" s="24" t="s">
        <v>117</v>
      </c>
    </row>
    <row r="24" spans="1:12" ht="13.5" hidden="1" x14ac:dyDescent="0.2">
      <c r="A24" s="10">
        <v>0</v>
      </c>
      <c r="B24" s="24" t="s">
        <v>117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27" t="s">
        <v>117</v>
      </c>
      <c r="H24" s="24" t="s">
        <v>117</v>
      </c>
      <c r="I24" s="24" t="s">
        <v>117</v>
      </c>
    </row>
    <row r="25" spans="1:12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2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2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/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2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/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2" hidden="1" x14ac:dyDescent="0.2">
      <c r="A31" s="10">
        <v>0</v>
      </c>
      <c r="B31" s="32" t="s">
        <v>137</v>
      </c>
      <c r="C31" s="27" t="s">
        <v>117</v>
      </c>
      <c r="D31" s="27" t="s">
        <v>117</v>
      </c>
      <c r="E31" s="27"/>
      <c r="F31" s="27" t="s">
        <v>117</v>
      </c>
      <c r="G31" s="27" t="s">
        <v>117</v>
      </c>
      <c r="H31" s="27" t="s">
        <v>117</v>
      </c>
      <c r="I31" s="27" t="s">
        <v>117</v>
      </c>
      <c r="L31" s="63" t="str">
        <f>+H31</f>
        <v/>
      </c>
    </row>
    <row r="32" spans="1:12" hidden="1" x14ac:dyDescent="0.2">
      <c r="A32" s="10">
        <v>0</v>
      </c>
      <c r="B32" s="11" t="s">
        <v>189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2" x14ac:dyDescent="0.2">
      <c r="A33" s="10">
        <v>1</v>
      </c>
      <c r="B33" s="43" t="s">
        <v>140</v>
      </c>
      <c r="C33" s="91" t="s">
        <v>117</v>
      </c>
      <c r="D33" s="92" t="s">
        <v>117</v>
      </c>
      <c r="E33" s="91"/>
      <c r="F33" s="93" t="s">
        <v>117</v>
      </c>
      <c r="G33" s="91" t="s">
        <v>117</v>
      </c>
      <c r="H33" s="91">
        <v>2233.8594218705866</v>
      </c>
      <c r="I33" s="91" t="s">
        <v>117</v>
      </c>
      <c r="L33" s="10">
        <f>SUBTOTAL(9,G34:G54)</f>
        <v>2233.8594218705862</v>
      </c>
    </row>
    <row r="34" spans="1:12" x14ac:dyDescent="0.2">
      <c r="A34" s="10">
        <v>1</v>
      </c>
      <c r="B34" s="26" t="s">
        <v>205</v>
      </c>
      <c r="C34" s="27" t="s">
        <v>117</v>
      </c>
      <c r="D34" s="27">
        <v>600</v>
      </c>
      <c r="E34" s="27"/>
      <c r="F34" s="71">
        <v>1.82</v>
      </c>
      <c r="G34" s="27">
        <v>1092</v>
      </c>
      <c r="H34" s="27" t="s">
        <v>117</v>
      </c>
      <c r="I34" s="27">
        <v>8.7127546705262198</v>
      </c>
    </row>
    <row r="35" spans="1:12" x14ac:dyDescent="0.2">
      <c r="A35" s="10">
        <v>1</v>
      </c>
      <c r="B35" s="26" t="s">
        <v>144</v>
      </c>
      <c r="C35" s="27" t="s">
        <v>117</v>
      </c>
      <c r="D35" s="27">
        <v>2</v>
      </c>
      <c r="E35" s="27"/>
      <c r="F35" s="71">
        <v>5.66</v>
      </c>
      <c r="G35" s="27">
        <v>11.32</v>
      </c>
      <c r="H35" s="27" t="s">
        <v>117</v>
      </c>
      <c r="I35" s="27">
        <v>9.0319031932561175E-2</v>
      </c>
    </row>
    <row r="36" spans="1:12" x14ac:dyDescent="0.2">
      <c r="A36" s="10">
        <v>1</v>
      </c>
      <c r="B36" s="26" t="s">
        <v>143</v>
      </c>
      <c r="C36" s="27" t="s">
        <v>117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117</v>
      </c>
      <c r="I36" s="27">
        <v>1.4999980568305211E-2</v>
      </c>
    </row>
    <row r="37" spans="1:12" x14ac:dyDescent="0.2">
      <c r="A37" s="10">
        <v>1</v>
      </c>
      <c r="B37" s="26" t="s">
        <v>146</v>
      </c>
      <c r="C37" s="27" t="s">
        <v>117</v>
      </c>
      <c r="D37" s="27">
        <v>725.27777777777783</v>
      </c>
      <c r="E37" s="27"/>
      <c r="F37" s="71">
        <v>0.37332849587671857</v>
      </c>
      <c r="G37" s="27">
        <v>270.76686187058675</v>
      </c>
      <c r="H37" s="27" t="s">
        <v>117</v>
      </c>
      <c r="I37" s="27">
        <v>2.1603710992552037</v>
      </c>
    </row>
    <row r="38" spans="1:12" hidden="1" x14ac:dyDescent="0.2">
      <c r="A38" s="10">
        <v>0</v>
      </c>
      <c r="B38" s="11" t="s">
        <v>53</v>
      </c>
      <c r="C38" s="75" t="s">
        <v>117</v>
      </c>
      <c r="D38" s="27">
        <v>84</v>
      </c>
      <c r="E38" s="9" t="s">
        <v>117</v>
      </c>
      <c r="F38" s="28" t="s">
        <v>117</v>
      </c>
      <c r="G38" s="27" t="s">
        <v>117</v>
      </c>
      <c r="H38" s="24" t="s">
        <v>117</v>
      </c>
      <c r="I38" s="24" t="s">
        <v>117</v>
      </c>
    </row>
    <row r="39" spans="1:12" hidden="1" x14ac:dyDescent="0.2">
      <c r="A39" s="10">
        <v>0</v>
      </c>
      <c r="B39" s="11" t="s">
        <v>12</v>
      </c>
      <c r="C39" s="75" t="s">
        <v>117</v>
      </c>
      <c r="D39" s="82">
        <v>52.500000000000007</v>
      </c>
      <c r="E39" s="9" t="s">
        <v>117</v>
      </c>
      <c r="F39" s="13" t="s">
        <v>117</v>
      </c>
      <c r="G39" s="27" t="s">
        <v>117</v>
      </c>
      <c r="H39" s="24" t="s">
        <v>117</v>
      </c>
      <c r="I39" s="24" t="s">
        <v>117</v>
      </c>
    </row>
    <row r="40" spans="1:12" hidden="1" x14ac:dyDescent="0.2">
      <c r="A40" s="10">
        <v>0</v>
      </c>
      <c r="B40" s="11" t="s">
        <v>54</v>
      </c>
      <c r="C40" s="75" t="s">
        <v>117</v>
      </c>
      <c r="D40" s="82">
        <v>126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2" x14ac:dyDescent="0.2">
      <c r="A41" s="10">
        <v>1</v>
      </c>
      <c r="B41" s="26" t="s">
        <v>147</v>
      </c>
      <c r="C41" s="27" t="s">
        <v>117</v>
      </c>
      <c r="D41" s="27" t="s">
        <v>117</v>
      </c>
      <c r="E41" s="27" t="s">
        <v>117</v>
      </c>
      <c r="F41" s="70" t="s">
        <v>117</v>
      </c>
      <c r="G41" s="27">
        <v>696.89255999999932</v>
      </c>
      <c r="H41" s="27" t="s">
        <v>117</v>
      </c>
      <c r="I41" s="27">
        <v>5.5603057756364169</v>
      </c>
    </row>
    <row r="42" spans="1:12" hidden="1" x14ac:dyDescent="0.2">
      <c r="A42" s="10">
        <v>0</v>
      </c>
      <c r="B42" s="26" t="s">
        <v>190</v>
      </c>
      <c r="C42" s="27" t="s">
        <v>117</v>
      </c>
      <c r="D42" s="27">
        <v>0.6</v>
      </c>
      <c r="E42" s="27" t="s">
        <v>117</v>
      </c>
      <c r="F42" s="71">
        <v>54.977999999999994</v>
      </c>
      <c r="G42" s="27">
        <v>32.986799999999995</v>
      </c>
      <c r="H42" s="27" t="s">
        <v>117</v>
      </c>
      <c r="I42" s="27">
        <v>0.26319221223966505</v>
      </c>
    </row>
    <row r="43" spans="1:12" hidden="1" x14ac:dyDescent="0.2">
      <c r="A43" s="10">
        <v>0</v>
      </c>
      <c r="B43" s="26" t="s">
        <v>191</v>
      </c>
      <c r="C43" s="27" t="s">
        <v>117</v>
      </c>
      <c r="D43" s="27">
        <v>4</v>
      </c>
      <c r="E43" s="27"/>
      <c r="F43" s="71">
        <v>14.586</v>
      </c>
      <c r="G43" s="27">
        <v>58.344000000000001</v>
      </c>
      <c r="H43" s="27" t="s">
        <v>117</v>
      </c>
      <c r="I43" s="27">
        <v>0.46551003525382945</v>
      </c>
    </row>
    <row r="44" spans="1:12" hidden="1" x14ac:dyDescent="0.2">
      <c r="A44" s="10">
        <v>0</v>
      </c>
      <c r="B44" s="26" t="s">
        <v>192</v>
      </c>
      <c r="C44" s="27" t="s">
        <v>117</v>
      </c>
      <c r="D44" s="27">
        <v>0.8</v>
      </c>
      <c r="E44" s="27"/>
      <c r="F44" s="71">
        <v>44.125199999999992</v>
      </c>
      <c r="G44" s="27">
        <v>35.300159999999998</v>
      </c>
      <c r="H44" s="27" t="s">
        <v>117</v>
      </c>
      <c r="I44" s="27">
        <v>0.281649847903226</v>
      </c>
    </row>
    <row r="45" spans="1:12" hidden="1" x14ac:dyDescent="0.2">
      <c r="A45" s="10">
        <v>0</v>
      </c>
      <c r="B45" s="26" t="s">
        <v>193</v>
      </c>
      <c r="C45" s="27" t="s">
        <v>117</v>
      </c>
      <c r="D45" s="27">
        <v>0.6</v>
      </c>
      <c r="E45" s="27"/>
      <c r="F45" s="71">
        <v>14.790000000000001</v>
      </c>
      <c r="G45" s="27">
        <v>8.8740000000000006</v>
      </c>
      <c r="H45" s="27" t="s">
        <v>117</v>
      </c>
      <c r="I45" s="27">
        <v>7.08030997676279E-2</v>
      </c>
    </row>
    <row r="46" spans="1:12" hidden="1" x14ac:dyDescent="0.2">
      <c r="A46" s="10">
        <v>0</v>
      </c>
      <c r="B46" s="26" t="s">
        <v>194</v>
      </c>
      <c r="C46" s="27" t="s">
        <v>117</v>
      </c>
      <c r="D46" s="27">
        <v>0.45</v>
      </c>
      <c r="E46" s="27"/>
      <c r="F46" s="71">
        <v>223.38</v>
      </c>
      <c r="G46" s="27">
        <v>100.521</v>
      </c>
      <c r="H46" s="27" t="s">
        <v>117</v>
      </c>
      <c r="I46" s="27">
        <v>0.80202821633330224</v>
      </c>
    </row>
    <row r="47" spans="1:12" hidden="1" x14ac:dyDescent="0.2">
      <c r="A47" s="10">
        <v>0</v>
      </c>
      <c r="B47" s="26" t="s">
        <v>195</v>
      </c>
      <c r="C47" s="27" t="s">
        <v>117</v>
      </c>
      <c r="D47" s="27">
        <v>7</v>
      </c>
      <c r="E47" s="27"/>
      <c r="F47" s="71">
        <v>10.791600000000001</v>
      </c>
      <c r="G47" s="27">
        <v>75.541200000000003</v>
      </c>
      <c r="H47" s="27" t="s">
        <v>117</v>
      </c>
      <c r="I47" s="27">
        <v>0.60272155963109453</v>
      </c>
    </row>
    <row r="48" spans="1:12" hidden="1" x14ac:dyDescent="0.2">
      <c r="A48" s="10">
        <v>0</v>
      </c>
      <c r="B48" s="26" t="s">
        <v>196</v>
      </c>
      <c r="C48" s="27" t="s">
        <v>117</v>
      </c>
      <c r="D48" s="27">
        <v>1</v>
      </c>
      <c r="E48" s="27"/>
      <c r="F48" s="71">
        <v>137.49600000000001</v>
      </c>
      <c r="G48" s="27">
        <v>137.49600000000001</v>
      </c>
      <c r="H48" s="27" t="s">
        <v>117</v>
      </c>
      <c r="I48" s="27">
        <v>1.0970411320317519</v>
      </c>
    </row>
    <row r="49" spans="1:12" hidden="1" x14ac:dyDescent="0.2">
      <c r="A49" s="10">
        <v>0</v>
      </c>
      <c r="B49" s="26" t="s">
        <v>197</v>
      </c>
      <c r="C49" s="27" t="s">
        <v>117</v>
      </c>
      <c r="D49" s="27">
        <v>1</v>
      </c>
      <c r="E49" s="27"/>
      <c r="F49" s="71">
        <v>61.5672</v>
      </c>
      <c r="G49" s="27">
        <v>61.5672</v>
      </c>
      <c r="H49" s="27" t="s">
        <v>117</v>
      </c>
      <c r="I49" s="27">
        <v>0.49122702321540457</v>
      </c>
    </row>
    <row r="50" spans="1:12" hidden="1" x14ac:dyDescent="0.2">
      <c r="A50" s="10">
        <v>0</v>
      </c>
      <c r="B50" s="26" t="s">
        <v>154</v>
      </c>
      <c r="C50" s="27" t="s">
        <v>117</v>
      </c>
      <c r="D50" s="27">
        <v>1</v>
      </c>
      <c r="E50" s="27"/>
      <c r="F50" s="71">
        <v>43.655999999999999</v>
      </c>
      <c r="G50" s="27">
        <v>43.655999999999999</v>
      </c>
      <c r="H50" s="27" t="s">
        <v>117</v>
      </c>
      <c r="I50" s="27">
        <v>0.34831869770741086</v>
      </c>
    </row>
    <row r="51" spans="1:12" hidden="1" x14ac:dyDescent="0.2">
      <c r="A51" s="10">
        <v>0</v>
      </c>
      <c r="B51" s="26" t="s">
        <v>198</v>
      </c>
      <c r="C51" s="27" t="s">
        <v>117</v>
      </c>
      <c r="D51" s="27">
        <v>2</v>
      </c>
      <c r="E51" s="27"/>
      <c r="F51" s="71">
        <v>8.3028000000000013</v>
      </c>
      <c r="G51" s="27">
        <v>16.605600000000003</v>
      </c>
      <c r="H51" s="27" t="s">
        <v>117</v>
      </c>
      <c r="I51" s="27">
        <v>0.13249131772608994</v>
      </c>
      <c r="L51" s="63"/>
    </row>
    <row r="52" spans="1:12" hidden="1" x14ac:dyDescent="0.2">
      <c r="A52" s="10">
        <v>0</v>
      </c>
      <c r="B52" s="26" t="s">
        <v>199</v>
      </c>
      <c r="C52" s="27" t="s">
        <v>117</v>
      </c>
      <c r="D52" s="27">
        <v>5</v>
      </c>
      <c r="E52" s="27"/>
      <c r="F52" s="71">
        <v>19.788</v>
      </c>
      <c r="G52" s="27">
        <v>98.94</v>
      </c>
      <c r="H52" s="27" t="s">
        <v>117</v>
      </c>
      <c r="I52" s="27">
        <v>0.78941387097240301</v>
      </c>
    </row>
    <row r="53" spans="1:12" hidden="1" x14ac:dyDescent="0.2">
      <c r="A53" s="10">
        <v>0</v>
      </c>
      <c r="B53" s="26" t="s">
        <v>200</v>
      </c>
      <c r="C53" s="27" t="s">
        <v>117</v>
      </c>
      <c r="D53" s="27">
        <v>1.4000000000000001</v>
      </c>
      <c r="E53" s="27"/>
      <c r="F53" s="71">
        <v>19.329000000000001</v>
      </c>
      <c r="G53" s="27">
        <v>27.060600000000004</v>
      </c>
      <c r="H53" s="27" t="s">
        <v>117</v>
      </c>
      <c r="I53" s="27">
        <v>0.2159087628546171</v>
      </c>
    </row>
    <row r="54" spans="1:12" s="176" customFormat="1" x14ac:dyDescent="0.2">
      <c r="A54" s="10">
        <v>1</v>
      </c>
      <c r="B54" s="26" t="s">
        <v>201</v>
      </c>
      <c r="C54" s="27" t="s">
        <v>117</v>
      </c>
      <c r="D54" s="27">
        <v>3500</v>
      </c>
      <c r="E54" s="27"/>
      <c r="F54" s="71">
        <v>4.5999999999999999E-2</v>
      </c>
      <c r="G54" s="27">
        <v>161</v>
      </c>
      <c r="H54" s="27" t="s">
        <v>117</v>
      </c>
      <c r="I54" s="27">
        <v>1.2845728039878399</v>
      </c>
      <c r="L54" s="74">
        <f>SUM(G55:G74)</f>
        <v>4319.2024023172416</v>
      </c>
    </row>
    <row r="55" spans="1:12" ht="11.25" customHeight="1" x14ac:dyDescent="0.2">
      <c r="A55" s="176">
        <v>1</v>
      </c>
      <c r="B55" s="88" t="s">
        <v>157</v>
      </c>
      <c r="C55" s="167" t="s">
        <v>117</v>
      </c>
      <c r="D55" s="245" t="s">
        <v>117</v>
      </c>
      <c r="E55" s="168" t="s">
        <v>117</v>
      </c>
      <c r="F55" s="169" t="s">
        <v>117</v>
      </c>
      <c r="G55" s="91" t="s">
        <v>117</v>
      </c>
      <c r="H55" s="91">
        <v>4319.2024023172416</v>
      </c>
      <c r="I55" s="95" t="s">
        <v>117</v>
      </c>
    </row>
    <row r="56" spans="1:12" x14ac:dyDescent="0.2">
      <c r="A56" s="10">
        <v>1</v>
      </c>
      <c r="B56" s="11" t="s">
        <v>158</v>
      </c>
      <c r="C56" s="75" t="s">
        <v>117</v>
      </c>
      <c r="D56" s="143">
        <v>1.6</v>
      </c>
      <c r="E56" s="9" t="s">
        <v>117</v>
      </c>
      <c r="F56" s="28">
        <v>45</v>
      </c>
      <c r="G56" s="27">
        <v>72</v>
      </c>
      <c r="H56" s="9" t="s">
        <v>117</v>
      </c>
      <c r="I56" s="24">
        <v>0.57446734091381668</v>
      </c>
    </row>
    <row r="57" spans="1:12" x14ac:dyDescent="0.2">
      <c r="A57" s="10">
        <v>1</v>
      </c>
      <c r="B57" s="11" t="s">
        <v>159</v>
      </c>
      <c r="C57" s="75" t="s">
        <v>117</v>
      </c>
      <c r="D57" s="143">
        <v>3569</v>
      </c>
      <c r="E57" s="9" t="s">
        <v>117</v>
      </c>
      <c r="F57" s="154">
        <v>0.2</v>
      </c>
      <c r="G57" s="27">
        <v>713.80000000000007</v>
      </c>
      <c r="H57" s="9" t="s">
        <v>117</v>
      </c>
      <c r="I57" s="24">
        <v>5.6952053881150331</v>
      </c>
    </row>
    <row r="58" spans="1:12" x14ac:dyDescent="0.2">
      <c r="A58" s="10">
        <v>1</v>
      </c>
      <c r="B58" s="11" t="s">
        <v>160</v>
      </c>
      <c r="C58" s="75" t="s">
        <v>117</v>
      </c>
      <c r="D58" s="7">
        <v>800000</v>
      </c>
      <c r="E58" s="9" t="s">
        <v>117</v>
      </c>
      <c r="F58" s="28">
        <v>2.5000000000000001E-4</v>
      </c>
      <c r="G58" s="27">
        <v>200</v>
      </c>
      <c r="H58" s="9" t="s">
        <v>117</v>
      </c>
      <c r="I58" s="24">
        <v>1.5957426136494905</v>
      </c>
    </row>
    <row r="59" spans="1:12" x14ac:dyDescent="0.2">
      <c r="A59" s="10">
        <v>1</v>
      </c>
      <c r="B59" s="11" t="s">
        <v>161</v>
      </c>
      <c r="C59" s="75" t="s">
        <v>117</v>
      </c>
      <c r="D59" s="7">
        <v>35000</v>
      </c>
      <c r="E59" s="9" t="s">
        <v>117</v>
      </c>
      <c r="F59" s="195">
        <v>0.05</v>
      </c>
      <c r="G59" s="7">
        <v>1750</v>
      </c>
      <c r="H59" s="9" t="s">
        <v>117</v>
      </c>
      <c r="I59" s="24">
        <v>13.962747869433043</v>
      </c>
    </row>
    <row r="60" spans="1:12" x14ac:dyDescent="0.2">
      <c r="A60" s="10">
        <v>1</v>
      </c>
      <c r="B60" s="11" t="s">
        <v>162</v>
      </c>
      <c r="C60" s="75" t="s">
        <v>117</v>
      </c>
      <c r="D60" s="7">
        <v>171</v>
      </c>
      <c r="E60" s="9" t="s">
        <v>117</v>
      </c>
      <c r="F60" s="195">
        <v>4.5353448275862061</v>
      </c>
      <c r="G60" s="7">
        <v>775.54396551724119</v>
      </c>
      <c r="H60" s="9" t="s">
        <v>117</v>
      </c>
      <c r="I60" s="24">
        <v>6.1878427726728651</v>
      </c>
    </row>
    <row r="61" spans="1:12" hidden="1" x14ac:dyDescent="0.2">
      <c r="A61" s="10">
        <v>0</v>
      </c>
      <c r="B61" s="11">
        <v>0</v>
      </c>
      <c r="C61" s="75" t="s">
        <v>117</v>
      </c>
      <c r="D61" s="7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2" hidden="1" x14ac:dyDescent="0.2">
      <c r="A62" s="10">
        <v>0</v>
      </c>
      <c r="B62" s="11">
        <v>0</v>
      </c>
      <c r="C62" s="75" t="s">
        <v>117</v>
      </c>
      <c r="D62" s="7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2" hidden="1" x14ac:dyDescent="0.2">
      <c r="A63" s="10">
        <v>0</v>
      </c>
      <c r="B63" s="11">
        <v>0</v>
      </c>
      <c r="C63" s="75" t="s">
        <v>117</v>
      </c>
      <c r="D63" s="7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2" hidden="1" x14ac:dyDescent="0.2">
      <c r="A64" s="10">
        <v>0</v>
      </c>
      <c r="B64" s="11">
        <v>0</v>
      </c>
      <c r="C64" s="75" t="s">
        <v>117</v>
      </c>
      <c r="D64" s="7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2" hidden="1" x14ac:dyDescent="0.2">
      <c r="A65" s="10">
        <v>0</v>
      </c>
      <c r="B65" s="11">
        <v>0</v>
      </c>
      <c r="C65" s="75" t="s">
        <v>117</v>
      </c>
      <c r="D65" s="7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2" hidden="1" x14ac:dyDescent="0.2">
      <c r="A66" s="10">
        <v>0</v>
      </c>
      <c r="B66" s="11">
        <v>0</v>
      </c>
      <c r="C66" s="75" t="s">
        <v>117</v>
      </c>
      <c r="D66" s="7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2" hidden="1" x14ac:dyDescent="0.2">
      <c r="A67" s="10">
        <v>0</v>
      </c>
      <c r="B67" s="11">
        <v>0</v>
      </c>
      <c r="C67" s="75" t="s">
        <v>117</v>
      </c>
      <c r="D67" s="7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2" hidden="1" x14ac:dyDescent="0.2">
      <c r="A68" s="10">
        <v>0</v>
      </c>
      <c r="B68" s="11">
        <v>0</v>
      </c>
      <c r="C68" s="75" t="s">
        <v>117</v>
      </c>
      <c r="D68" s="7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2" hidden="1" x14ac:dyDescent="0.2">
      <c r="A69" s="10">
        <v>0</v>
      </c>
      <c r="B69" s="11">
        <v>0</v>
      </c>
      <c r="C69" s="75" t="s">
        <v>117</v>
      </c>
      <c r="D69" s="7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2" hidden="1" x14ac:dyDescent="0.2">
      <c r="A70" s="10">
        <v>0</v>
      </c>
      <c r="B70" s="11">
        <v>0</v>
      </c>
      <c r="C70" s="75" t="s">
        <v>117</v>
      </c>
      <c r="D70" s="7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2" hidden="1" x14ac:dyDescent="0.2">
      <c r="A71" s="10">
        <v>0</v>
      </c>
      <c r="B71" s="11">
        <v>0</v>
      </c>
      <c r="C71" s="75" t="s">
        <v>117</v>
      </c>
      <c r="D71" s="7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2" hidden="1" x14ac:dyDescent="0.2">
      <c r="A72" s="10">
        <v>0</v>
      </c>
      <c r="B72" s="11">
        <v>0</v>
      </c>
      <c r="C72" s="75" t="s">
        <v>117</v>
      </c>
      <c r="D72" s="7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2" x14ac:dyDescent="0.2">
      <c r="A73" s="10">
        <v>1</v>
      </c>
      <c r="B73" s="11" t="s">
        <v>163</v>
      </c>
      <c r="C73" s="9" t="s">
        <v>117</v>
      </c>
      <c r="D73" s="26" t="s">
        <v>117</v>
      </c>
      <c r="E73" s="77" t="s">
        <v>117</v>
      </c>
      <c r="F73" s="71" t="s">
        <v>117</v>
      </c>
      <c r="G73" s="30">
        <v>771.6</v>
      </c>
      <c r="H73" s="24" t="s">
        <v>117</v>
      </c>
      <c r="I73" s="24">
        <v>6.1563750034597353</v>
      </c>
    </row>
    <row r="74" spans="1:12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/>
      <c r="F74" s="71" t="s">
        <v>117</v>
      </c>
      <c r="G74" s="27">
        <v>36.258436799999998</v>
      </c>
      <c r="H74" s="27" t="s">
        <v>117</v>
      </c>
      <c r="I74" s="27">
        <v>0.28929566353038438</v>
      </c>
    </row>
    <row r="75" spans="1:12" x14ac:dyDescent="0.2">
      <c r="A75" s="10">
        <v>1</v>
      </c>
      <c r="B75" s="94" t="s">
        <v>165</v>
      </c>
      <c r="C75" s="95" t="s">
        <v>117</v>
      </c>
      <c r="D75" s="91" t="s">
        <v>117</v>
      </c>
      <c r="E75" s="91"/>
      <c r="F75" s="93" t="s">
        <v>117</v>
      </c>
      <c r="G75" s="91" t="s">
        <v>117</v>
      </c>
      <c r="H75" s="91">
        <v>1518.36</v>
      </c>
      <c r="I75" s="91" t="s">
        <v>117</v>
      </c>
      <c r="L75" s="63">
        <f>SUM(G76:G81)</f>
        <v>1518.36</v>
      </c>
    </row>
    <row r="76" spans="1:12" x14ac:dyDescent="0.2">
      <c r="A76" s="10">
        <v>1</v>
      </c>
      <c r="B76" s="26" t="s">
        <v>202</v>
      </c>
      <c r="C76" s="24" t="s">
        <v>117</v>
      </c>
      <c r="D76" s="27">
        <v>117</v>
      </c>
      <c r="E76" s="27" t="s">
        <v>117</v>
      </c>
      <c r="F76" s="71" t="s">
        <v>117</v>
      </c>
      <c r="G76" s="27">
        <v>975</v>
      </c>
      <c r="H76" s="27" t="s">
        <v>117</v>
      </c>
      <c r="I76" s="27">
        <v>7.7792452415412674</v>
      </c>
    </row>
    <row r="77" spans="1:12" x14ac:dyDescent="0.2">
      <c r="A77" s="10">
        <v>1</v>
      </c>
      <c r="B77" s="26" t="s">
        <v>166</v>
      </c>
      <c r="C77" s="24" t="s">
        <v>117</v>
      </c>
      <c r="D77" s="27">
        <v>0.8</v>
      </c>
      <c r="E77" s="27"/>
      <c r="F77" s="71" t="s">
        <v>117</v>
      </c>
      <c r="G77" s="27">
        <v>543.3599999999999</v>
      </c>
      <c r="H77" s="27" t="s">
        <v>117</v>
      </c>
      <c r="I77" s="27">
        <v>4.3353135327629353</v>
      </c>
    </row>
    <row r="78" spans="1:12" hidden="1" x14ac:dyDescent="0.2">
      <c r="A78" s="10">
        <v>0</v>
      </c>
      <c r="B78" s="26">
        <v>0</v>
      </c>
      <c r="C78" s="24" t="s">
        <v>117</v>
      </c>
      <c r="D78" s="27" t="s">
        <v>117</v>
      </c>
      <c r="E78" s="27"/>
      <c r="F78" s="70" t="s">
        <v>117</v>
      </c>
      <c r="G78" s="27" t="s">
        <v>117</v>
      </c>
      <c r="H78" s="27" t="s">
        <v>117</v>
      </c>
      <c r="I78" s="27" t="s">
        <v>117</v>
      </c>
    </row>
    <row r="79" spans="1:12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70" t="s">
        <v>117</v>
      </c>
      <c r="G79" s="27" t="s">
        <v>117</v>
      </c>
      <c r="H79" s="27" t="s">
        <v>117</v>
      </c>
      <c r="I79" s="27" t="s">
        <v>117</v>
      </c>
    </row>
    <row r="80" spans="1:12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70" t="s">
        <v>117</v>
      </c>
      <c r="G80" s="27" t="s">
        <v>117</v>
      </c>
      <c r="H80" s="27" t="s">
        <v>117</v>
      </c>
      <c r="I80" s="27" t="s">
        <v>117</v>
      </c>
    </row>
    <row r="81" spans="1:12" hidden="1" x14ac:dyDescent="0.2">
      <c r="A81" s="10">
        <v>0</v>
      </c>
      <c r="B81" s="11">
        <v>0</v>
      </c>
      <c r="C81" s="9" t="s">
        <v>117</v>
      </c>
      <c r="D81" s="26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2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3064.7905511857166</v>
      </c>
      <c r="I82" s="91" t="s">
        <v>117</v>
      </c>
      <c r="L82" s="63">
        <f>SUM(G83:G84)</f>
        <v>3064.7905511857166</v>
      </c>
    </row>
    <row r="83" spans="1:12" x14ac:dyDescent="0.2">
      <c r="A83" s="10">
        <v>1</v>
      </c>
      <c r="B83" s="31" t="s">
        <v>168</v>
      </c>
      <c r="C83" s="24" t="s">
        <v>117</v>
      </c>
      <c r="D83" s="27">
        <v>93.841024005025872</v>
      </c>
      <c r="E83" s="27"/>
      <c r="F83" s="71">
        <v>21.843663503559341</v>
      </c>
      <c r="G83" s="27">
        <v>2049.8317511952196</v>
      </c>
      <c r="H83" s="27" t="s">
        <v>117</v>
      </c>
      <c r="I83" s="27">
        <v>16.355019380969861</v>
      </c>
    </row>
    <row r="84" spans="1:12" x14ac:dyDescent="0.2">
      <c r="A84" s="10">
        <v>1</v>
      </c>
      <c r="B84" s="31" t="s">
        <v>169</v>
      </c>
      <c r="C84" s="24" t="s">
        <v>117</v>
      </c>
      <c r="D84" s="27">
        <v>176.33379620642012</v>
      </c>
      <c r="E84" s="27"/>
      <c r="F84" s="71">
        <v>5.7558949096880134</v>
      </c>
      <c r="G84" s="27">
        <v>1014.9587999904971</v>
      </c>
      <c r="H84" s="27" t="s">
        <v>117</v>
      </c>
      <c r="I84" s="27">
        <v>8.0980650412169322</v>
      </c>
    </row>
    <row r="85" spans="1:12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3" t="s">
        <v>117</v>
      </c>
      <c r="G85" s="91" t="s">
        <v>117</v>
      </c>
      <c r="H85" s="91">
        <v>870.58701434624709</v>
      </c>
      <c r="I85" s="91" t="s">
        <v>117</v>
      </c>
      <c r="L85" s="63">
        <f>SUM(G86:G91)</f>
        <v>870.58701434624709</v>
      </c>
    </row>
    <row r="86" spans="1:12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2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347.44489362639519</v>
      </c>
      <c r="H87" s="27" t="s">
        <v>117</v>
      </c>
      <c r="I87" s="27">
        <v>2.7721631132727653</v>
      </c>
    </row>
    <row r="88" spans="1:12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363.66065807995045</v>
      </c>
      <c r="H88" s="27" t="s">
        <v>117</v>
      </c>
      <c r="I88" s="27">
        <v>2.9015440450299699</v>
      </c>
    </row>
    <row r="89" spans="1:12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159.48146263990151</v>
      </c>
      <c r="H89" s="27" t="s">
        <v>117</v>
      </c>
      <c r="I89" s="27">
        <v>1.2724568301082002</v>
      </c>
    </row>
    <row r="90" spans="1:12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2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2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526.55017989510702</v>
      </c>
      <c r="H92" s="27" t="s">
        <v>117</v>
      </c>
      <c r="I92" s="27">
        <v>4.2011928014171378</v>
      </c>
      <c r="L92" s="63">
        <f>+G92</f>
        <v>526.55017989510702</v>
      </c>
    </row>
    <row r="93" spans="1:12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2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12533.3495696149</v>
      </c>
      <c r="H94" s="38" t="s">
        <v>117</v>
      </c>
      <c r="I94" s="38">
        <v>99.999999999999972</v>
      </c>
      <c r="K94" s="63"/>
      <c r="L94" s="63">
        <f>SUM(L31:L92)</f>
        <v>12533.349569614897</v>
      </c>
    </row>
    <row r="95" spans="1:12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2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12533.3495696149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0.35809570198899715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2049.8317511952196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10215.110136757758</v>
      </c>
      <c r="H112" s="35" t="s">
        <v>117</v>
      </c>
      <c r="I112" s="34" t="s">
        <v>117</v>
      </c>
      <c r="L112" s="63" t="e">
        <f>+L94-G105-G106</f>
        <v>#VALUE!</v>
      </c>
    </row>
    <row r="113" spans="1:13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0.29186028962165023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  <c r="M113" s="10">
        <v>82.913688386502031</v>
      </c>
    </row>
    <row r="115" spans="1:13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C3:I3 I55:I73 D74:I80 I81 D82:I85 I86 D87:I89 I90:I91 I93 D92:I92 D31:I54 D55:H72">
    <cfRule type="cellIs" dxfId="15" priority="1" stopIfTrue="1" operator="equal">
      <formula>0</formula>
    </cfRule>
  </conditionalFormatting>
  <pageMargins left="0.75" right="0.75" top="1" bottom="1" header="0" footer="0"/>
  <pageSetup paperSize="9" scale="87" orientation="portrait" verticalDpi="0" r:id="rId1"/>
  <headerFooter alignWithMargins="0"/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="90" zoomScaleNormal="9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206</v>
      </c>
      <c r="C7" s="95"/>
      <c r="D7" s="61"/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35000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197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38888.888888888891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10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x14ac:dyDescent="0.2">
      <c r="A14" s="10">
        <v>1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10.288</v>
      </c>
      <c r="H18" s="73" t="s">
        <v>2</v>
      </c>
      <c r="I18" s="25" t="s">
        <v>117</v>
      </c>
    </row>
    <row r="19" spans="1:12" customFormat="1" ht="12.75" x14ac:dyDescent="0.2">
      <c r="A19" s="10">
        <v>1</v>
      </c>
      <c r="B19" s="24" t="s">
        <v>117</v>
      </c>
      <c r="C19" s="21" t="s">
        <v>117</v>
      </c>
      <c r="D19" s="68" t="s">
        <v>117</v>
      </c>
      <c r="E19" s="69" t="s">
        <v>117</v>
      </c>
      <c r="F19" s="69" t="s">
        <v>117</v>
      </c>
      <c r="G19" s="69" t="s">
        <v>117</v>
      </c>
      <c r="H19" s="69" t="s">
        <v>117</v>
      </c>
      <c r="I19" s="68" t="s">
        <v>117</v>
      </c>
    </row>
    <row r="20" spans="1:12" customFormat="1" ht="12.75" hidden="1" x14ac:dyDescent="0.2">
      <c r="A20" s="10">
        <v>0</v>
      </c>
      <c r="B20" s="24" t="s">
        <v>127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customFormat="1" ht="12.75" x14ac:dyDescent="0.2">
      <c r="A21" s="10">
        <v>1</v>
      </c>
      <c r="B21" s="24" t="s">
        <v>187</v>
      </c>
      <c r="C21" s="15" t="s">
        <v>117</v>
      </c>
      <c r="D21" s="15" t="s">
        <v>117</v>
      </c>
      <c r="E21" s="14" t="s">
        <v>117</v>
      </c>
      <c r="F21" s="14" t="s">
        <v>117</v>
      </c>
      <c r="G21" s="216">
        <v>600</v>
      </c>
      <c r="H21" s="14" t="s">
        <v>188</v>
      </c>
      <c r="I21" s="14" t="s">
        <v>117</v>
      </c>
    </row>
    <row r="22" spans="1:12" customFormat="1" ht="12.75" hidden="1" x14ac:dyDescent="0.2">
      <c r="A22" s="10">
        <v>0</v>
      </c>
      <c r="B22" s="24" t="s">
        <v>117</v>
      </c>
      <c r="C22" s="15" t="s">
        <v>117</v>
      </c>
      <c r="D22" s="17" t="s">
        <v>117</v>
      </c>
      <c r="E22" s="14" t="s">
        <v>117</v>
      </c>
      <c r="F22" s="18" t="s">
        <v>117</v>
      </c>
      <c r="G22" s="15" t="s">
        <v>117</v>
      </c>
      <c r="H22" s="14" t="s">
        <v>117</v>
      </c>
      <c r="I22" s="14" t="s">
        <v>117</v>
      </c>
    </row>
    <row r="23" spans="1:12" customFormat="1" ht="12.75" hidden="1" x14ac:dyDescent="0.2">
      <c r="A23" s="10">
        <v>0</v>
      </c>
      <c r="B23" s="24" t="s">
        <v>117</v>
      </c>
      <c r="C23" s="15" t="s">
        <v>117</v>
      </c>
      <c r="D23" s="17" t="s">
        <v>117</v>
      </c>
      <c r="E23" s="14" t="s">
        <v>117</v>
      </c>
      <c r="F23" s="18" t="s">
        <v>117</v>
      </c>
      <c r="G23" s="15" t="s">
        <v>117</v>
      </c>
      <c r="H23" s="14" t="s">
        <v>117</v>
      </c>
      <c r="I23" s="14" t="s">
        <v>117</v>
      </c>
    </row>
    <row r="24" spans="1:12" customFormat="1" ht="14.25" hidden="1" x14ac:dyDescent="0.2">
      <c r="A24" s="10">
        <v>0</v>
      </c>
      <c r="B24" s="24" t="s">
        <v>117</v>
      </c>
      <c r="C24" s="15" t="s">
        <v>117</v>
      </c>
      <c r="D24" s="17" t="s">
        <v>117</v>
      </c>
      <c r="E24" s="19" t="s">
        <v>117</v>
      </c>
      <c r="F24" s="18" t="s">
        <v>117</v>
      </c>
      <c r="G24" s="15" t="s">
        <v>117</v>
      </c>
      <c r="H24" s="14" t="s">
        <v>117</v>
      </c>
      <c r="I24" s="14" t="s">
        <v>117</v>
      </c>
    </row>
    <row r="25" spans="1:12" customFormat="1" ht="12.75" hidden="1" x14ac:dyDescent="0.2">
      <c r="A25" s="10">
        <v>0</v>
      </c>
      <c r="B25" s="24" t="s">
        <v>117</v>
      </c>
      <c r="C25" s="15" t="s">
        <v>117</v>
      </c>
      <c r="D25" s="15" t="s">
        <v>117</v>
      </c>
      <c r="E25" s="14" t="s">
        <v>117</v>
      </c>
      <c r="F25" s="18" t="s">
        <v>117</v>
      </c>
      <c r="G25" s="15" t="s">
        <v>117</v>
      </c>
      <c r="H25" s="14" t="s">
        <v>117</v>
      </c>
      <c r="I25" s="14" t="s">
        <v>117</v>
      </c>
    </row>
    <row r="26" spans="1:12" customFormat="1" ht="12.75" hidden="1" x14ac:dyDescent="0.2">
      <c r="A26" s="10">
        <v>0</v>
      </c>
      <c r="B26" s="24" t="s">
        <v>117</v>
      </c>
      <c r="C26" s="15" t="s">
        <v>117</v>
      </c>
      <c r="D26" s="17" t="s">
        <v>117</v>
      </c>
      <c r="E26" s="14" t="s">
        <v>117</v>
      </c>
      <c r="F26" s="18" t="s">
        <v>117</v>
      </c>
      <c r="G26" s="15" t="s">
        <v>117</v>
      </c>
      <c r="H26" s="14" t="s">
        <v>117</v>
      </c>
      <c r="I26" s="14" t="s">
        <v>117</v>
      </c>
    </row>
    <row r="27" spans="1:12" customFormat="1" ht="12.75" hidden="1" x14ac:dyDescent="0.2">
      <c r="A27" s="10">
        <v>0</v>
      </c>
      <c r="B27" s="24" t="s">
        <v>117</v>
      </c>
      <c r="C27" s="15" t="s">
        <v>117</v>
      </c>
      <c r="D27" s="15" t="s">
        <v>117</v>
      </c>
      <c r="E27" s="14" t="s">
        <v>117</v>
      </c>
      <c r="F27" s="18" t="s">
        <v>117</v>
      </c>
      <c r="G27" s="15" t="s">
        <v>117</v>
      </c>
      <c r="H27" s="14" t="s">
        <v>117</v>
      </c>
      <c r="I27" s="1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46">
        <v>0</v>
      </c>
      <c r="C29" s="38" t="s">
        <v>117</v>
      </c>
      <c r="D29" s="147" t="s">
        <v>130</v>
      </c>
      <c r="E29" s="148"/>
      <c r="F29" s="148" t="s">
        <v>131</v>
      </c>
      <c r="G29" s="148" t="s">
        <v>132</v>
      </c>
      <c r="H29" s="148" t="s">
        <v>117</v>
      </c>
      <c r="I29" s="147" t="s">
        <v>133</v>
      </c>
    </row>
    <row r="30" spans="1:12" x14ac:dyDescent="0.2">
      <c r="A30" s="10">
        <v>1</v>
      </c>
      <c r="B30" s="149" t="s">
        <v>134</v>
      </c>
      <c r="C30" s="42" t="s">
        <v>117</v>
      </c>
      <c r="D30" s="150" t="s">
        <v>3</v>
      </c>
      <c r="E30" s="150"/>
      <c r="F30" s="150" t="s">
        <v>135</v>
      </c>
      <c r="G30" s="150" t="s">
        <v>108</v>
      </c>
      <c r="H30" s="150" t="s">
        <v>117</v>
      </c>
      <c r="I30" s="151" t="s">
        <v>136</v>
      </c>
    </row>
    <row r="31" spans="1:12" hidden="1" x14ac:dyDescent="0.2">
      <c r="A31" s="10">
        <v>0</v>
      </c>
      <c r="B31" s="32" t="s">
        <v>137</v>
      </c>
      <c r="C31" s="27" t="s">
        <v>117</v>
      </c>
      <c r="D31" s="27" t="s">
        <v>117</v>
      </c>
      <c r="E31" s="27"/>
      <c r="F31" s="27" t="s">
        <v>117</v>
      </c>
      <c r="G31" s="27" t="s">
        <v>117</v>
      </c>
      <c r="H31" s="27" t="s">
        <v>117</v>
      </c>
      <c r="I31" s="27" t="s">
        <v>117</v>
      </c>
      <c r="L31" s="63" t="str">
        <f>+H31</f>
        <v/>
      </c>
    </row>
    <row r="32" spans="1:12" customFormat="1" ht="12.75" hidden="1" x14ac:dyDescent="0.2">
      <c r="A32" s="10">
        <v>0</v>
      </c>
      <c r="B32" s="4" t="s">
        <v>189</v>
      </c>
      <c r="C32" s="44" t="s">
        <v>117</v>
      </c>
      <c r="D32" s="1" t="s">
        <v>117</v>
      </c>
      <c r="E32" s="3" t="s">
        <v>117</v>
      </c>
      <c r="F32" s="45" t="s">
        <v>117</v>
      </c>
      <c r="G32" s="14" t="s">
        <v>117</v>
      </c>
      <c r="H32" s="14" t="s">
        <v>117</v>
      </c>
      <c r="I32" s="14" t="s">
        <v>117</v>
      </c>
    </row>
    <row r="33" spans="1:14" x14ac:dyDescent="0.2">
      <c r="A33" s="10">
        <v>1</v>
      </c>
      <c r="B33" s="43" t="s">
        <v>140</v>
      </c>
      <c r="C33" s="91" t="s">
        <v>117</v>
      </c>
      <c r="D33" s="92" t="s">
        <v>117</v>
      </c>
      <c r="E33" s="91"/>
      <c r="F33" s="93" t="s">
        <v>117</v>
      </c>
      <c r="G33" s="91" t="s">
        <v>117</v>
      </c>
      <c r="H33" s="91">
        <v>2233.8594218705866</v>
      </c>
      <c r="I33" s="91" t="s">
        <v>117</v>
      </c>
      <c r="L33" s="10">
        <f>SUBTOTAL(9,G34:G54)</f>
        <v>2233.8594218705871</v>
      </c>
      <c r="N33" s="10">
        <v>79.319313911589006</v>
      </c>
    </row>
    <row r="34" spans="1:14" x14ac:dyDescent="0.2">
      <c r="A34" s="10">
        <v>1</v>
      </c>
      <c r="B34" s="26" t="s">
        <v>205</v>
      </c>
      <c r="C34" s="27" t="s">
        <v>117</v>
      </c>
      <c r="D34" s="27">
        <v>600</v>
      </c>
      <c r="E34" s="27"/>
      <c r="F34" s="71">
        <v>1.82</v>
      </c>
      <c r="G34" s="27">
        <v>1092</v>
      </c>
      <c r="H34" s="27" t="s">
        <v>117</v>
      </c>
      <c r="I34" s="27">
        <v>8.0276224411659935</v>
      </c>
      <c r="M34" s="10">
        <v>66.181818181818187</v>
      </c>
    </row>
    <row r="35" spans="1:14" x14ac:dyDescent="0.2">
      <c r="A35" s="10">
        <v>1</v>
      </c>
      <c r="B35" s="26" t="s">
        <v>144</v>
      </c>
      <c r="C35" s="27" t="s">
        <v>117</v>
      </c>
      <c r="D35" s="27">
        <v>2</v>
      </c>
      <c r="E35" s="27"/>
      <c r="F35" s="71">
        <v>5.66</v>
      </c>
      <c r="G35" s="27">
        <v>11.32</v>
      </c>
      <c r="H35" s="27" t="s">
        <v>117</v>
      </c>
      <c r="I35" s="27">
        <v>8.3216745452380073E-2</v>
      </c>
    </row>
    <row r="36" spans="1:14" x14ac:dyDescent="0.2">
      <c r="A36" s="10">
        <v>1</v>
      </c>
      <c r="B36" s="26" t="s">
        <v>143</v>
      </c>
      <c r="C36" s="27" t="s">
        <v>117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117</v>
      </c>
      <c r="I36" s="27">
        <v>1.3820448891384679E-2</v>
      </c>
    </row>
    <row r="37" spans="1:14" x14ac:dyDescent="0.2">
      <c r="A37" s="10">
        <v>1</v>
      </c>
      <c r="B37" s="26" t="s">
        <v>146</v>
      </c>
      <c r="C37" s="27" t="s">
        <v>117</v>
      </c>
      <c r="D37" s="27">
        <v>725.27777777777783</v>
      </c>
      <c r="E37" s="27"/>
      <c r="F37" s="71">
        <v>0.37332849587671857</v>
      </c>
      <c r="G37" s="27">
        <v>270.76686187058675</v>
      </c>
      <c r="H37" s="27" t="s">
        <v>117</v>
      </c>
      <c r="I37" s="27">
        <v>1.9904891361505632</v>
      </c>
    </row>
    <row r="38" spans="1:14" hidden="1" x14ac:dyDescent="0.2">
      <c r="A38" s="10">
        <v>0</v>
      </c>
      <c r="B38" s="11" t="s">
        <v>53</v>
      </c>
      <c r="C38" s="75" t="s">
        <v>117</v>
      </c>
      <c r="D38" s="27">
        <v>84</v>
      </c>
      <c r="E38" s="9" t="s">
        <v>117</v>
      </c>
      <c r="F38" s="28" t="s">
        <v>117</v>
      </c>
      <c r="G38" s="27" t="s">
        <v>117</v>
      </c>
      <c r="H38" s="24" t="s">
        <v>117</v>
      </c>
      <c r="I38" s="24" t="s">
        <v>117</v>
      </c>
    </row>
    <row r="39" spans="1:14" s="153" customFormat="1" ht="12.75" hidden="1" x14ac:dyDescent="0.2">
      <c r="A39" s="152">
        <v>0</v>
      </c>
      <c r="B39" s="4" t="s">
        <v>12</v>
      </c>
      <c r="C39" s="44" t="s">
        <v>117</v>
      </c>
      <c r="D39" s="46">
        <v>52.500000000000007</v>
      </c>
      <c r="E39" s="3" t="s">
        <v>117</v>
      </c>
      <c r="F39" s="6" t="s">
        <v>117</v>
      </c>
      <c r="G39" s="15" t="s">
        <v>117</v>
      </c>
      <c r="H39" s="14" t="s">
        <v>117</v>
      </c>
      <c r="I39" s="14" t="s">
        <v>117</v>
      </c>
    </row>
    <row r="40" spans="1:14" s="153" customFormat="1" ht="12.75" hidden="1" x14ac:dyDescent="0.2">
      <c r="A40" s="152">
        <v>0</v>
      </c>
      <c r="B40" s="4" t="s">
        <v>54</v>
      </c>
      <c r="C40" s="44" t="s">
        <v>117</v>
      </c>
      <c r="D40" s="46">
        <v>126</v>
      </c>
      <c r="E40" s="3" t="s">
        <v>117</v>
      </c>
      <c r="F40" s="6" t="s">
        <v>117</v>
      </c>
      <c r="G40" s="15" t="s">
        <v>117</v>
      </c>
      <c r="H40" s="14" t="s">
        <v>117</v>
      </c>
      <c r="I40" s="14" t="s">
        <v>117</v>
      </c>
    </row>
    <row r="41" spans="1:14" s="152" customFormat="1" x14ac:dyDescent="0.2">
      <c r="A41" s="152">
        <v>1</v>
      </c>
      <c r="B41" s="98" t="s">
        <v>147</v>
      </c>
      <c r="C41" s="99" t="s">
        <v>117</v>
      </c>
      <c r="D41" s="99" t="s">
        <v>117</v>
      </c>
      <c r="E41" s="99" t="s">
        <v>117</v>
      </c>
      <c r="F41" s="100" t="s">
        <v>117</v>
      </c>
      <c r="G41" s="99">
        <v>696.89256000000023</v>
      </c>
      <c r="H41" s="99" t="s">
        <v>117</v>
      </c>
      <c r="I41" s="99">
        <v>5.1230680895033149</v>
      </c>
    </row>
    <row r="42" spans="1:14" hidden="1" x14ac:dyDescent="0.2">
      <c r="A42" s="10">
        <v>0</v>
      </c>
      <c r="B42" s="26" t="s">
        <v>190</v>
      </c>
      <c r="C42" s="27" t="s">
        <v>117</v>
      </c>
      <c r="D42" s="27">
        <v>0.6</v>
      </c>
      <c r="E42" s="27" t="s">
        <v>117</v>
      </c>
      <c r="F42" s="71">
        <v>54.977999999999994</v>
      </c>
      <c r="G42" s="27">
        <v>32.986799999999995</v>
      </c>
      <c r="H42" s="27" t="s">
        <v>117</v>
      </c>
      <c r="I42" s="27">
        <v>0.24249594866506807</v>
      </c>
    </row>
    <row r="43" spans="1:14" hidden="1" x14ac:dyDescent="0.2">
      <c r="A43" s="10">
        <v>0</v>
      </c>
      <c r="B43" s="26" t="s">
        <v>191</v>
      </c>
      <c r="C43" s="27" t="s">
        <v>117</v>
      </c>
      <c r="D43" s="27">
        <v>4</v>
      </c>
      <c r="E43" s="27"/>
      <c r="F43" s="71">
        <v>14.586</v>
      </c>
      <c r="G43" s="27">
        <v>58.344000000000001</v>
      </c>
      <c r="H43" s="27" t="s">
        <v>117</v>
      </c>
      <c r="I43" s="27">
        <v>0.42890439899944016</v>
      </c>
    </row>
    <row r="44" spans="1:14" hidden="1" x14ac:dyDescent="0.2">
      <c r="A44" s="10">
        <v>0</v>
      </c>
      <c r="B44" s="26" t="s">
        <v>192</v>
      </c>
      <c r="C44" s="27" t="s">
        <v>117</v>
      </c>
      <c r="D44" s="27">
        <v>0.8</v>
      </c>
      <c r="E44" s="27"/>
      <c r="F44" s="71">
        <v>44.125199999999992</v>
      </c>
      <c r="G44" s="27">
        <v>35.300159999999998</v>
      </c>
      <c r="H44" s="27" t="s">
        <v>117</v>
      </c>
      <c r="I44" s="27">
        <v>0.25950215805196897</v>
      </c>
    </row>
    <row r="45" spans="1:14" hidden="1" x14ac:dyDescent="0.2">
      <c r="A45" s="10">
        <v>0</v>
      </c>
      <c r="B45" s="26" t="s">
        <v>193</v>
      </c>
      <c r="C45" s="27" t="s">
        <v>117</v>
      </c>
      <c r="D45" s="27">
        <v>0.6</v>
      </c>
      <c r="E45" s="27"/>
      <c r="F45" s="71">
        <v>14.790000000000001</v>
      </c>
      <c r="G45" s="27">
        <v>8.8740000000000006</v>
      </c>
      <c r="H45" s="27" t="s">
        <v>117</v>
      </c>
      <c r="I45" s="27">
        <v>6.5235459288376402E-2</v>
      </c>
    </row>
    <row r="46" spans="1:14" hidden="1" x14ac:dyDescent="0.2">
      <c r="A46" s="10">
        <v>0</v>
      </c>
      <c r="B46" s="26" t="s">
        <v>194</v>
      </c>
      <c r="C46" s="27" t="s">
        <v>117</v>
      </c>
      <c r="D46" s="27">
        <v>0.45</v>
      </c>
      <c r="E46" s="27"/>
      <c r="F46" s="71">
        <v>223.38</v>
      </c>
      <c r="G46" s="27">
        <v>100.521</v>
      </c>
      <c r="H46" s="27" t="s">
        <v>117</v>
      </c>
      <c r="I46" s="27">
        <v>0.73896028883557396</v>
      </c>
    </row>
    <row r="47" spans="1:14" hidden="1" x14ac:dyDescent="0.2">
      <c r="A47" s="10">
        <v>0</v>
      </c>
      <c r="B47" s="26" t="s">
        <v>195</v>
      </c>
      <c r="C47" s="27" t="s">
        <v>117</v>
      </c>
      <c r="D47" s="27">
        <v>7</v>
      </c>
      <c r="E47" s="27"/>
      <c r="F47" s="71">
        <v>10.791600000000001</v>
      </c>
      <c r="G47" s="27">
        <v>75.541200000000003</v>
      </c>
      <c r="H47" s="27" t="s">
        <v>117</v>
      </c>
      <c r="I47" s="27">
        <v>0.55532622010312138</v>
      </c>
    </row>
    <row r="48" spans="1:14" hidden="1" x14ac:dyDescent="0.2">
      <c r="A48" s="10">
        <v>0</v>
      </c>
      <c r="B48" s="26" t="s">
        <v>196</v>
      </c>
      <c r="C48" s="27" t="s">
        <v>117</v>
      </c>
      <c r="D48" s="27">
        <v>1</v>
      </c>
      <c r="E48" s="27"/>
      <c r="F48" s="71">
        <v>137.49600000000001</v>
      </c>
      <c r="G48" s="27">
        <v>137.49600000000001</v>
      </c>
      <c r="H48" s="27" t="s">
        <v>117</v>
      </c>
      <c r="I48" s="27">
        <v>1.0107747025371423</v>
      </c>
    </row>
    <row r="49" spans="1:14" hidden="1" x14ac:dyDescent="0.2">
      <c r="A49" s="10">
        <v>0</v>
      </c>
      <c r="B49" s="26" t="s">
        <v>197</v>
      </c>
      <c r="C49" s="27" t="s">
        <v>117</v>
      </c>
      <c r="D49" s="27">
        <v>1</v>
      </c>
      <c r="E49" s="27"/>
      <c r="F49" s="72">
        <v>61.5672</v>
      </c>
      <c r="G49" s="27">
        <v>61.5672</v>
      </c>
      <c r="H49" s="27" t="s">
        <v>117</v>
      </c>
      <c r="I49" s="27">
        <v>0.45259911754556309</v>
      </c>
    </row>
    <row r="50" spans="1:14" hidden="1" x14ac:dyDescent="0.2">
      <c r="A50" s="10">
        <v>0</v>
      </c>
      <c r="B50" s="26" t="s">
        <v>154</v>
      </c>
      <c r="C50" s="27" t="s">
        <v>117</v>
      </c>
      <c r="D50" s="27">
        <v>1</v>
      </c>
      <c r="E50" s="27"/>
      <c r="F50" s="71">
        <v>43.655999999999999</v>
      </c>
      <c r="G50" s="27">
        <v>43.655999999999999</v>
      </c>
      <c r="H50" s="27" t="s">
        <v>117</v>
      </c>
      <c r="I50" s="27">
        <v>0.32092846638419653</v>
      </c>
    </row>
    <row r="51" spans="1:14" hidden="1" x14ac:dyDescent="0.2">
      <c r="A51" s="10">
        <v>0</v>
      </c>
      <c r="B51" s="26" t="s">
        <v>198</v>
      </c>
      <c r="C51" s="27" t="s">
        <v>117</v>
      </c>
      <c r="D51" s="27">
        <v>2</v>
      </c>
      <c r="E51" s="27"/>
      <c r="F51" s="71">
        <v>8.3028000000000013</v>
      </c>
      <c r="G51" s="27">
        <v>16.605600000000003</v>
      </c>
      <c r="H51" s="27" t="s">
        <v>117</v>
      </c>
      <c r="I51" s="27">
        <v>0.12207279048445609</v>
      </c>
      <c r="L51" s="63"/>
    </row>
    <row r="52" spans="1:14" hidden="1" x14ac:dyDescent="0.2">
      <c r="A52" s="10">
        <v>0</v>
      </c>
      <c r="B52" s="26" t="s">
        <v>199</v>
      </c>
      <c r="C52" s="27" t="s">
        <v>117</v>
      </c>
      <c r="D52" s="27">
        <v>5</v>
      </c>
      <c r="E52" s="27"/>
      <c r="F52" s="71">
        <v>19.788</v>
      </c>
      <c r="G52" s="27">
        <v>98.94</v>
      </c>
      <c r="H52" s="27" t="s">
        <v>117</v>
      </c>
      <c r="I52" s="27">
        <v>0.72733787942212758</v>
      </c>
      <c r="L52" s="152"/>
    </row>
    <row r="53" spans="1:14" hidden="1" x14ac:dyDescent="0.2">
      <c r="A53" s="10">
        <v>0</v>
      </c>
      <c r="B53" s="26" t="s">
        <v>200</v>
      </c>
      <c r="C53" s="27" t="s">
        <v>117</v>
      </c>
      <c r="D53" s="27">
        <v>1.4000000000000001</v>
      </c>
      <c r="E53" s="27"/>
      <c r="F53" s="71">
        <v>19.329000000000001</v>
      </c>
      <c r="G53" s="27">
        <v>27.060600000000004</v>
      </c>
      <c r="H53" s="27" t="s">
        <v>117</v>
      </c>
      <c r="I53" s="27">
        <v>0.19893065918627886</v>
      </c>
      <c r="L53" s="152"/>
    </row>
    <row r="54" spans="1:14" s="176" customFormat="1" x14ac:dyDescent="0.2">
      <c r="A54" s="10">
        <v>1</v>
      </c>
      <c r="B54" s="26" t="s">
        <v>201</v>
      </c>
      <c r="C54" s="27" t="s">
        <v>117</v>
      </c>
      <c r="D54" s="27">
        <v>3500</v>
      </c>
      <c r="E54" s="27"/>
      <c r="F54" s="71">
        <v>4.5999999999999999E-2</v>
      </c>
      <c r="G54" s="27">
        <v>161</v>
      </c>
      <c r="H54" s="27" t="s">
        <v>117</v>
      </c>
      <c r="I54" s="27">
        <v>1.1835597188898579</v>
      </c>
      <c r="L54" s="223">
        <f>SUM(G55:G74)</f>
        <v>5666.1998161103447</v>
      </c>
      <c r="N54" s="10" t="e">
        <v>#VALUE!</v>
      </c>
    </row>
    <row r="55" spans="1:14" x14ac:dyDescent="0.2">
      <c r="A55" s="176">
        <v>1</v>
      </c>
      <c r="B55" s="88" t="s">
        <v>157</v>
      </c>
      <c r="C55" s="167" t="s">
        <v>117</v>
      </c>
      <c r="D55" s="245" t="s">
        <v>117</v>
      </c>
      <c r="E55" s="168" t="s">
        <v>117</v>
      </c>
      <c r="F55" s="169" t="s">
        <v>117</v>
      </c>
      <c r="G55" s="91" t="s">
        <v>117</v>
      </c>
      <c r="H55" s="91">
        <v>5666.1998161103447</v>
      </c>
      <c r="I55" s="95" t="s">
        <v>117</v>
      </c>
    </row>
    <row r="56" spans="1:14" x14ac:dyDescent="0.2">
      <c r="A56" s="10">
        <v>1</v>
      </c>
      <c r="B56" s="11" t="s">
        <v>158</v>
      </c>
      <c r="C56" s="75" t="s">
        <v>117</v>
      </c>
      <c r="D56" s="29">
        <v>1.6</v>
      </c>
      <c r="E56" s="9" t="s">
        <v>117</v>
      </c>
      <c r="F56" s="28">
        <v>45</v>
      </c>
      <c r="G56" s="27">
        <v>72</v>
      </c>
      <c r="H56" s="9" t="s">
        <v>117</v>
      </c>
      <c r="I56" s="24">
        <v>0.52929378732962595</v>
      </c>
    </row>
    <row r="57" spans="1:14" ht="12.75" x14ac:dyDescent="0.2">
      <c r="A57" s="10">
        <v>1</v>
      </c>
      <c r="B57" s="11" t="s">
        <v>159</v>
      </c>
      <c r="C57" s="75" t="s">
        <v>117</v>
      </c>
      <c r="D57" s="29">
        <v>3569</v>
      </c>
      <c r="E57" s="9" t="s">
        <v>117</v>
      </c>
      <c r="F57" s="154">
        <v>0.2</v>
      </c>
      <c r="G57" s="27">
        <v>713.80000000000007</v>
      </c>
      <c r="H57" s="9" t="s">
        <v>117</v>
      </c>
      <c r="I57" s="24">
        <v>5.2473597971650969</v>
      </c>
      <c r="L57"/>
    </row>
    <row r="58" spans="1:14" ht="12.75" x14ac:dyDescent="0.2">
      <c r="A58" s="10">
        <v>1</v>
      </c>
      <c r="B58" s="11" t="s">
        <v>160</v>
      </c>
      <c r="C58" s="75" t="s">
        <v>117</v>
      </c>
      <c r="D58" s="29">
        <v>800000</v>
      </c>
      <c r="E58" s="9" t="s">
        <v>117</v>
      </c>
      <c r="F58" s="28">
        <v>2.5000000000000001E-4</v>
      </c>
      <c r="G58" s="27">
        <v>200</v>
      </c>
      <c r="H58" s="9" t="s">
        <v>117</v>
      </c>
      <c r="I58" s="24">
        <v>1.470260520360072</v>
      </c>
      <c r="L58"/>
    </row>
    <row r="59" spans="1:14" ht="12.75" x14ac:dyDescent="0.2">
      <c r="A59" s="10">
        <v>1</v>
      </c>
      <c r="B59" s="11" t="s">
        <v>161</v>
      </c>
      <c r="C59" s="75" t="s">
        <v>117</v>
      </c>
      <c r="D59" s="7">
        <v>35000</v>
      </c>
      <c r="E59" s="9" t="s">
        <v>117</v>
      </c>
      <c r="F59" s="28">
        <v>0.05</v>
      </c>
      <c r="G59" s="7">
        <v>1750</v>
      </c>
      <c r="H59" s="9" t="s">
        <v>117</v>
      </c>
      <c r="I59" s="24">
        <v>12.86477955315063</v>
      </c>
      <c r="L59"/>
    </row>
    <row r="60" spans="1:14" customFormat="1" ht="12.75" x14ac:dyDescent="0.2">
      <c r="A60" s="10">
        <v>1</v>
      </c>
      <c r="B60" s="4" t="s">
        <v>162</v>
      </c>
      <c r="C60" s="44" t="s">
        <v>117</v>
      </c>
      <c r="D60" s="1">
        <v>468</v>
      </c>
      <c r="E60" s="3" t="s">
        <v>117</v>
      </c>
      <c r="F60" s="3">
        <v>4.5353448275862061</v>
      </c>
      <c r="G60" s="1">
        <v>2122.5413793103444</v>
      </c>
      <c r="H60" s="3" t="s">
        <v>117</v>
      </c>
      <c r="I60" s="14">
        <v>15.60344396415306</v>
      </c>
    </row>
    <row r="61" spans="1:14" customFormat="1" ht="12.75" hidden="1" x14ac:dyDescent="0.2">
      <c r="A61" s="10">
        <v>0</v>
      </c>
      <c r="B61" s="4">
        <v>0</v>
      </c>
      <c r="C61" s="44" t="s">
        <v>117</v>
      </c>
      <c r="D61" s="1" t="s">
        <v>117</v>
      </c>
      <c r="E61" s="3" t="s">
        <v>117</v>
      </c>
      <c r="F61" s="3" t="s">
        <v>117</v>
      </c>
      <c r="G61" s="1" t="s">
        <v>117</v>
      </c>
      <c r="H61" s="3" t="s">
        <v>117</v>
      </c>
      <c r="I61" s="14" t="s">
        <v>117</v>
      </c>
    </row>
    <row r="62" spans="1:14" customFormat="1" ht="12.75" hidden="1" x14ac:dyDescent="0.2">
      <c r="A62" s="10">
        <v>0</v>
      </c>
      <c r="B62" s="4">
        <v>0</v>
      </c>
      <c r="C62" s="44" t="s">
        <v>117</v>
      </c>
      <c r="D62" s="1" t="s">
        <v>117</v>
      </c>
      <c r="E62" s="3" t="s">
        <v>117</v>
      </c>
      <c r="F62" s="3" t="s">
        <v>117</v>
      </c>
      <c r="G62" s="1" t="s">
        <v>117</v>
      </c>
      <c r="H62" s="3" t="s">
        <v>117</v>
      </c>
      <c r="I62" s="14" t="s">
        <v>117</v>
      </c>
    </row>
    <row r="63" spans="1:14" customFormat="1" ht="12.75" hidden="1" x14ac:dyDescent="0.2">
      <c r="A63" s="10">
        <v>0</v>
      </c>
      <c r="B63" s="4">
        <v>0</v>
      </c>
      <c r="C63" s="44" t="s">
        <v>117</v>
      </c>
      <c r="D63" s="1" t="s">
        <v>117</v>
      </c>
      <c r="E63" s="3" t="s">
        <v>117</v>
      </c>
      <c r="F63" s="3" t="s">
        <v>117</v>
      </c>
      <c r="G63" s="1" t="s">
        <v>117</v>
      </c>
      <c r="H63" s="3" t="s">
        <v>117</v>
      </c>
      <c r="I63" s="14" t="s">
        <v>117</v>
      </c>
    </row>
    <row r="64" spans="1:14" customFormat="1" ht="12.75" hidden="1" x14ac:dyDescent="0.2">
      <c r="A64" s="10">
        <v>0</v>
      </c>
      <c r="B64" s="4">
        <v>0</v>
      </c>
      <c r="C64" s="44" t="s">
        <v>117</v>
      </c>
      <c r="D64" s="1" t="s">
        <v>117</v>
      </c>
      <c r="E64" s="3" t="s">
        <v>117</v>
      </c>
      <c r="F64" s="3" t="s">
        <v>117</v>
      </c>
      <c r="G64" s="1" t="s">
        <v>117</v>
      </c>
      <c r="H64" s="3" t="s">
        <v>117</v>
      </c>
      <c r="I64" s="14" t="s">
        <v>117</v>
      </c>
    </row>
    <row r="65" spans="1:14" customFormat="1" ht="12.75" hidden="1" x14ac:dyDescent="0.2">
      <c r="A65" s="10">
        <v>0</v>
      </c>
      <c r="B65" s="4">
        <v>0</v>
      </c>
      <c r="C65" s="44" t="s">
        <v>117</v>
      </c>
      <c r="D65" s="1" t="s">
        <v>117</v>
      </c>
      <c r="E65" s="3" t="s">
        <v>117</v>
      </c>
      <c r="F65" s="3" t="s">
        <v>117</v>
      </c>
      <c r="G65" s="1" t="s">
        <v>117</v>
      </c>
      <c r="H65" s="3" t="s">
        <v>117</v>
      </c>
      <c r="I65" s="14" t="s">
        <v>117</v>
      </c>
    </row>
    <row r="66" spans="1:14" customFormat="1" ht="12.75" hidden="1" x14ac:dyDescent="0.2">
      <c r="A66" s="10">
        <v>0</v>
      </c>
      <c r="B66" s="4">
        <v>0</v>
      </c>
      <c r="C66" s="44" t="s">
        <v>117</v>
      </c>
      <c r="D66" s="1" t="s">
        <v>117</v>
      </c>
      <c r="E66" s="3" t="s">
        <v>117</v>
      </c>
      <c r="F66" s="3" t="s">
        <v>117</v>
      </c>
      <c r="G66" s="1" t="s">
        <v>117</v>
      </c>
      <c r="H66" s="3" t="s">
        <v>117</v>
      </c>
      <c r="I66" s="14" t="s">
        <v>117</v>
      </c>
    </row>
    <row r="67" spans="1:14" customFormat="1" ht="12.75" hidden="1" x14ac:dyDescent="0.2">
      <c r="A67" s="10">
        <v>0</v>
      </c>
      <c r="B67" s="4">
        <v>0</v>
      </c>
      <c r="C67" s="44" t="s">
        <v>117</v>
      </c>
      <c r="D67" s="1" t="s">
        <v>117</v>
      </c>
      <c r="E67" s="3" t="s">
        <v>117</v>
      </c>
      <c r="F67" s="3" t="s">
        <v>117</v>
      </c>
      <c r="G67" s="1" t="s">
        <v>117</v>
      </c>
      <c r="H67" s="3" t="s">
        <v>117</v>
      </c>
      <c r="I67" s="14" t="s">
        <v>117</v>
      </c>
    </row>
    <row r="68" spans="1:14" customFormat="1" ht="12.75" hidden="1" x14ac:dyDescent="0.2">
      <c r="A68" s="10">
        <v>0</v>
      </c>
      <c r="B68" s="4">
        <v>0</v>
      </c>
      <c r="C68" s="44" t="s">
        <v>117</v>
      </c>
      <c r="D68" s="1" t="s">
        <v>117</v>
      </c>
      <c r="E68" s="3" t="s">
        <v>117</v>
      </c>
      <c r="F68" s="3" t="s">
        <v>117</v>
      </c>
      <c r="G68" s="1" t="s">
        <v>117</v>
      </c>
      <c r="H68" s="3" t="s">
        <v>117</v>
      </c>
      <c r="I68" s="14" t="s">
        <v>117</v>
      </c>
    </row>
    <row r="69" spans="1:14" customFormat="1" ht="12.75" hidden="1" x14ac:dyDescent="0.2">
      <c r="A69" s="10">
        <v>0</v>
      </c>
      <c r="B69" s="4">
        <v>0</v>
      </c>
      <c r="C69" s="44" t="s">
        <v>117</v>
      </c>
      <c r="D69" s="1" t="s">
        <v>117</v>
      </c>
      <c r="E69" s="3" t="s">
        <v>117</v>
      </c>
      <c r="F69" s="3" t="s">
        <v>117</v>
      </c>
      <c r="G69" s="1" t="s">
        <v>117</v>
      </c>
      <c r="H69" s="3" t="s">
        <v>117</v>
      </c>
      <c r="I69" s="14" t="s">
        <v>117</v>
      </c>
    </row>
    <row r="70" spans="1:14" customFormat="1" ht="12.75" hidden="1" x14ac:dyDescent="0.2">
      <c r="A70" s="10">
        <v>0</v>
      </c>
      <c r="B70" s="4">
        <v>0</v>
      </c>
      <c r="C70" s="44" t="s">
        <v>117</v>
      </c>
      <c r="D70" s="1" t="s">
        <v>117</v>
      </c>
      <c r="E70" s="3" t="s">
        <v>117</v>
      </c>
      <c r="F70" s="3" t="s">
        <v>117</v>
      </c>
      <c r="G70" s="1" t="s">
        <v>117</v>
      </c>
      <c r="H70" s="3" t="s">
        <v>117</v>
      </c>
      <c r="I70" s="14" t="s">
        <v>117</v>
      </c>
    </row>
    <row r="71" spans="1:14" customFormat="1" ht="12.75" hidden="1" x14ac:dyDescent="0.2">
      <c r="A71" s="10">
        <v>0</v>
      </c>
      <c r="B71" s="4">
        <v>0</v>
      </c>
      <c r="C71" s="44" t="s">
        <v>117</v>
      </c>
      <c r="D71" s="1" t="s">
        <v>117</v>
      </c>
      <c r="E71" s="3" t="s">
        <v>117</v>
      </c>
      <c r="F71" s="3" t="s">
        <v>117</v>
      </c>
      <c r="G71" s="1" t="s">
        <v>117</v>
      </c>
      <c r="H71" s="3" t="s">
        <v>117</v>
      </c>
      <c r="I71" s="14" t="s">
        <v>117</v>
      </c>
    </row>
    <row r="72" spans="1:14" customFormat="1" ht="12.75" hidden="1" x14ac:dyDescent="0.2">
      <c r="A72" s="10">
        <v>0</v>
      </c>
      <c r="B72" s="4">
        <v>0</v>
      </c>
      <c r="C72" s="44" t="s">
        <v>117</v>
      </c>
      <c r="D72" s="1" t="s">
        <v>117</v>
      </c>
      <c r="E72" s="3" t="s">
        <v>117</v>
      </c>
      <c r="F72" s="3" t="s">
        <v>117</v>
      </c>
      <c r="G72" s="1" t="s">
        <v>117</v>
      </c>
      <c r="H72" s="3" t="s">
        <v>117</v>
      </c>
      <c r="I72" s="14" t="s">
        <v>117</v>
      </c>
    </row>
    <row r="73" spans="1:14" x14ac:dyDescent="0.2">
      <c r="A73" s="10">
        <v>1</v>
      </c>
      <c r="B73" s="11" t="s">
        <v>163</v>
      </c>
      <c r="C73" s="9" t="s">
        <v>117</v>
      </c>
      <c r="D73" s="26" t="s">
        <v>117</v>
      </c>
      <c r="E73" s="77" t="s">
        <v>117</v>
      </c>
      <c r="F73" s="71" t="s">
        <v>117</v>
      </c>
      <c r="G73" s="30">
        <v>771.6</v>
      </c>
      <c r="H73" s="24" t="s">
        <v>117</v>
      </c>
      <c r="I73" s="24">
        <v>5.6722650875491585</v>
      </c>
    </row>
    <row r="74" spans="1:14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/>
      <c r="F74" s="71" t="s">
        <v>117</v>
      </c>
      <c r="G74" s="27">
        <v>36.258436799999998</v>
      </c>
      <c r="H74" s="27" t="s">
        <v>117</v>
      </c>
      <c r="I74" s="27">
        <v>0.26654674078505391</v>
      </c>
    </row>
    <row r="75" spans="1:14" x14ac:dyDescent="0.2">
      <c r="A75" s="10">
        <v>1</v>
      </c>
      <c r="B75" s="94" t="s">
        <v>165</v>
      </c>
      <c r="C75" s="95" t="s">
        <v>117</v>
      </c>
      <c r="D75" s="91" t="s">
        <v>117</v>
      </c>
      <c r="E75" s="91"/>
      <c r="F75" s="93" t="s">
        <v>117</v>
      </c>
      <c r="G75" s="91" t="s">
        <v>117</v>
      </c>
      <c r="H75" s="91">
        <v>1518.36</v>
      </c>
      <c r="I75" s="91" t="s">
        <v>117</v>
      </c>
      <c r="L75" s="63">
        <f>SUM(G76:G81)</f>
        <v>1518.36</v>
      </c>
      <c r="N75" s="10">
        <v>100</v>
      </c>
    </row>
    <row r="76" spans="1:14" x14ac:dyDescent="0.2">
      <c r="A76" s="10">
        <v>1</v>
      </c>
      <c r="B76" s="26" t="s">
        <v>202</v>
      </c>
      <c r="C76" s="24" t="s">
        <v>117</v>
      </c>
      <c r="D76" s="27">
        <v>117</v>
      </c>
      <c r="E76" s="27" t="s">
        <v>117</v>
      </c>
      <c r="F76" s="71" t="s">
        <v>117</v>
      </c>
      <c r="G76" s="27">
        <v>975</v>
      </c>
      <c r="H76" s="27" t="s">
        <v>117</v>
      </c>
      <c r="I76" s="27">
        <v>7.1675200367553513</v>
      </c>
    </row>
    <row r="77" spans="1:14" x14ac:dyDescent="0.2">
      <c r="A77" s="10">
        <v>1</v>
      </c>
      <c r="B77" s="26" t="s">
        <v>166</v>
      </c>
      <c r="C77" s="24" t="s">
        <v>117</v>
      </c>
      <c r="D77" s="27">
        <v>0.8</v>
      </c>
      <c r="E77" s="27"/>
      <c r="F77" s="71" t="s">
        <v>117</v>
      </c>
      <c r="G77" s="27">
        <v>543.3599999999999</v>
      </c>
      <c r="H77" s="27" t="s">
        <v>117</v>
      </c>
      <c r="I77" s="27">
        <v>3.9944037817142433</v>
      </c>
    </row>
    <row r="78" spans="1:14" hidden="1" x14ac:dyDescent="0.2">
      <c r="A78" s="10">
        <v>0</v>
      </c>
      <c r="B78" s="26">
        <v>0</v>
      </c>
      <c r="C78" s="24" t="s">
        <v>117</v>
      </c>
      <c r="D78" s="27" t="s">
        <v>117</v>
      </c>
      <c r="E78" s="27"/>
      <c r="F78" s="70" t="s">
        <v>117</v>
      </c>
      <c r="G78" s="27" t="s">
        <v>117</v>
      </c>
      <c r="H78" s="27" t="s">
        <v>117</v>
      </c>
      <c r="I78" s="27" t="s">
        <v>117</v>
      </c>
    </row>
    <row r="79" spans="1:14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70" t="s">
        <v>117</v>
      </c>
      <c r="G79" s="27" t="s">
        <v>117</v>
      </c>
      <c r="H79" s="27" t="s">
        <v>117</v>
      </c>
      <c r="I79" s="27" t="s">
        <v>117</v>
      </c>
    </row>
    <row r="80" spans="1:14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70" t="s">
        <v>117</v>
      </c>
      <c r="G80" s="27" t="s">
        <v>117</v>
      </c>
      <c r="H80" s="27" t="s">
        <v>117</v>
      </c>
      <c r="I80" s="27" t="s">
        <v>117</v>
      </c>
    </row>
    <row r="81" spans="1:14" customFormat="1" ht="12.75" hidden="1" x14ac:dyDescent="0.2">
      <c r="A81" s="10">
        <v>0</v>
      </c>
      <c r="B81" s="4">
        <v>0</v>
      </c>
      <c r="C81" s="3" t="s">
        <v>117</v>
      </c>
      <c r="D81" s="16" t="s">
        <v>117</v>
      </c>
      <c r="E81" s="48" t="s">
        <v>117</v>
      </c>
      <c r="F81" s="44" t="s">
        <v>117</v>
      </c>
      <c r="G81" s="49" t="s">
        <v>117</v>
      </c>
      <c r="H81" s="3" t="s">
        <v>117</v>
      </c>
      <c r="I81" s="14" t="s">
        <v>117</v>
      </c>
    </row>
    <row r="82" spans="1:14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2760.1443364889847</v>
      </c>
      <c r="I82" s="91" t="s">
        <v>117</v>
      </c>
      <c r="L82" s="63">
        <f>SUM(G83:G84)</f>
        <v>2760.1443364889847</v>
      </c>
      <c r="N82" s="10">
        <v>108.3276359469447</v>
      </c>
    </row>
    <row r="83" spans="1:14" x14ac:dyDescent="0.2">
      <c r="A83" s="10">
        <v>1</v>
      </c>
      <c r="B83" s="31" t="s">
        <v>168</v>
      </c>
      <c r="C83" s="24" t="s">
        <v>117</v>
      </c>
      <c r="D83" s="27">
        <v>83.591024005025872</v>
      </c>
      <c r="E83" s="27"/>
      <c r="F83" s="71">
        <v>19.999729591773505</v>
      </c>
      <c r="G83" s="27">
        <v>1671.7978763999654</v>
      </c>
      <c r="H83" s="27" t="s">
        <v>117</v>
      </c>
      <c r="I83" s="27">
        <v>12.289892078463382</v>
      </c>
    </row>
    <row r="84" spans="1:14" x14ac:dyDescent="0.2">
      <c r="A84" s="10">
        <v>1</v>
      </c>
      <c r="B84" s="31" t="s">
        <v>169</v>
      </c>
      <c r="C84" s="24" t="s">
        <v>117</v>
      </c>
      <c r="D84" s="27">
        <v>189.08379620642012</v>
      </c>
      <c r="E84" s="27"/>
      <c r="F84" s="71">
        <v>5.7558949096880134</v>
      </c>
      <c r="G84" s="27">
        <v>1088.3464600890193</v>
      </c>
      <c r="H84" s="27" t="s">
        <v>117</v>
      </c>
      <c r="I84" s="27">
        <v>8.0007641637126188</v>
      </c>
    </row>
    <row r="85" spans="1:14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3" t="s">
        <v>117</v>
      </c>
      <c r="G85" s="91" t="s">
        <v>117</v>
      </c>
      <c r="H85" s="91">
        <v>924.27556365730288</v>
      </c>
      <c r="I85" s="91" t="s">
        <v>117</v>
      </c>
      <c r="L85" s="63">
        <f>SUM(G86:G91)</f>
        <v>924.27556365730288</v>
      </c>
      <c r="N85" s="10">
        <v>86.711945172704759</v>
      </c>
    </row>
    <row r="86" spans="1:14" customFormat="1" ht="12.75" hidden="1" x14ac:dyDescent="0.2">
      <c r="A86" s="10">
        <v>0</v>
      </c>
      <c r="B86" s="5" t="s">
        <v>171</v>
      </c>
      <c r="C86" s="3" t="s">
        <v>117</v>
      </c>
      <c r="D86" s="47" t="s">
        <v>117</v>
      </c>
      <c r="E86" s="48" t="s">
        <v>117</v>
      </c>
      <c r="F86" s="50" t="s">
        <v>117</v>
      </c>
      <c r="G86" s="2" t="s">
        <v>117</v>
      </c>
      <c r="H86" s="3" t="s">
        <v>117</v>
      </c>
      <c r="I86" s="14" t="s">
        <v>117</v>
      </c>
    </row>
    <row r="87" spans="1:14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370.4268764051148</v>
      </c>
      <c r="H87" s="27" t="s">
        <v>117</v>
      </c>
      <c r="I87" s="27">
        <v>2.7231200602937005</v>
      </c>
    </row>
    <row r="88" spans="1:14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389.95552321795032</v>
      </c>
      <c r="H88" s="27" t="s">
        <v>117</v>
      </c>
      <c r="I88" s="27">
        <v>2.8666810524185387</v>
      </c>
    </row>
    <row r="89" spans="1:14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163.89316403423774</v>
      </c>
      <c r="H89" s="27" t="s">
        <v>117</v>
      </c>
      <c r="I89" s="27">
        <v>1.2048282431821851</v>
      </c>
    </row>
    <row r="90" spans="1:14" customFormat="1" ht="12.75" hidden="1" x14ac:dyDescent="0.2">
      <c r="A90" s="10">
        <v>0</v>
      </c>
      <c r="B90" s="4">
        <v>0</v>
      </c>
      <c r="C90" s="3" t="s">
        <v>117</v>
      </c>
      <c r="D90" s="3" t="s">
        <v>117</v>
      </c>
      <c r="E90" s="48" t="s">
        <v>117</v>
      </c>
      <c r="F90" s="44" t="s">
        <v>117</v>
      </c>
      <c r="G90" s="15" t="s">
        <v>117</v>
      </c>
      <c r="H90" s="16" t="s">
        <v>117</v>
      </c>
      <c r="I90" s="14" t="s">
        <v>117</v>
      </c>
    </row>
    <row r="91" spans="1:14" customFormat="1" ht="12.75" hidden="1" x14ac:dyDescent="0.2">
      <c r="A91" s="10">
        <v>0</v>
      </c>
      <c r="B91" s="5" t="s">
        <v>175</v>
      </c>
      <c r="C91" s="3" t="s">
        <v>117</v>
      </c>
      <c r="D91" s="51" t="s">
        <v>117</v>
      </c>
      <c r="E91" s="48" t="s">
        <v>117</v>
      </c>
      <c r="F91" s="44" t="s">
        <v>117</v>
      </c>
      <c r="G91" s="52" t="s">
        <v>117</v>
      </c>
      <c r="H91" s="3" t="s">
        <v>117</v>
      </c>
      <c r="I91" s="14" t="s">
        <v>117</v>
      </c>
    </row>
    <row r="92" spans="1:14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500.19224511493559</v>
      </c>
      <c r="H92" s="27" t="s">
        <v>117</v>
      </c>
      <c r="I92" s="27">
        <v>3.6770645529137891</v>
      </c>
      <c r="L92" s="63">
        <f>+G92</f>
        <v>500.19224511493559</v>
      </c>
    </row>
    <row r="93" spans="1:14" customFormat="1" ht="12.75" hidden="1" x14ac:dyDescent="0.2">
      <c r="A93" s="10">
        <v>0</v>
      </c>
      <c r="B93" s="3">
        <v>0</v>
      </c>
      <c r="C93" s="3" t="s">
        <v>117</v>
      </c>
      <c r="D93" s="3" t="s">
        <v>117</v>
      </c>
      <c r="E93" s="48" t="s">
        <v>117</v>
      </c>
      <c r="F93" s="44" t="s">
        <v>117</v>
      </c>
      <c r="G93" s="15" t="s">
        <v>117</v>
      </c>
      <c r="H93" s="14" t="s">
        <v>117</v>
      </c>
      <c r="I93" s="14" t="s">
        <v>117</v>
      </c>
    </row>
    <row r="94" spans="1:14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13603.031383242154</v>
      </c>
      <c r="H94" s="38" t="s">
        <v>117</v>
      </c>
      <c r="I94" s="38">
        <v>99.999999999999986</v>
      </c>
      <c r="K94" s="63"/>
      <c r="L94" s="63">
        <f>SUM(L31:L92)</f>
        <v>13603.031383242154</v>
      </c>
    </row>
    <row r="95" spans="1:14" customFormat="1" ht="12.75" hidden="1" x14ac:dyDescent="0.2">
      <c r="A95" s="10">
        <v>0</v>
      </c>
      <c r="B95" s="5" t="s">
        <v>49</v>
      </c>
      <c r="C95" s="3" t="s">
        <v>117</v>
      </c>
      <c r="D95" s="3" t="s">
        <v>117</v>
      </c>
      <c r="E95" s="48" t="s">
        <v>117</v>
      </c>
      <c r="F95" s="44" t="s">
        <v>117</v>
      </c>
      <c r="G95" s="15" t="s">
        <v>117</v>
      </c>
      <c r="H95" s="14" t="s">
        <v>117</v>
      </c>
      <c r="I95" s="3" t="s">
        <v>117</v>
      </c>
    </row>
    <row r="96" spans="1:14" customFormat="1" ht="12.75" hidden="1" x14ac:dyDescent="0.2">
      <c r="A96" s="10">
        <v>0</v>
      </c>
      <c r="B96" s="47">
        <v>0</v>
      </c>
      <c r="C96" s="3" t="s">
        <v>117</v>
      </c>
      <c r="D96" s="47" t="s">
        <v>117</v>
      </c>
      <c r="E96" s="48" t="s">
        <v>117</v>
      </c>
      <c r="F96" s="48" t="s">
        <v>117</v>
      </c>
      <c r="G96" s="53" t="s">
        <v>117</v>
      </c>
      <c r="H96" s="14" t="s">
        <v>117</v>
      </c>
      <c r="I96" s="3" t="s">
        <v>117</v>
      </c>
    </row>
    <row r="97" spans="1:12" customFormat="1" ht="12.75" hidden="1" x14ac:dyDescent="0.2">
      <c r="A97" s="10">
        <v>0</v>
      </c>
      <c r="B97" s="47">
        <v>0</v>
      </c>
      <c r="C97" s="3" t="s">
        <v>117</v>
      </c>
      <c r="D97" s="47" t="s">
        <v>117</v>
      </c>
      <c r="E97" s="48" t="s">
        <v>117</v>
      </c>
      <c r="F97" s="48" t="s">
        <v>117</v>
      </c>
      <c r="G97" s="53" t="s">
        <v>117</v>
      </c>
      <c r="H97" s="3" t="s">
        <v>117</v>
      </c>
      <c r="I97" s="3" t="s">
        <v>117</v>
      </c>
    </row>
    <row r="98" spans="1:12" customFormat="1" ht="12.75" hidden="1" x14ac:dyDescent="0.2">
      <c r="A98" s="10">
        <v>0</v>
      </c>
      <c r="B98" s="47">
        <v>0</v>
      </c>
      <c r="C98" s="3" t="s">
        <v>117</v>
      </c>
      <c r="D98" s="47" t="s">
        <v>117</v>
      </c>
      <c r="E98" s="48" t="s">
        <v>117</v>
      </c>
      <c r="F98" s="48" t="s">
        <v>117</v>
      </c>
      <c r="G98" s="53" t="s">
        <v>117</v>
      </c>
      <c r="H98" s="3" t="s">
        <v>117</v>
      </c>
      <c r="I98" s="3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13603.031383242154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0.38865803952120442</v>
      </c>
      <c r="G100" s="35" t="s">
        <v>117</v>
      </c>
      <c r="H100" s="59" t="s">
        <v>117</v>
      </c>
      <c r="I100" s="59" t="s">
        <v>117</v>
      </c>
    </row>
    <row r="101" spans="1:12" customFormat="1" ht="12.75" hidden="1" x14ac:dyDescent="0.2">
      <c r="A101" s="10">
        <v>0</v>
      </c>
      <c r="B101" s="5">
        <v>0</v>
      </c>
      <c r="C101" s="3" t="s">
        <v>117</v>
      </c>
      <c r="D101" s="16" t="s">
        <v>117</v>
      </c>
      <c r="E101" s="16" t="s">
        <v>117</v>
      </c>
      <c r="F101" s="15" t="s">
        <v>117</v>
      </c>
      <c r="G101" s="20" t="s">
        <v>117</v>
      </c>
      <c r="H101" s="3" t="s">
        <v>117</v>
      </c>
      <c r="I101" s="3" t="s">
        <v>117</v>
      </c>
    </row>
    <row r="102" spans="1:12" customFormat="1" ht="12.75" hidden="1" x14ac:dyDescent="0.2">
      <c r="A102" s="10">
        <v>0</v>
      </c>
      <c r="B102" s="5">
        <v>0</v>
      </c>
      <c r="C102" s="54" t="s">
        <v>117</v>
      </c>
      <c r="D102" s="21" t="s">
        <v>117</v>
      </c>
      <c r="E102" s="21" t="s">
        <v>117</v>
      </c>
      <c r="F102" s="21" t="s">
        <v>117</v>
      </c>
      <c r="G102" s="22" t="s">
        <v>117</v>
      </c>
      <c r="H102" s="3" t="s">
        <v>117</v>
      </c>
      <c r="I102" s="3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1671.7978763999654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customFormat="1" ht="12.75" x14ac:dyDescent="0.2">
      <c r="A107" s="10">
        <v>1</v>
      </c>
      <c r="B107" s="4" t="s">
        <v>181</v>
      </c>
      <c r="C107" s="3" t="s">
        <v>117</v>
      </c>
      <c r="D107" s="47">
        <v>1</v>
      </c>
      <c r="E107" s="48" t="s">
        <v>117</v>
      </c>
      <c r="F107" s="16">
        <v>176.97</v>
      </c>
      <c r="G107" s="16">
        <v>176.97</v>
      </c>
      <c r="H107" s="3" t="s">
        <v>117</v>
      </c>
      <c r="I107" s="3" t="s">
        <v>117</v>
      </c>
    </row>
    <row r="108" spans="1:12" customFormat="1" ht="12.75" x14ac:dyDescent="0.2">
      <c r="A108" s="10">
        <v>1</v>
      </c>
      <c r="B108" s="4" t="s">
        <v>182</v>
      </c>
      <c r="C108" s="3" t="s">
        <v>117</v>
      </c>
      <c r="D108" s="47">
        <v>1</v>
      </c>
      <c r="E108" s="48" t="s">
        <v>117</v>
      </c>
      <c r="F108" s="271">
        <v>0.55700000000000005</v>
      </c>
      <c r="G108" s="16">
        <v>98.57229000000001</v>
      </c>
      <c r="H108" s="14" t="s">
        <v>117</v>
      </c>
      <c r="I108" s="3" t="s">
        <v>117</v>
      </c>
    </row>
    <row r="109" spans="1:12" customFormat="1" ht="12.75" x14ac:dyDescent="0.2">
      <c r="A109" s="10">
        <v>1</v>
      </c>
      <c r="B109" s="4" t="s">
        <v>183</v>
      </c>
      <c r="C109" s="3" t="s">
        <v>117</v>
      </c>
      <c r="D109" s="47">
        <v>1</v>
      </c>
      <c r="E109" s="48" t="s">
        <v>117</v>
      </c>
      <c r="F109" s="16">
        <v>1989.08</v>
      </c>
      <c r="G109" s="16">
        <v>1989.08</v>
      </c>
      <c r="H109" s="14" t="s">
        <v>117</v>
      </c>
      <c r="I109" s="3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customFormat="1" ht="12.75" hidden="1" x14ac:dyDescent="0.2">
      <c r="A111" s="10">
        <v>0</v>
      </c>
      <c r="B111" s="55" t="s">
        <v>185</v>
      </c>
      <c r="C111" s="3" t="s">
        <v>117</v>
      </c>
      <c r="D111" s="47" t="s">
        <v>117</v>
      </c>
      <c r="E111" s="48" t="s">
        <v>117</v>
      </c>
      <c r="F111" s="51" t="s">
        <v>117</v>
      </c>
      <c r="G111" s="56" t="s">
        <v>117</v>
      </c>
      <c r="H111" s="14" t="s">
        <v>117</v>
      </c>
      <c r="I111" s="3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11284.791950385012</v>
      </c>
      <c r="H112" s="35" t="s">
        <v>117</v>
      </c>
      <c r="I112" s="34" t="s">
        <v>117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0.3224226271538575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  <c r="N113" s="10">
        <v>84.181444238127256</v>
      </c>
    </row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C3:I3 I55:I73 D74:I80 I81 D82:I85 I86 D87:I89 I90:I91 I93 D92:I92 D31:I54 D55:H72">
    <cfRule type="cellIs" dxfId="14" priority="1" stopIfTrue="1" operator="equal">
      <formula>0</formula>
    </cfRule>
  </conditionalFormatting>
  <pageMargins left="0.75" right="0.75" top="1" bottom="1" header="0" footer="0"/>
  <pageSetup paperSize="9" scale="86" orientation="portrait" r:id="rId1"/>
  <headerFooter alignWithMargins="0"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="90" zoomScaleNormal="9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2" width="9.140625" style="10" hidden="1" customWidth="1"/>
    <col min="13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95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70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10000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11111.111111111111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10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x14ac:dyDescent="0.2">
      <c r="A14" s="10">
        <v>1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10.288</v>
      </c>
      <c r="H18" s="73" t="s">
        <v>2</v>
      </c>
      <c r="I18" s="25" t="s">
        <v>117</v>
      </c>
    </row>
    <row r="19" spans="1:12" ht="12.75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  <c r="L19"/>
    </row>
    <row r="20" spans="1:12" customFormat="1" ht="12.75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ht="12.75" x14ac:dyDescent="0.2">
      <c r="A21" s="10">
        <v>1</v>
      </c>
      <c r="B21" s="24" t="s">
        <v>187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1100</v>
      </c>
      <c r="H21" s="24" t="s">
        <v>207</v>
      </c>
      <c r="I21" s="24" t="s">
        <v>117</v>
      </c>
      <c r="L21"/>
    </row>
    <row r="22" spans="1:12" customFormat="1" ht="12.75" hidden="1" x14ac:dyDescent="0.2">
      <c r="A22" s="10">
        <v>0</v>
      </c>
      <c r="B22" s="24" t="s">
        <v>117</v>
      </c>
      <c r="C22" s="15" t="s">
        <v>117</v>
      </c>
      <c r="D22" s="17" t="s">
        <v>117</v>
      </c>
      <c r="E22" s="14" t="s">
        <v>117</v>
      </c>
      <c r="F22" s="18" t="s">
        <v>117</v>
      </c>
      <c r="G22" s="15" t="s">
        <v>117</v>
      </c>
      <c r="H22" s="14" t="s">
        <v>117</v>
      </c>
      <c r="I22" s="14" t="s">
        <v>117</v>
      </c>
    </row>
    <row r="23" spans="1:12" customFormat="1" ht="12.75" hidden="1" x14ac:dyDescent="0.2">
      <c r="A23" s="10">
        <v>0</v>
      </c>
      <c r="B23" s="24" t="s">
        <v>117</v>
      </c>
      <c r="C23" s="15" t="s">
        <v>117</v>
      </c>
      <c r="D23" s="17" t="s">
        <v>117</v>
      </c>
      <c r="E23" s="14" t="s">
        <v>117</v>
      </c>
      <c r="F23" s="18" t="s">
        <v>117</v>
      </c>
      <c r="G23" s="15" t="s">
        <v>117</v>
      </c>
      <c r="H23" s="14" t="s">
        <v>117</v>
      </c>
      <c r="I23" s="14" t="s">
        <v>117</v>
      </c>
    </row>
    <row r="24" spans="1:12" customFormat="1" ht="14.25" hidden="1" x14ac:dyDescent="0.2">
      <c r="A24" s="10">
        <v>0</v>
      </c>
      <c r="B24" s="24" t="s">
        <v>117</v>
      </c>
      <c r="C24" s="15" t="s">
        <v>117</v>
      </c>
      <c r="D24" s="17" t="s">
        <v>117</v>
      </c>
      <c r="E24" s="19" t="s">
        <v>117</v>
      </c>
      <c r="F24" s="18" t="s">
        <v>117</v>
      </c>
      <c r="G24" s="15" t="s">
        <v>117</v>
      </c>
      <c r="H24" s="14" t="s">
        <v>117</v>
      </c>
      <c r="I24" s="14" t="s">
        <v>117</v>
      </c>
    </row>
    <row r="25" spans="1:12" customFormat="1" ht="12.75" hidden="1" x14ac:dyDescent="0.2">
      <c r="A25" s="10">
        <v>0</v>
      </c>
      <c r="B25" s="24" t="s">
        <v>117</v>
      </c>
      <c r="C25" s="15" t="s">
        <v>117</v>
      </c>
      <c r="D25" s="15" t="s">
        <v>117</v>
      </c>
      <c r="E25" s="14" t="s">
        <v>117</v>
      </c>
      <c r="F25" s="18" t="s">
        <v>117</v>
      </c>
      <c r="G25" s="15" t="s">
        <v>117</v>
      </c>
      <c r="H25" s="14" t="s">
        <v>117</v>
      </c>
      <c r="I25" s="14" t="s">
        <v>117</v>
      </c>
    </row>
    <row r="26" spans="1:12" customFormat="1" ht="12.75" hidden="1" x14ac:dyDescent="0.2">
      <c r="A26" s="10">
        <v>0</v>
      </c>
      <c r="B26" s="24" t="s">
        <v>117</v>
      </c>
      <c r="C26" s="15" t="s">
        <v>117</v>
      </c>
      <c r="D26" s="17" t="s">
        <v>117</v>
      </c>
      <c r="E26" s="14" t="s">
        <v>117</v>
      </c>
      <c r="F26" s="18" t="s">
        <v>117</v>
      </c>
      <c r="G26" s="15" t="s">
        <v>117</v>
      </c>
      <c r="H26" s="14" t="s">
        <v>117</v>
      </c>
      <c r="I26" s="14" t="s">
        <v>117</v>
      </c>
    </row>
    <row r="27" spans="1:12" customFormat="1" ht="12.75" hidden="1" x14ac:dyDescent="0.2">
      <c r="A27" s="10">
        <v>0</v>
      </c>
      <c r="B27" s="24" t="s">
        <v>117</v>
      </c>
      <c r="C27" s="15" t="s">
        <v>117</v>
      </c>
      <c r="D27" s="15" t="s">
        <v>117</v>
      </c>
      <c r="E27" s="14" t="s">
        <v>117</v>
      </c>
      <c r="F27" s="18" t="s">
        <v>117</v>
      </c>
      <c r="G27" s="15" t="s">
        <v>117</v>
      </c>
      <c r="H27" s="14" t="s">
        <v>117</v>
      </c>
      <c r="I27" s="1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46">
        <v>0</v>
      </c>
      <c r="C29" s="38" t="s">
        <v>117</v>
      </c>
      <c r="D29" s="147" t="s">
        <v>130</v>
      </c>
      <c r="E29" s="148"/>
      <c r="F29" s="148" t="s">
        <v>131</v>
      </c>
      <c r="G29" s="148" t="s">
        <v>132</v>
      </c>
      <c r="H29" s="148" t="s">
        <v>117</v>
      </c>
      <c r="I29" s="147" t="s">
        <v>133</v>
      </c>
    </row>
    <row r="30" spans="1:12" x14ac:dyDescent="0.2">
      <c r="A30" s="10">
        <v>1</v>
      </c>
      <c r="B30" s="149" t="s">
        <v>134</v>
      </c>
      <c r="C30" s="42" t="s">
        <v>117</v>
      </c>
      <c r="D30" s="150" t="s">
        <v>3</v>
      </c>
      <c r="E30" s="150"/>
      <c r="F30" s="150" t="s">
        <v>135</v>
      </c>
      <c r="G30" s="150" t="s">
        <v>108</v>
      </c>
      <c r="H30" s="150" t="s">
        <v>117</v>
      </c>
      <c r="I30" s="151" t="s">
        <v>136</v>
      </c>
    </row>
    <row r="31" spans="1:12" hidden="1" x14ac:dyDescent="0.2">
      <c r="A31" s="10">
        <v>0</v>
      </c>
      <c r="B31" s="90" t="s">
        <v>137</v>
      </c>
      <c r="C31" s="91" t="s">
        <v>117</v>
      </c>
      <c r="D31" s="91" t="s">
        <v>117</v>
      </c>
      <c r="E31" s="91"/>
      <c r="F31" s="91" t="s">
        <v>117</v>
      </c>
      <c r="G31" s="91" t="s">
        <v>117</v>
      </c>
      <c r="H31" s="91" t="s">
        <v>117</v>
      </c>
      <c r="I31" s="27" t="s">
        <v>117</v>
      </c>
      <c r="L31" s="63" t="str">
        <f>+H31</f>
        <v/>
      </c>
    </row>
    <row r="32" spans="1:12" customFormat="1" ht="12.75" hidden="1" x14ac:dyDescent="0.2">
      <c r="A32" s="10">
        <v>0</v>
      </c>
      <c r="B32" s="4" t="s">
        <v>208</v>
      </c>
      <c r="C32" s="44" t="s">
        <v>117</v>
      </c>
      <c r="D32" s="1" t="s">
        <v>117</v>
      </c>
      <c r="E32" s="3" t="s">
        <v>117</v>
      </c>
      <c r="F32" s="45" t="s">
        <v>117</v>
      </c>
      <c r="G32" s="14" t="s">
        <v>117</v>
      </c>
      <c r="H32" s="14" t="s">
        <v>117</v>
      </c>
      <c r="I32" s="14" t="s">
        <v>117</v>
      </c>
    </row>
    <row r="33" spans="1:13" s="176" customFormat="1" x14ac:dyDescent="0.2">
      <c r="A33" s="176">
        <v>1</v>
      </c>
      <c r="B33" s="43" t="s">
        <v>140</v>
      </c>
      <c r="C33" s="91" t="s">
        <v>117</v>
      </c>
      <c r="D33" s="91" t="s">
        <v>117</v>
      </c>
      <c r="E33" s="91"/>
      <c r="F33" s="93" t="s">
        <v>117</v>
      </c>
      <c r="G33" s="91" t="s">
        <v>117</v>
      </c>
      <c r="H33" s="91">
        <v>9367.6750128543645</v>
      </c>
      <c r="I33" s="91" t="s">
        <v>117</v>
      </c>
      <c r="L33" s="63">
        <f>SUBTOTAL(9,G34:G49)</f>
        <v>9367.6750128543663</v>
      </c>
    </row>
    <row r="34" spans="1:13" x14ac:dyDescent="0.2">
      <c r="A34" s="10">
        <v>1</v>
      </c>
      <c r="B34" s="26" t="s">
        <v>141</v>
      </c>
      <c r="C34" s="27" t="s">
        <v>117</v>
      </c>
      <c r="D34" s="27">
        <v>1100</v>
      </c>
      <c r="E34" s="27"/>
      <c r="F34" s="71">
        <v>7.1</v>
      </c>
      <c r="G34" s="27">
        <v>7810</v>
      </c>
      <c r="H34" s="27" t="s">
        <v>117</v>
      </c>
      <c r="I34" s="27">
        <v>26.787285063114741</v>
      </c>
      <c r="M34" s="243"/>
    </row>
    <row r="35" spans="1:13" x14ac:dyDescent="0.2">
      <c r="A35" s="10">
        <v>1</v>
      </c>
      <c r="B35" s="26" t="s">
        <v>144</v>
      </c>
      <c r="C35" s="27" t="s">
        <v>117</v>
      </c>
      <c r="D35" s="27">
        <v>4</v>
      </c>
      <c r="E35" s="27"/>
      <c r="F35" s="71">
        <v>5.66</v>
      </c>
      <c r="G35" s="27">
        <v>22.64</v>
      </c>
      <c r="H35" s="27" t="s">
        <v>117</v>
      </c>
      <c r="I35" s="27">
        <v>7.7652257852614301E-2</v>
      </c>
    </row>
    <row r="36" spans="1:13" x14ac:dyDescent="0.2">
      <c r="A36" s="10">
        <v>1</v>
      </c>
      <c r="B36" s="26" t="s">
        <v>209</v>
      </c>
      <c r="C36" s="27" t="s">
        <v>117</v>
      </c>
      <c r="D36" s="27">
        <v>2</v>
      </c>
      <c r="E36" s="27"/>
      <c r="F36" s="71">
        <v>10.752073732718895</v>
      </c>
      <c r="G36" s="27">
        <v>21.504147465437789</v>
      </c>
      <c r="H36" s="27" t="s">
        <v>117</v>
      </c>
      <c r="I36" s="27">
        <v>7.3756431267085587E-2</v>
      </c>
    </row>
    <row r="37" spans="1:13" x14ac:dyDescent="0.2">
      <c r="A37" s="10">
        <v>1</v>
      </c>
      <c r="B37" s="26" t="s">
        <v>210</v>
      </c>
      <c r="C37" s="27" t="s">
        <v>117</v>
      </c>
      <c r="D37" s="27">
        <v>4</v>
      </c>
      <c r="E37" s="27"/>
      <c r="F37" s="71">
        <v>12.7</v>
      </c>
      <c r="G37" s="27">
        <v>50.8</v>
      </c>
      <c r="H37" s="27" t="s">
        <v>117</v>
      </c>
      <c r="I37" s="27">
        <v>0.17423739836187307</v>
      </c>
    </row>
    <row r="38" spans="1:13" x14ac:dyDescent="0.2">
      <c r="A38" s="10">
        <v>1</v>
      </c>
      <c r="B38" s="11" t="s">
        <v>146</v>
      </c>
      <c r="C38" s="75" t="s">
        <v>117</v>
      </c>
      <c r="D38" s="27">
        <v>1595.7264957264958</v>
      </c>
      <c r="E38" s="9" t="s">
        <v>117</v>
      </c>
      <c r="F38" s="28">
        <v>0.38667296407799495</v>
      </c>
      <c r="G38" s="27">
        <v>617.02429396035609</v>
      </c>
      <c r="H38" s="24" t="s">
        <v>117</v>
      </c>
      <c r="I38" s="24">
        <v>2.1163131438134655</v>
      </c>
    </row>
    <row r="39" spans="1:13" hidden="1" x14ac:dyDescent="0.2">
      <c r="A39" s="10">
        <v>0</v>
      </c>
      <c r="B39" s="11" t="s">
        <v>53</v>
      </c>
      <c r="C39" s="75" t="s">
        <v>117</v>
      </c>
      <c r="D39" s="27">
        <v>80</v>
      </c>
      <c r="E39" s="9" t="s">
        <v>117</v>
      </c>
      <c r="F39" s="28" t="s">
        <v>117</v>
      </c>
      <c r="G39" s="27" t="s">
        <v>117</v>
      </c>
      <c r="H39" s="24" t="s">
        <v>117</v>
      </c>
      <c r="I39" s="24" t="s">
        <v>117</v>
      </c>
    </row>
    <row r="40" spans="1:13" ht="12.75" hidden="1" x14ac:dyDescent="0.2">
      <c r="A40" s="10">
        <v>0</v>
      </c>
      <c r="B40" s="11" t="s">
        <v>12</v>
      </c>
      <c r="C40" s="75" t="s">
        <v>117</v>
      </c>
      <c r="D40" s="27">
        <v>200</v>
      </c>
      <c r="E40" s="9" t="s">
        <v>117</v>
      </c>
      <c r="F40" s="28" t="s">
        <v>117</v>
      </c>
      <c r="G40" s="27" t="s">
        <v>117</v>
      </c>
      <c r="H40" s="24" t="s">
        <v>117</v>
      </c>
      <c r="I40" s="24" t="s">
        <v>117</v>
      </c>
      <c r="L40"/>
    </row>
    <row r="41" spans="1:13" hidden="1" x14ac:dyDescent="0.2">
      <c r="A41" s="10">
        <v>0</v>
      </c>
      <c r="B41" s="26" t="s">
        <v>54</v>
      </c>
      <c r="C41" s="27" t="s">
        <v>117</v>
      </c>
      <c r="D41" s="27">
        <v>330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3" x14ac:dyDescent="0.2">
      <c r="A42" s="10">
        <v>1</v>
      </c>
      <c r="B42" s="26" t="s">
        <v>147</v>
      </c>
      <c r="C42" s="27" t="s">
        <v>117</v>
      </c>
      <c r="D42" s="27" t="s">
        <v>117</v>
      </c>
      <c r="E42" s="27" t="s">
        <v>117</v>
      </c>
      <c r="F42" s="27" t="s">
        <v>117</v>
      </c>
      <c r="G42" s="27">
        <v>274.27800000000025</v>
      </c>
      <c r="H42" s="27" t="s">
        <v>117</v>
      </c>
      <c r="I42" s="27">
        <v>0.94073789661216278</v>
      </c>
    </row>
    <row r="43" spans="1:13" hidden="1" x14ac:dyDescent="0.2">
      <c r="A43" s="10">
        <v>0</v>
      </c>
      <c r="B43" s="26" t="s">
        <v>211</v>
      </c>
      <c r="C43" s="27" t="s">
        <v>117</v>
      </c>
      <c r="D43" s="27">
        <v>1</v>
      </c>
      <c r="E43" s="27"/>
      <c r="F43" s="27">
        <v>40.392000000000003</v>
      </c>
      <c r="G43" s="27">
        <v>40.392000000000003</v>
      </c>
      <c r="H43" s="27" t="s">
        <v>117</v>
      </c>
      <c r="I43" s="27">
        <v>0.13853931091796806</v>
      </c>
    </row>
    <row r="44" spans="1:13" hidden="1" x14ac:dyDescent="0.2">
      <c r="A44" s="10">
        <v>0</v>
      </c>
      <c r="B44" s="26" t="s">
        <v>191</v>
      </c>
      <c r="C44" s="27" t="s">
        <v>117</v>
      </c>
      <c r="D44" s="27">
        <v>4</v>
      </c>
      <c r="E44" s="27"/>
      <c r="F44" s="71">
        <v>14.586</v>
      </c>
      <c r="G44" s="27">
        <v>58.344000000000001</v>
      </c>
      <c r="H44" s="27" t="s">
        <v>117</v>
      </c>
      <c r="I44" s="27">
        <v>0.20011233799262051</v>
      </c>
    </row>
    <row r="45" spans="1:13" hidden="1" x14ac:dyDescent="0.2">
      <c r="A45" s="10">
        <v>0</v>
      </c>
      <c r="B45" s="26" t="s">
        <v>197</v>
      </c>
      <c r="C45" s="27" t="s">
        <v>117</v>
      </c>
      <c r="D45" s="27">
        <v>1</v>
      </c>
      <c r="E45" s="27"/>
      <c r="F45" s="71">
        <v>61.5672</v>
      </c>
      <c r="G45" s="27">
        <v>61.5672</v>
      </c>
      <c r="H45" s="27" t="s">
        <v>117</v>
      </c>
      <c r="I45" s="27">
        <v>0.21116749512647856</v>
      </c>
    </row>
    <row r="46" spans="1:13" hidden="1" x14ac:dyDescent="0.2">
      <c r="A46" s="10">
        <v>0</v>
      </c>
      <c r="B46" s="26" t="s">
        <v>212</v>
      </c>
      <c r="C46" s="27" t="s">
        <v>117</v>
      </c>
      <c r="D46" s="27">
        <v>2.5</v>
      </c>
      <c r="E46" s="27"/>
      <c r="F46" s="71">
        <v>18.849600000000002</v>
      </c>
      <c r="G46" s="27">
        <v>47.124000000000009</v>
      </c>
      <c r="H46" s="27" t="s">
        <v>117</v>
      </c>
      <c r="I46" s="27">
        <v>0.16162919607096277</v>
      </c>
    </row>
    <row r="47" spans="1:13" hidden="1" x14ac:dyDescent="0.2">
      <c r="A47" s="10">
        <v>0</v>
      </c>
      <c r="B47" s="26" t="s">
        <v>154</v>
      </c>
      <c r="C47" s="27" t="s">
        <v>117</v>
      </c>
      <c r="D47" s="27">
        <v>1</v>
      </c>
      <c r="E47" s="27"/>
      <c r="F47" s="71">
        <v>43.655999999999999</v>
      </c>
      <c r="G47" s="27">
        <v>43.655999999999999</v>
      </c>
      <c r="H47" s="27" t="s">
        <v>117</v>
      </c>
      <c r="I47" s="27">
        <v>0.14973440674972305</v>
      </c>
    </row>
    <row r="48" spans="1:13" hidden="1" x14ac:dyDescent="0.2">
      <c r="A48" s="10">
        <v>0</v>
      </c>
      <c r="B48" s="26" t="s">
        <v>200</v>
      </c>
      <c r="C48" s="27" t="s">
        <v>117</v>
      </c>
      <c r="D48" s="27">
        <v>1.2000000000000002</v>
      </c>
      <c r="E48" s="27"/>
      <c r="F48" s="71">
        <v>19.329000000000001</v>
      </c>
      <c r="G48" s="27">
        <v>23.194800000000004</v>
      </c>
      <c r="H48" s="27" t="s">
        <v>117</v>
      </c>
      <c r="I48" s="27">
        <v>7.9555149754408944E-2</v>
      </c>
    </row>
    <row r="49" spans="1:12" s="176" customFormat="1" x14ac:dyDescent="0.2">
      <c r="A49" s="10">
        <v>1</v>
      </c>
      <c r="B49" s="26" t="s">
        <v>213</v>
      </c>
      <c r="C49" s="27" t="s">
        <v>117</v>
      </c>
      <c r="D49" s="27">
        <v>1428.5714285714287</v>
      </c>
      <c r="E49" s="27"/>
      <c r="F49" s="71">
        <v>0.39999999999999997</v>
      </c>
      <c r="G49" s="27">
        <v>571.42857142857144</v>
      </c>
      <c r="H49" s="27" t="s">
        <v>117</v>
      </c>
      <c r="I49" s="27">
        <v>1.9599257408534656</v>
      </c>
    </row>
    <row r="50" spans="1:12" x14ac:dyDescent="0.2">
      <c r="A50" s="10">
        <v>1</v>
      </c>
      <c r="B50" s="43" t="s">
        <v>157</v>
      </c>
      <c r="C50" s="91" t="s">
        <v>117</v>
      </c>
      <c r="D50" s="91" t="s">
        <v>117</v>
      </c>
      <c r="E50" s="91"/>
      <c r="F50" s="93" t="s">
        <v>117</v>
      </c>
      <c r="G50" s="91" t="s">
        <v>117</v>
      </c>
      <c r="H50" s="91">
        <v>4022.8925574896548</v>
      </c>
      <c r="I50" s="27" t="s">
        <v>117</v>
      </c>
      <c r="L50" s="10">
        <f>SUBTOTAL(9,G51:G74)</f>
        <v>4022.8925574896548</v>
      </c>
    </row>
    <row r="51" spans="1:12" x14ac:dyDescent="0.2">
      <c r="A51" s="10">
        <v>1</v>
      </c>
      <c r="B51" s="26" t="s">
        <v>158</v>
      </c>
      <c r="C51" s="27" t="s">
        <v>117</v>
      </c>
      <c r="D51" s="27">
        <v>1.6</v>
      </c>
      <c r="E51" s="27"/>
      <c r="F51" s="71">
        <v>45</v>
      </c>
      <c r="G51" s="27">
        <v>72</v>
      </c>
      <c r="H51" s="27" t="s">
        <v>117</v>
      </c>
      <c r="I51" s="27">
        <v>0.24695064334753664</v>
      </c>
      <c r="L51" s="176"/>
    </row>
    <row r="52" spans="1:12" x14ac:dyDescent="0.2">
      <c r="A52" s="10">
        <v>1</v>
      </c>
      <c r="B52" s="26" t="s">
        <v>159</v>
      </c>
      <c r="C52" s="27" t="s">
        <v>117</v>
      </c>
      <c r="D52" s="27">
        <v>885</v>
      </c>
      <c r="E52" s="27"/>
      <c r="F52" s="71">
        <v>0.2</v>
      </c>
      <c r="G52" s="27">
        <v>177</v>
      </c>
      <c r="H52" s="27" t="s">
        <v>117</v>
      </c>
      <c r="I52" s="27">
        <v>0.60708699822936085</v>
      </c>
    </row>
    <row r="53" spans="1:12" x14ac:dyDescent="0.2">
      <c r="A53" s="10">
        <v>1</v>
      </c>
      <c r="B53" s="26" t="s">
        <v>160</v>
      </c>
      <c r="C53" s="27" t="s">
        <v>117</v>
      </c>
      <c r="D53" s="27">
        <v>800000</v>
      </c>
      <c r="E53" s="27"/>
      <c r="F53" s="71">
        <v>2.5000000000000001E-4</v>
      </c>
      <c r="G53" s="27">
        <v>200</v>
      </c>
      <c r="H53" s="27" t="s">
        <v>117</v>
      </c>
      <c r="I53" s="27">
        <v>0.68597400929871288</v>
      </c>
    </row>
    <row r="54" spans="1:12" x14ac:dyDescent="0.2">
      <c r="A54" s="10">
        <v>1</v>
      </c>
      <c r="B54" s="26" t="s">
        <v>161</v>
      </c>
      <c r="C54" s="27" t="s">
        <v>117</v>
      </c>
      <c r="D54" s="70">
        <v>10000</v>
      </c>
      <c r="E54" s="27"/>
      <c r="F54" s="71">
        <v>0.05</v>
      </c>
      <c r="G54" s="27">
        <v>500</v>
      </c>
      <c r="H54" s="27" t="s">
        <v>117</v>
      </c>
      <c r="I54" s="27">
        <v>1.7149350232467824</v>
      </c>
    </row>
    <row r="55" spans="1:12" x14ac:dyDescent="0.2">
      <c r="A55" s="10">
        <v>1</v>
      </c>
      <c r="B55" s="11" t="s">
        <v>162</v>
      </c>
      <c r="C55" s="75" t="s">
        <v>117</v>
      </c>
      <c r="D55" s="27">
        <v>503.5</v>
      </c>
      <c r="E55" s="9" t="s">
        <v>117</v>
      </c>
      <c r="F55" s="28">
        <v>4.5353448275862061</v>
      </c>
      <c r="G55" s="27">
        <v>2283.5461206896548</v>
      </c>
      <c r="H55" s="95" t="s">
        <v>117</v>
      </c>
      <c r="I55" s="24">
        <v>7.8322664391400245</v>
      </c>
    </row>
    <row r="56" spans="1:12" hidden="1" x14ac:dyDescent="0.2">
      <c r="A56" s="10">
        <v>0</v>
      </c>
      <c r="B56" s="11">
        <v>0</v>
      </c>
      <c r="C56" s="75" t="s">
        <v>117</v>
      </c>
      <c r="D56" s="27" t="s">
        <v>117</v>
      </c>
      <c r="E56" s="9" t="s">
        <v>117</v>
      </c>
      <c r="F56" s="154" t="s">
        <v>117</v>
      </c>
      <c r="G56" s="27" t="s">
        <v>117</v>
      </c>
      <c r="H56" s="24" t="s">
        <v>117</v>
      </c>
      <c r="I56" s="24" t="s">
        <v>117</v>
      </c>
    </row>
    <row r="57" spans="1:12" hidden="1" x14ac:dyDescent="0.2">
      <c r="A57" s="10">
        <v>0</v>
      </c>
      <c r="B57" s="11">
        <v>0</v>
      </c>
      <c r="C57" s="75" t="s">
        <v>117</v>
      </c>
      <c r="D57" s="27" t="s">
        <v>117</v>
      </c>
      <c r="E57" s="9" t="s">
        <v>117</v>
      </c>
      <c r="F57" s="28" t="s">
        <v>117</v>
      </c>
      <c r="G57" s="27" t="s">
        <v>117</v>
      </c>
      <c r="H57" s="24" t="s">
        <v>117</v>
      </c>
      <c r="I57" s="24" t="s">
        <v>117</v>
      </c>
    </row>
    <row r="58" spans="1:12" hidden="1" x14ac:dyDescent="0.2">
      <c r="A58" s="10">
        <v>0</v>
      </c>
      <c r="B58" s="11">
        <v>0</v>
      </c>
      <c r="C58" s="75" t="s">
        <v>117</v>
      </c>
      <c r="D58" s="27" t="s">
        <v>117</v>
      </c>
      <c r="E58" s="9" t="s">
        <v>117</v>
      </c>
      <c r="F58" s="154" t="s">
        <v>117</v>
      </c>
      <c r="G58" s="27" t="s">
        <v>117</v>
      </c>
      <c r="H58" s="24" t="s">
        <v>117</v>
      </c>
      <c r="I58" s="24" t="s">
        <v>117</v>
      </c>
    </row>
    <row r="59" spans="1:12" customFormat="1" ht="12.75" hidden="1" x14ac:dyDescent="0.2">
      <c r="A59" s="10">
        <v>0</v>
      </c>
      <c r="B59" s="4">
        <v>0</v>
      </c>
      <c r="C59" s="44" t="s">
        <v>117</v>
      </c>
      <c r="D59" s="27" t="s">
        <v>117</v>
      </c>
      <c r="E59" s="9" t="s">
        <v>117</v>
      </c>
      <c r="F59" s="28" t="s">
        <v>117</v>
      </c>
      <c r="G59" s="27" t="s">
        <v>117</v>
      </c>
      <c r="H59" s="14" t="s">
        <v>117</v>
      </c>
      <c r="I59" s="14" t="s">
        <v>117</v>
      </c>
    </row>
    <row r="60" spans="1:12" customFormat="1" ht="12.75" hidden="1" x14ac:dyDescent="0.2">
      <c r="A60" s="10">
        <v>0</v>
      </c>
      <c r="B60" s="4">
        <v>0</v>
      </c>
      <c r="C60" s="44" t="s">
        <v>117</v>
      </c>
      <c r="D60" s="27" t="s">
        <v>117</v>
      </c>
      <c r="E60" s="9" t="s">
        <v>117</v>
      </c>
      <c r="F60" s="28" t="s">
        <v>117</v>
      </c>
      <c r="G60" s="27" t="s">
        <v>117</v>
      </c>
      <c r="H60" s="3" t="s">
        <v>117</v>
      </c>
      <c r="I60" s="14" t="s">
        <v>117</v>
      </c>
    </row>
    <row r="61" spans="1:12" customFormat="1" ht="12.75" hidden="1" x14ac:dyDescent="0.2">
      <c r="A61" s="10">
        <v>0</v>
      </c>
      <c r="B61" s="4">
        <v>0</v>
      </c>
      <c r="C61" s="44" t="s">
        <v>117</v>
      </c>
      <c r="D61" s="27" t="s">
        <v>117</v>
      </c>
      <c r="E61" s="9" t="s">
        <v>117</v>
      </c>
      <c r="F61" s="28" t="s">
        <v>117</v>
      </c>
      <c r="G61" s="27" t="s">
        <v>117</v>
      </c>
      <c r="H61" s="3" t="s">
        <v>117</v>
      </c>
      <c r="I61" s="14" t="s">
        <v>117</v>
      </c>
    </row>
    <row r="62" spans="1:12" customFormat="1" ht="12.75" hidden="1" x14ac:dyDescent="0.2">
      <c r="A62" s="10">
        <v>0</v>
      </c>
      <c r="B62" s="4">
        <v>0</v>
      </c>
      <c r="C62" s="44" t="s">
        <v>117</v>
      </c>
      <c r="D62" s="27" t="s">
        <v>117</v>
      </c>
      <c r="E62" s="9" t="s">
        <v>117</v>
      </c>
      <c r="F62" s="173" t="s">
        <v>117</v>
      </c>
      <c r="G62" s="27" t="s">
        <v>117</v>
      </c>
      <c r="H62" s="3" t="s">
        <v>117</v>
      </c>
      <c r="I62" s="14" t="s">
        <v>117</v>
      </c>
    </row>
    <row r="63" spans="1:12" customFormat="1" ht="12.75" hidden="1" x14ac:dyDescent="0.2">
      <c r="A63" s="10">
        <v>0</v>
      </c>
      <c r="B63" s="4">
        <v>0</v>
      </c>
      <c r="C63" s="44" t="s">
        <v>117</v>
      </c>
      <c r="D63" s="27" t="s">
        <v>117</v>
      </c>
      <c r="E63" s="9" t="s">
        <v>117</v>
      </c>
      <c r="F63" s="173" t="s">
        <v>117</v>
      </c>
      <c r="G63" s="27" t="s">
        <v>117</v>
      </c>
      <c r="H63" s="3" t="s">
        <v>117</v>
      </c>
      <c r="I63" s="14" t="s">
        <v>117</v>
      </c>
    </row>
    <row r="64" spans="1:12" customFormat="1" ht="12.75" hidden="1" x14ac:dyDescent="0.2">
      <c r="A64" s="10">
        <v>0</v>
      </c>
      <c r="B64" s="4">
        <v>0</v>
      </c>
      <c r="C64" s="44" t="s">
        <v>117</v>
      </c>
      <c r="D64" s="27" t="s">
        <v>117</v>
      </c>
      <c r="E64" s="9" t="s">
        <v>117</v>
      </c>
      <c r="F64" s="173" t="s">
        <v>117</v>
      </c>
      <c r="G64" s="27" t="s">
        <v>117</v>
      </c>
      <c r="H64" s="3" t="s">
        <v>117</v>
      </c>
      <c r="I64" s="14" t="s">
        <v>117</v>
      </c>
    </row>
    <row r="65" spans="1:12" customFormat="1" ht="12.75" hidden="1" x14ac:dyDescent="0.2">
      <c r="A65" s="10">
        <v>0</v>
      </c>
      <c r="B65" s="4">
        <v>0</v>
      </c>
      <c r="C65" s="44" t="s">
        <v>117</v>
      </c>
      <c r="D65" s="27" t="s">
        <v>117</v>
      </c>
      <c r="E65" s="9" t="s">
        <v>117</v>
      </c>
      <c r="F65" s="173" t="s">
        <v>117</v>
      </c>
      <c r="G65" s="27" t="s">
        <v>117</v>
      </c>
      <c r="H65" s="3" t="s">
        <v>117</v>
      </c>
      <c r="I65" s="14" t="s">
        <v>117</v>
      </c>
    </row>
    <row r="66" spans="1:12" customFormat="1" ht="12.75" hidden="1" x14ac:dyDescent="0.2">
      <c r="A66" s="10">
        <v>0</v>
      </c>
      <c r="B66" s="4">
        <v>0</v>
      </c>
      <c r="C66" s="44" t="s">
        <v>117</v>
      </c>
      <c r="D66" s="27" t="s">
        <v>117</v>
      </c>
      <c r="E66" s="9" t="s">
        <v>117</v>
      </c>
      <c r="F66" s="173" t="s">
        <v>117</v>
      </c>
      <c r="G66" s="27" t="s">
        <v>117</v>
      </c>
      <c r="H66" s="3" t="s">
        <v>117</v>
      </c>
      <c r="I66" s="14" t="s">
        <v>117</v>
      </c>
    </row>
    <row r="67" spans="1:12" customFormat="1" ht="12.75" hidden="1" x14ac:dyDescent="0.2">
      <c r="A67" s="10">
        <v>0</v>
      </c>
      <c r="B67" s="4">
        <v>0</v>
      </c>
      <c r="C67" s="44" t="s">
        <v>117</v>
      </c>
      <c r="D67" s="27" t="s">
        <v>117</v>
      </c>
      <c r="E67" s="9" t="s">
        <v>117</v>
      </c>
      <c r="F67" s="173" t="s">
        <v>117</v>
      </c>
      <c r="G67" s="27" t="s">
        <v>117</v>
      </c>
      <c r="H67" s="3" t="s">
        <v>117</v>
      </c>
      <c r="I67" s="14" t="s">
        <v>117</v>
      </c>
    </row>
    <row r="68" spans="1:12" customFormat="1" ht="12.75" hidden="1" x14ac:dyDescent="0.2">
      <c r="A68" s="10">
        <v>0</v>
      </c>
      <c r="B68" s="4">
        <v>0</v>
      </c>
      <c r="C68" s="44" t="s">
        <v>117</v>
      </c>
      <c r="D68" s="27" t="s">
        <v>117</v>
      </c>
      <c r="E68" s="9" t="s">
        <v>117</v>
      </c>
      <c r="F68" s="173" t="s">
        <v>117</v>
      </c>
      <c r="G68" s="27" t="s">
        <v>117</v>
      </c>
      <c r="H68" s="3" t="s">
        <v>117</v>
      </c>
      <c r="I68" s="14" t="s">
        <v>117</v>
      </c>
    </row>
    <row r="69" spans="1:12" customFormat="1" ht="12.75" hidden="1" x14ac:dyDescent="0.2">
      <c r="A69" s="10">
        <v>0</v>
      </c>
      <c r="B69" s="4">
        <v>0</v>
      </c>
      <c r="C69" s="44" t="s">
        <v>117</v>
      </c>
      <c r="D69" s="27" t="s">
        <v>117</v>
      </c>
      <c r="E69" s="9" t="s">
        <v>117</v>
      </c>
      <c r="F69" s="173" t="s">
        <v>117</v>
      </c>
      <c r="G69" s="27" t="s">
        <v>117</v>
      </c>
      <c r="H69" s="3" t="s">
        <v>117</v>
      </c>
      <c r="I69" s="14" t="s">
        <v>117</v>
      </c>
    </row>
    <row r="70" spans="1:12" customFormat="1" ht="12.75" hidden="1" x14ac:dyDescent="0.2">
      <c r="A70" s="10">
        <v>0</v>
      </c>
      <c r="B70" s="4">
        <v>0</v>
      </c>
      <c r="C70" s="44" t="s">
        <v>117</v>
      </c>
      <c r="D70" s="27" t="s">
        <v>117</v>
      </c>
      <c r="E70" s="9" t="s">
        <v>117</v>
      </c>
      <c r="F70" s="173" t="s">
        <v>117</v>
      </c>
      <c r="G70" s="27" t="s">
        <v>117</v>
      </c>
      <c r="H70" s="3" t="s">
        <v>117</v>
      </c>
      <c r="I70" s="14" t="s">
        <v>117</v>
      </c>
    </row>
    <row r="71" spans="1:12" customFormat="1" ht="12.75" hidden="1" x14ac:dyDescent="0.2">
      <c r="A71" s="10">
        <v>0</v>
      </c>
      <c r="B71" s="4">
        <v>0</v>
      </c>
      <c r="C71" s="44" t="s">
        <v>117</v>
      </c>
      <c r="D71" s="27" t="s">
        <v>117</v>
      </c>
      <c r="E71" s="9" t="s">
        <v>117</v>
      </c>
      <c r="F71" s="173" t="s">
        <v>117</v>
      </c>
      <c r="G71" s="27" t="s">
        <v>117</v>
      </c>
      <c r="H71" s="3" t="s">
        <v>117</v>
      </c>
      <c r="I71" s="14" t="s">
        <v>117</v>
      </c>
    </row>
    <row r="72" spans="1:12" customFormat="1" ht="12.75" hidden="1" x14ac:dyDescent="0.2">
      <c r="A72" s="10">
        <v>0</v>
      </c>
      <c r="B72" s="4">
        <v>0</v>
      </c>
      <c r="C72" s="44" t="s">
        <v>117</v>
      </c>
      <c r="D72" s="27" t="s">
        <v>117</v>
      </c>
      <c r="E72" s="9" t="s">
        <v>117</v>
      </c>
      <c r="F72" s="173" t="s">
        <v>117</v>
      </c>
      <c r="G72" s="27" t="s">
        <v>117</v>
      </c>
      <c r="H72" s="3" t="s">
        <v>117</v>
      </c>
      <c r="I72" s="14" t="s">
        <v>117</v>
      </c>
    </row>
    <row r="73" spans="1:12" x14ac:dyDescent="0.2">
      <c r="A73" s="10">
        <v>1</v>
      </c>
      <c r="B73" s="11" t="s">
        <v>163</v>
      </c>
      <c r="C73" s="9" t="s">
        <v>117</v>
      </c>
      <c r="D73" s="27" t="s">
        <v>117</v>
      </c>
      <c r="E73" s="9" t="s">
        <v>117</v>
      </c>
      <c r="F73" s="28" t="s">
        <v>117</v>
      </c>
      <c r="G73" s="27">
        <v>771.6</v>
      </c>
      <c r="H73" s="24" t="s">
        <v>117</v>
      </c>
      <c r="I73" s="24">
        <v>2.6464877278744345</v>
      </c>
    </row>
    <row r="74" spans="1:12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9"/>
      <c r="F74" s="28" t="s">
        <v>117</v>
      </c>
      <c r="G74" s="27">
        <v>18.746436800000001</v>
      </c>
      <c r="H74" s="27" t="s">
        <v>117</v>
      </c>
      <c r="I74" s="27">
        <v>6.4297842058804663E-2</v>
      </c>
    </row>
    <row r="75" spans="1:12" x14ac:dyDescent="0.2">
      <c r="A75" s="10">
        <v>1</v>
      </c>
      <c r="B75" s="103" t="s">
        <v>165</v>
      </c>
      <c r="C75" s="104" t="s">
        <v>117</v>
      </c>
      <c r="D75" s="91" t="s">
        <v>117</v>
      </c>
      <c r="E75" s="92"/>
      <c r="F75" s="93" t="s">
        <v>117</v>
      </c>
      <c r="G75" s="91" t="s">
        <v>117</v>
      </c>
      <c r="H75" s="91">
        <v>785.02666666666653</v>
      </c>
      <c r="I75" s="27" t="s">
        <v>117</v>
      </c>
      <c r="L75" s="63">
        <f>SUM(G76:G80)</f>
        <v>785.02666666666653</v>
      </c>
    </row>
    <row r="76" spans="1:12" x14ac:dyDescent="0.2">
      <c r="A76" s="10">
        <v>1</v>
      </c>
      <c r="B76" s="26" t="s">
        <v>202</v>
      </c>
      <c r="C76" s="24" t="s">
        <v>117</v>
      </c>
      <c r="D76" s="27">
        <v>29</v>
      </c>
      <c r="E76" s="27" t="s">
        <v>117</v>
      </c>
      <c r="F76" s="27" t="s">
        <v>117</v>
      </c>
      <c r="G76" s="27">
        <v>241.66666666666666</v>
      </c>
      <c r="H76" s="27" t="s">
        <v>117</v>
      </c>
      <c r="I76" s="27">
        <v>0.82888526123594475</v>
      </c>
    </row>
    <row r="77" spans="1:12" x14ac:dyDescent="0.2">
      <c r="A77" s="10">
        <v>1</v>
      </c>
      <c r="B77" s="26" t="s">
        <v>166</v>
      </c>
      <c r="C77" s="24" t="s">
        <v>117</v>
      </c>
      <c r="D77" s="27">
        <v>0.8</v>
      </c>
      <c r="E77" s="27"/>
      <c r="F77" s="71" t="s">
        <v>117</v>
      </c>
      <c r="G77" s="27">
        <v>543.3599999999999</v>
      </c>
      <c r="H77" s="27" t="s">
        <v>117</v>
      </c>
      <c r="I77" s="27">
        <v>1.8636541884627429</v>
      </c>
    </row>
    <row r="78" spans="1:12" hidden="1" x14ac:dyDescent="0.2">
      <c r="A78" s="10">
        <v>0</v>
      </c>
      <c r="B78" s="26">
        <v>0</v>
      </c>
      <c r="C78" s="24" t="s">
        <v>117</v>
      </c>
      <c r="D78" s="27" t="s">
        <v>117</v>
      </c>
      <c r="E78" s="27"/>
      <c r="F78" s="71" t="s">
        <v>117</v>
      </c>
      <c r="G78" s="27" t="s">
        <v>117</v>
      </c>
      <c r="H78" s="27" t="s">
        <v>117</v>
      </c>
      <c r="I78" s="27" t="s">
        <v>117</v>
      </c>
    </row>
    <row r="79" spans="1:12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27" t="s">
        <v>117</v>
      </c>
      <c r="G79" s="27" t="s">
        <v>117</v>
      </c>
      <c r="H79" s="27" t="s">
        <v>117</v>
      </c>
      <c r="I79" s="27" t="s">
        <v>117</v>
      </c>
    </row>
    <row r="80" spans="1:12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27" t="s">
        <v>117</v>
      </c>
      <c r="G80" s="27" t="s">
        <v>117</v>
      </c>
      <c r="H80" s="27" t="s">
        <v>117</v>
      </c>
      <c r="I80" s="27" t="s">
        <v>117</v>
      </c>
    </row>
    <row r="81" spans="1:12" customFormat="1" ht="12.75" hidden="1" x14ac:dyDescent="0.2">
      <c r="A81" s="10">
        <v>0</v>
      </c>
      <c r="B81" s="4">
        <v>0</v>
      </c>
      <c r="C81" s="3" t="s">
        <v>117</v>
      </c>
      <c r="D81" s="16" t="s">
        <v>117</v>
      </c>
      <c r="E81" s="48" t="s">
        <v>117</v>
      </c>
      <c r="F81" s="44" t="s">
        <v>117</v>
      </c>
      <c r="G81" s="49" t="s">
        <v>117</v>
      </c>
      <c r="H81" s="3" t="s">
        <v>117</v>
      </c>
      <c r="I81" s="14" t="s">
        <v>117</v>
      </c>
    </row>
    <row r="82" spans="1:12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8894.3441194643819</v>
      </c>
      <c r="I82" s="27" t="s">
        <v>117</v>
      </c>
      <c r="L82" s="63">
        <f>SUM(G83:G84)</f>
        <v>8894.3441194643819</v>
      </c>
    </row>
    <row r="83" spans="1:12" x14ac:dyDescent="0.2">
      <c r="A83" s="10">
        <v>1</v>
      </c>
      <c r="B83" s="31" t="s">
        <v>168</v>
      </c>
      <c r="C83" s="24" t="s">
        <v>117</v>
      </c>
      <c r="D83" s="27">
        <v>93.875016232932936</v>
      </c>
      <c r="E83" s="27"/>
      <c r="F83" s="71">
        <v>19.680594747535746</v>
      </c>
      <c r="G83" s="27">
        <v>1847.5161513986927</v>
      </c>
      <c r="H83" s="27" t="s">
        <v>117</v>
      </c>
      <c r="I83" s="27">
        <v>6.336740308095445</v>
      </c>
    </row>
    <row r="84" spans="1:12" x14ac:dyDescent="0.2">
      <c r="A84" s="10">
        <v>1</v>
      </c>
      <c r="B84" s="31" t="s">
        <v>169</v>
      </c>
      <c r="C84" s="24" t="s">
        <v>117</v>
      </c>
      <c r="D84" s="27">
        <v>1224.2801647064207</v>
      </c>
      <c r="E84" s="27"/>
      <c r="F84" s="71">
        <v>5.7558949096880134</v>
      </c>
      <c r="G84" s="27">
        <v>7046.8279680656897</v>
      </c>
      <c r="H84" s="27" t="s">
        <v>117</v>
      </c>
      <c r="I84" s="27">
        <v>24.169704170461618</v>
      </c>
    </row>
    <row r="85" spans="1:12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3" t="s">
        <v>117</v>
      </c>
      <c r="G85" s="91" t="s">
        <v>117</v>
      </c>
      <c r="H85" s="91">
        <v>5515.462711127424</v>
      </c>
      <c r="I85" s="27" t="s">
        <v>117</v>
      </c>
      <c r="L85" s="63">
        <f>SUM(G87:G91)</f>
        <v>5515.462711127424</v>
      </c>
    </row>
    <row r="86" spans="1:12" customFormat="1" ht="12.75" hidden="1" x14ac:dyDescent="0.2">
      <c r="A86" s="10">
        <v>0</v>
      </c>
      <c r="B86" s="5" t="s">
        <v>171</v>
      </c>
      <c r="C86" s="3" t="s">
        <v>117</v>
      </c>
      <c r="D86" s="47" t="s">
        <v>117</v>
      </c>
      <c r="E86" s="48" t="s">
        <v>117</v>
      </c>
      <c r="F86" s="50" t="s">
        <v>117</v>
      </c>
      <c r="G86" s="2" t="s">
        <v>117</v>
      </c>
      <c r="H86" s="3" t="s">
        <v>117</v>
      </c>
      <c r="I86" s="14" t="s">
        <v>117</v>
      </c>
    </row>
    <row r="87" spans="1:12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2236.3770813823744</v>
      </c>
      <c r="H87" s="27" t="s">
        <v>117</v>
      </c>
      <c r="I87" s="27">
        <v>7.6704827640981064</v>
      </c>
    </row>
    <row r="88" spans="1:12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2524.8848487908699</v>
      </c>
      <c r="H88" s="27" t="s">
        <v>117</v>
      </c>
      <c r="I88" s="27">
        <v>8.6600269137132386</v>
      </c>
    </row>
    <row r="89" spans="1:12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754.20078095417909</v>
      </c>
      <c r="H89" s="27" t="s">
        <v>117</v>
      </c>
      <c r="I89" s="27">
        <v>2.5868106676367928</v>
      </c>
    </row>
    <row r="90" spans="1:12" customFormat="1" ht="12.75" hidden="1" x14ac:dyDescent="0.2">
      <c r="A90" s="10">
        <v>0</v>
      </c>
      <c r="B90" s="4">
        <v>0</v>
      </c>
      <c r="C90" s="3" t="s">
        <v>117</v>
      </c>
      <c r="D90" s="3" t="s">
        <v>117</v>
      </c>
      <c r="E90" s="48" t="s">
        <v>117</v>
      </c>
      <c r="F90" s="44" t="s">
        <v>117</v>
      </c>
      <c r="G90" s="15" t="s">
        <v>117</v>
      </c>
      <c r="H90" s="16" t="s">
        <v>117</v>
      </c>
      <c r="I90" s="14" t="s">
        <v>117</v>
      </c>
    </row>
    <row r="91" spans="1:12" customFormat="1" ht="12.75" hidden="1" x14ac:dyDescent="0.2">
      <c r="A91" s="10">
        <v>0</v>
      </c>
      <c r="B91" s="5" t="s">
        <v>175</v>
      </c>
      <c r="C91" s="3" t="s">
        <v>117</v>
      </c>
      <c r="D91" s="51" t="s">
        <v>117</v>
      </c>
      <c r="E91" s="48" t="s">
        <v>117</v>
      </c>
      <c r="F91" s="44" t="s">
        <v>117</v>
      </c>
      <c r="G91" s="52" t="s">
        <v>117</v>
      </c>
      <c r="H91" s="3" t="s">
        <v>117</v>
      </c>
      <c r="I91" s="14" t="s">
        <v>117</v>
      </c>
    </row>
    <row r="92" spans="1:12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570.22251126525464</v>
      </c>
      <c r="H92" s="27" t="s">
        <v>117</v>
      </c>
      <c r="I92" s="27">
        <v>1.9557891112250358</v>
      </c>
      <c r="L92" s="63">
        <f>+G92</f>
        <v>570.22251126525464</v>
      </c>
    </row>
    <row r="93" spans="1:12" customFormat="1" ht="12.75" hidden="1" x14ac:dyDescent="0.2">
      <c r="A93" s="10">
        <v>0</v>
      </c>
      <c r="B93" s="3">
        <v>0</v>
      </c>
      <c r="C93" s="3" t="s">
        <v>117</v>
      </c>
      <c r="D93" s="3" t="s">
        <v>117</v>
      </c>
      <c r="E93" s="48" t="s">
        <v>117</v>
      </c>
      <c r="F93" s="44" t="s">
        <v>117</v>
      </c>
      <c r="G93" s="15" t="s">
        <v>117</v>
      </c>
      <c r="H93" s="14" t="s">
        <v>117</v>
      </c>
      <c r="I93" s="14" t="s">
        <v>117</v>
      </c>
    </row>
    <row r="94" spans="1:12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29155.623578867751</v>
      </c>
      <c r="H94" s="38" t="s">
        <v>117</v>
      </c>
      <c r="I94" s="38">
        <v>99.999999999999986</v>
      </c>
      <c r="K94" s="63"/>
      <c r="L94" s="63">
        <f>SUM(L31:L92)</f>
        <v>29155.623578867748</v>
      </c>
    </row>
    <row r="95" spans="1:12" customFormat="1" ht="12.75" hidden="1" x14ac:dyDescent="0.2">
      <c r="A95" s="10">
        <v>0</v>
      </c>
      <c r="B95" s="5" t="s">
        <v>49</v>
      </c>
      <c r="C95" s="3" t="s">
        <v>117</v>
      </c>
      <c r="D95" s="3" t="s">
        <v>117</v>
      </c>
      <c r="E95" s="48" t="s">
        <v>117</v>
      </c>
      <c r="F95" s="44" t="s">
        <v>117</v>
      </c>
      <c r="G95" s="15" t="s">
        <v>117</v>
      </c>
      <c r="H95" s="14" t="s">
        <v>117</v>
      </c>
      <c r="I95" s="3" t="s">
        <v>117</v>
      </c>
    </row>
    <row r="96" spans="1:12" customFormat="1" ht="12.75" hidden="1" x14ac:dyDescent="0.2">
      <c r="A96" s="10">
        <v>0</v>
      </c>
      <c r="B96" s="47">
        <v>0</v>
      </c>
      <c r="C96" s="3" t="s">
        <v>117</v>
      </c>
      <c r="D96" s="47" t="s">
        <v>117</v>
      </c>
      <c r="E96" s="48" t="s">
        <v>117</v>
      </c>
      <c r="F96" s="48" t="s">
        <v>117</v>
      </c>
      <c r="G96" s="53" t="s">
        <v>117</v>
      </c>
      <c r="H96" s="14" t="s">
        <v>117</v>
      </c>
      <c r="I96" s="3" t="s">
        <v>117</v>
      </c>
    </row>
    <row r="97" spans="1:12" customFormat="1" ht="12.75" hidden="1" x14ac:dyDescent="0.2">
      <c r="A97" s="10">
        <v>0</v>
      </c>
      <c r="B97" s="47">
        <v>0</v>
      </c>
      <c r="C97" s="3" t="s">
        <v>117</v>
      </c>
      <c r="D97" s="47" t="s">
        <v>117</v>
      </c>
      <c r="E97" s="48" t="s">
        <v>117</v>
      </c>
      <c r="F97" s="48" t="s">
        <v>117</v>
      </c>
      <c r="G97" s="53" t="s">
        <v>117</v>
      </c>
      <c r="H97" s="3" t="s">
        <v>117</v>
      </c>
      <c r="I97" s="3" t="s">
        <v>117</v>
      </c>
    </row>
    <row r="98" spans="1:12" customFormat="1" ht="12.75" hidden="1" x14ac:dyDescent="0.2">
      <c r="A98" s="10">
        <v>0</v>
      </c>
      <c r="B98" s="47">
        <v>0</v>
      </c>
      <c r="C98" s="3" t="s">
        <v>117</v>
      </c>
      <c r="D98" s="47" t="s">
        <v>117</v>
      </c>
      <c r="E98" s="48" t="s">
        <v>117</v>
      </c>
      <c r="F98" s="48" t="s">
        <v>117</v>
      </c>
      <c r="G98" s="53" t="s">
        <v>117</v>
      </c>
      <c r="H98" s="3" t="s">
        <v>117</v>
      </c>
      <c r="I98" s="3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29155.623578867751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58">
        <v>2.9155623578867753</v>
      </c>
      <c r="G100" s="35" t="s">
        <v>117</v>
      </c>
      <c r="H100" s="59" t="s">
        <v>117</v>
      </c>
      <c r="I100" s="59" t="s">
        <v>117</v>
      </c>
    </row>
    <row r="101" spans="1:12" customFormat="1" ht="12.75" hidden="1" x14ac:dyDescent="0.2">
      <c r="A101" s="10">
        <v>0</v>
      </c>
      <c r="B101" s="5">
        <v>0</v>
      </c>
      <c r="C101" s="3" t="s">
        <v>117</v>
      </c>
      <c r="D101" s="16" t="s">
        <v>117</v>
      </c>
      <c r="E101" s="16" t="s">
        <v>117</v>
      </c>
      <c r="F101" s="15" t="s">
        <v>117</v>
      </c>
      <c r="G101" s="20" t="s">
        <v>117</v>
      </c>
      <c r="H101" s="3" t="s">
        <v>117</v>
      </c>
      <c r="I101" s="3" t="s">
        <v>117</v>
      </c>
    </row>
    <row r="102" spans="1:12" customFormat="1" ht="12.75" hidden="1" x14ac:dyDescent="0.2">
      <c r="A102" s="10">
        <v>0</v>
      </c>
      <c r="B102" s="5">
        <v>0</v>
      </c>
      <c r="C102" s="54" t="s">
        <v>117</v>
      </c>
      <c r="D102" s="21" t="s">
        <v>117</v>
      </c>
      <c r="E102" s="21" t="s">
        <v>117</v>
      </c>
      <c r="F102" s="21" t="s">
        <v>117</v>
      </c>
      <c r="G102" s="22" t="s">
        <v>117</v>
      </c>
      <c r="H102" s="3" t="s">
        <v>117</v>
      </c>
      <c r="I102" s="3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1847.5161513986927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customFormat="1" ht="12.75" x14ac:dyDescent="0.2">
      <c r="A107" s="10">
        <v>1</v>
      </c>
      <c r="B107" s="4" t="s">
        <v>181</v>
      </c>
      <c r="C107" s="3" t="s">
        <v>117</v>
      </c>
      <c r="D107" s="47">
        <v>1</v>
      </c>
      <c r="E107" s="48" t="s">
        <v>117</v>
      </c>
      <c r="F107" s="16">
        <v>176.97</v>
      </c>
      <c r="G107" s="16">
        <v>176.97</v>
      </c>
      <c r="H107" s="3" t="s">
        <v>117</v>
      </c>
      <c r="I107" s="3" t="s">
        <v>117</v>
      </c>
    </row>
    <row r="108" spans="1:12" customFormat="1" ht="12.75" x14ac:dyDescent="0.2">
      <c r="A108" s="10">
        <v>1</v>
      </c>
      <c r="B108" s="4" t="s">
        <v>182</v>
      </c>
      <c r="C108" s="3" t="s">
        <v>117</v>
      </c>
      <c r="D108" s="47">
        <v>1</v>
      </c>
      <c r="E108" s="48" t="s">
        <v>117</v>
      </c>
      <c r="F108" s="271">
        <v>0.55700000000000005</v>
      </c>
      <c r="G108" s="16">
        <v>98.57229000000001</v>
      </c>
      <c r="H108" s="14" t="s">
        <v>117</v>
      </c>
      <c r="I108" s="3" t="s">
        <v>117</v>
      </c>
    </row>
    <row r="109" spans="1:12" customFormat="1" ht="12.75" x14ac:dyDescent="0.2">
      <c r="A109" s="10">
        <v>1</v>
      </c>
      <c r="B109" s="4" t="s">
        <v>183</v>
      </c>
      <c r="C109" s="3" t="s">
        <v>117</v>
      </c>
      <c r="D109" s="47">
        <v>1</v>
      </c>
      <c r="E109" s="48" t="s">
        <v>117</v>
      </c>
      <c r="F109" s="16">
        <v>1989.08</v>
      </c>
      <c r="G109" s="16">
        <v>1989.08</v>
      </c>
      <c r="H109" s="14" t="s">
        <v>117</v>
      </c>
      <c r="I109" s="3" t="s">
        <v>117</v>
      </c>
    </row>
    <row r="110" spans="1:12" customFormat="1" ht="12.75" hidden="1" x14ac:dyDescent="0.2">
      <c r="A110" s="10">
        <v>0</v>
      </c>
      <c r="B110" s="4" t="s">
        <v>184</v>
      </c>
      <c r="C110" s="3" t="s">
        <v>117</v>
      </c>
      <c r="D110" s="47" t="s">
        <v>117</v>
      </c>
      <c r="E110" s="48" t="s">
        <v>117</v>
      </c>
      <c r="F110" s="48" t="s">
        <v>117</v>
      </c>
      <c r="G110" s="53" t="s">
        <v>117</v>
      </c>
      <c r="H110" s="3" t="s">
        <v>117</v>
      </c>
      <c r="I110" s="3" t="s">
        <v>117</v>
      </c>
    </row>
    <row r="111" spans="1:12" customFormat="1" ht="12.75" hidden="1" x14ac:dyDescent="0.2">
      <c r="A111" s="10">
        <v>0</v>
      </c>
      <c r="B111" s="55" t="s">
        <v>185</v>
      </c>
      <c r="C111" s="3" t="s">
        <v>117</v>
      </c>
      <c r="D111" s="47" t="s">
        <v>117</v>
      </c>
      <c r="E111" s="48" t="s">
        <v>117</v>
      </c>
      <c r="F111" s="51" t="s">
        <v>117</v>
      </c>
      <c r="G111" s="56" t="s">
        <v>117</v>
      </c>
      <c r="H111" s="14" t="s">
        <v>117</v>
      </c>
      <c r="I111" s="3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26837.384146010609</v>
      </c>
      <c r="H112" s="35" t="s">
        <v>117</v>
      </c>
      <c r="I112" s="34" t="s">
        <v>117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2.683738414601061</v>
      </c>
      <c r="G113" s="60" t="s">
        <v>117</v>
      </c>
      <c r="H113" s="42" t="s">
        <v>117</v>
      </c>
      <c r="I113" s="42" t="s">
        <v>117</v>
      </c>
      <c r="L113" s="243" t="e">
        <f>L112/G9-F113</f>
        <v>#VALUE!</v>
      </c>
    </row>
    <row r="114" spans="1:12" hidden="1" x14ac:dyDescent="0.2"/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I55:I73 D74:I80 I81 D82:I85 I86 D87:I89 I90:I91 I93 D92:I92 D31:I54 C3:I3 D55:H72 D73:G73">
    <cfRule type="cellIs" dxfId="13" priority="1" stopIfTrue="1" operator="equal">
      <formula>0</formula>
    </cfRule>
  </conditionalFormatting>
  <pageMargins left="0.75" right="0.75" top="1" bottom="1" header="0" footer="0"/>
  <pageSetup paperSize="9" scale="89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42"/>
  <sheetViews>
    <sheetView zoomScaleNormal="100" workbookViewId="0">
      <selection activeCell="G17" sqref="G17"/>
    </sheetView>
  </sheetViews>
  <sheetFormatPr defaultRowHeight="12.75" x14ac:dyDescent="0.2"/>
  <cols>
    <col min="1" max="1" width="4.140625" style="228" customWidth="1"/>
    <col min="2" max="2" width="3.7109375" style="228" customWidth="1"/>
    <col min="3" max="3" width="38.85546875" style="232" customWidth="1"/>
    <col min="4" max="4" width="24.140625" style="232" customWidth="1"/>
    <col min="5" max="5" width="12.42578125" style="228" customWidth="1"/>
    <col min="6" max="6" width="13.7109375" style="228" customWidth="1"/>
    <col min="7" max="7" width="12.28515625" style="228" customWidth="1"/>
    <col min="8" max="8" width="11.140625" style="228" customWidth="1"/>
    <col min="9" max="9" width="5.140625" style="228" customWidth="1"/>
    <col min="10" max="10" width="40" style="270" customWidth="1"/>
    <col min="11" max="11" width="33.85546875" style="228" customWidth="1"/>
    <col min="12" max="16384" width="9.140625" style="228"/>
  </cols>
  <sheetData>
    <row r="1" spans="2:14" ht="12" customHeight="1" x14ac:dyDescent="0.2">
      <c r="G1" s="258" t="str">
        <f>+zbirnik!C44</f>
        <v>STROŠKI ZMANJŠANI ZA SUBVENCIJE EUR/kg</v>
      </c>
    </row>
    <row r="2" spans="2:14" x14ac:dyDescent="0.2">
      <c r="C2" s="233" t="str">
        <f>+zbirnik!D3</f>
        <v>Kmetijski inštitut Slovenije</v>
      </c>
      <c r="F2" s="228">
        <v>0</v>
      </c>
    </row>
    <row r="3" spans="2:14" s="259" customFormat="1" x14ac:dyDescent="0.2">
      <c r="C3" s="264" t="str">
        <f>+zbirnik!D4</f>
        <v>Oddelek za ekonomiko kmetijstva</v>
      </c>
      <c r="D3" s="260"/>
    </row>
    <row r="4" spans="2:14" s="259" customFormat="1" ht="21.75" customHeight="1" x14ac:dyDescent="0.2">
      <c r="C4" s="264"/>
      <c r="D4" s="260"/>
      <c r="F4" s="261" t="s">
        <v>279</v>
      </c>
      <c r="G4" s="261" t="str">
        <f>K_solataSn!G5</f>
        <v>Sezona 2015</v>
      </c>
      <c r="H4" s="262" t="s">
        <v>109</v>
      </c>
    </row>
    <row r="5" spans="2:14" ht="36.75" customHeight="1" x14ac:dyDescent="0.2">
      <c r="C5" s="233" t="s">
        <v>96</v>
      </c>
      <c r="D5" s="233"/>
      <c r="E5" s="234" t="s">
        <v>95</v>
      </c>
      <c r="F5" s="234" t="s">
        <v>94</v>
      </c>
      <c r="G5" s="234" t="s">
        <v>94</v>
      </c>
      <c r="H5" s="263" t="str">
        <f>+G4</f>
        <v>Sezona 2015</v>
      </c>
      <c r="J5" s="273" t="s">
        <v>115</v>
      </c>
      <c r="K5" s="273"/>
    </row>
    <row r="6" spans="2:14" ht="25.5" x14ac:dyDescent="0.2">
      <c r="C6" s="233"/>
      <c r="D6" s="233"/>
      <c r="E6" s="234" t="s">
        <v>14</v>
      </c>
      <c r="F6" s="234" t="s">
        <v>93</v>
      </c>
      <c r="G6" s="234" t="s">
        <v>93</v>
      </c>
      <c r="H6" s="257" t="str">
        <f>+F4</f>
        <v>Sezona 2014</v>
      </c>
      <c r="K6" s="270"/>
    </row>
    <row r="7" spans="2:14" x14ac:dyDescent="0.2">
      <c r="C7" s="233" t="s">
        <v>92</v>
      </c>
      <c r="D7" s="233"/>
      <c r="K7" s="270"/>
    </row>
    <row r="8" spans="2:14" x14ac:dyDescent="0.2">
      <c r="B8" s="228">
        <v>1</v>
      </c>
      <c r="C8" s="232" t="s">
        <v>90</v>
      </c>
      <c r="E8" s="235">
        <v>25</v>
      </c>
      <c r="F8" s="265">
        <v>0.98341573744824307</v>
      </c>
      <c r="G8" s="265">
        <f>VLOOKUP($G$1,zbirnik!$C$9:$AK$44,HLOOKUP(C8,zbirnik!$C$1:$AH$2,2,FALSE),FALSE)</f>
        <v>0.91436198398635671</v>
      </c>
      <c r="H8" s="256">
        <f>+G8/F8*100</f>
        <v>92.978172828404553</v>
      </c>
      <c r="J8" s="272" t="s">
        <v>286</v>
      </c>
      <c r="K8" s="272"/>
      <c r="N8" s="282"/>
    </row>
    <row r="9" spans="2:14" x14ac:dyDescent="0.2">
      <c r="C9" s="232" t="s">
        <v>87</v>
      </c>
      <c r="E9" s="235">
        <v>25</v>
      </c>
      <c r="F9" s="265">
        <v>0.79442492677612297</v>
      </c>
      <c r="G9" s="265">
        <f>VLOOKUP($G$1,zbirnik!$C$9:$AK$44,HLOOKUP(C9,zbirnik!$C$1:$AH$2,2,FALSE),FALSE)</f>
        <v>0.72687373062480953</v>
      </c>
      <c r="H9" s="256">
        <f t="shared" ref="H9:H41" si="0">+G9/F9*100</f>
        <v>91.496843329747378</v>
      </c>
      <c r="J9" s="272" t="s">
        <v>114</v>
      </c>
      <c r="K9" s="272"/>
      <c r="N9" s="282"/>
    </row>
    <row r="10" spans="2:14" x14ac:dyDescent="0.2">
      <c r="C10" s="232" t="s">
        <v>85</v>
      </c>
      <c r="E10" s="235">
        <v>20</v>
      </c>
      <c r="F10" s="265">
        <v>1.0382346018845472</v>
      </c>
      <c r="G10" s="265">
        <f>VLOOKUP($G$1,zbirnik!$C$9:$AK$44,HLOOKUP(C10,zbirnik!$C$1:$AH$2,2,FALSE),FALSE)</f>
        <v>0.95354359559600721</v>
      </c>
      <c r="H10" s="256">
        <f t="shared" si="0"/>
        <v>91.842787156697199</v>
      </c>
      <c r="J10" s="272" t="s">
        <v>110</v>
      </c>
      <c r="K10" s="272"/>
      <c r="N10" s="282"/>
    </row>
    <row r="11" spans="2:14" x14ac:dyDescent="0.2">
      <c r="C11" s="232" t="s">
        <v>83</v>
      </c>
      <c r="E11" s="235">
        <v>20</v>
      </c>
      <c r="F11" s="265">
        <v>0.99505397231631465</v>
      </c>
      <c r="G11" s="265">
        <f>VLOOKUP($G$1,zbirnik!$C$9:$AK$44,HLOOKUP(C11,zbirnik!$C$1:$AH$2,2,FALSE),FALSE)</f>
        <v>0.90709809796384433</v>
      </c>
      <c r="H11" s="256">
        <f t="shared" si="0"/>
        <v>91.16069310816134</v>
      </c>
      <c r="J11" s="272" t="s">
        <v>111</v>
      </c>
      <c r="K11" s="272"/>
      <c r="N11" s="282"/>
    </row>
    <row r="12" spans="2:14" x14ac:dyDescent="0.2">
      <c r="B12" s="228">
        <v>2</v>
      </c>
      <c r="C12" s="232" t="s">
        <v>81</v>
      </c>
      <c r="E12" s="235">
        <v>20</v>
      </c>
      <c r="F12" s="265">
        <v>0.92205527873346849</v>
      </c>
      <c r="G12" s="265">
        <f>VLOOKUP($G$1,zbirnik!$C$9:$AK$44,HLOOKUP(C12,zbirnik!$C$1:$AH$2,2,FALSE),FALSE)</f>
        <v>0.83676989714250161</v>
      </c>
      <c r="H12" s="256">
        <f t="shared" si="0"/>
        <v>90.750513167918243</v>
      </c>
      <c r="J12" s="272" t="s">
        <v>112</v>
      </c>
      <c r="K12" s="272"/>
      <c r="N12" s="282"/>
    </row>
    <row r="13" spans="2:14" x14ac:dyDescent="0.2">
      <c r="C13" s="232" t="s">
        <v>79</v>
      </c>
      <c r="E13" s="235">
        <v>25</v>
      </c>
      <c r="F13" s="265">
        <v>0.79864062158060289</v>
      </c>
      <c r="G13" s="265">
        <f>VLOOKUP($G$1,zbirnik!$C$9:$AK$44,HLOOKUP(C13,zbirnik!$C$1:$AH$2,2,FALSE),FALSE)</f>
        <v>0.73315718816002018</v>
      </c>
      <c r="H13" s="256">
        <f t="shared" si="0"/>
        <v>91.800638278205355</v>
      </c>
      <c r="J13" s="272" t="s">
        <v>284</v>
      </c>
      <c r="K13" s="272"/>
      <c r="N13" s="282"/>
    </row>
    <row r="14" spans="2:14" x14ac:dyDescent="0.2">
      <c r="B14" s="228">
        <v>3</v>
      </c>
      <c r="C14" s="232" t="s">
        <v>77</v>
      </c>
      <c r="E14" s="235">
        <v>12</v>
      </c>
      <c r="F14" s="265">
        <v>1.4473727692817773</v>
      </c>
      <c r="G14" s="265">
        <f>VLOOKUP($G$1,zbirnik!$C$9:$AK$44,HLOOKUP(C14,zbirnik!$C$1:$AH$2,2,FALSE),FALSE)</f>
        <v>1.3017490813037476</v>
      </c>
      <c r="H14" s="256">
        <f t="shared" si="0"/>
        <v>89.938757238724904</v>
      </c>
      <c r="J14" s="272" t="s">
        <v>113</v>
      </c>
      <c r="K14" s="272"/>
      <c r="N14" s="282"/>
    </row>
    <row r="15" spans="2:14" x14ac:dyDescent="0.2">
      <c r="C15" s="232" t="s">
        <v>75</v>
      </c>
      <c r="E15" s="235">
        <v>12</v>
      </c>
      <c r="F15" s="265">
        <v>1.4040263450382329</v>
      </c>
      <c r="G15" s="265">
        <f>VLOOKUP($G$1,zbirnik!$C$9:$AK$44,HLOOKUP(C15,zbirnik!$C$1:$AH$2,2,FALSE),FALSE)</f>
        <v>1.2584393810550474</v>
      </c>
      <c r="H15" s="256">
        <f t="shared" si="0"/>
        <v>89.630752692235205</v>
      </c>
      <c r="N15" s="282"/>
    </row>
    <row r="16" spans="2:14" x14ac:dyDescent="0.2">
      <c r="C16" s="233" t="s">
        <v>74</v>
      </c>
      <c r="D16" s="233"/>
      <c r="E16" s="235"/>
      <c r="F16" s="265"/>
      <c r="G16" s="265"/>
      <c r="H16" s="256"/>
      <c r="J16" s="228"/>
      <c r="N16" s="282"/>
    </row>
    <row r="17" spans="2:14" x14ac:dyDescent="0.2">
      <c r="B17" s="228">
        <v>4</v>
      </c>
      <c r="C17" s="232" t="s">
        <v>73</v>
      </c>
      <c r="E17" s="235">
        <v>25</v>
      </c>
      <c r="F17" s="265">
        <v>0.41112965334378121</v>
      </c>
      <c r="G17" s="265">
        <f>VLOOKUP($G$1,zbirnik!$C$9:$AK$44,HLOOKUP(C17,zbirnik!$C$1:$AH$2,2,FALSE),FALSE)</f>
        <v>0.40587262331509028</v>
      </c>
      <c r="H17" s="256">
        <f t="shared" si="0"/>
        <v>98.721320637921721</v>
      </c>
      <c r="J17" s="228"/>
      <c r="N17" s="282"/>
    </row>
    <row r="18" spans="2:14" x14ac:dyDescent="0.2">
      <c r="B18" s="228">
        <v>5</v>
      </c>
      <c r="C18" s="232" t="s">
        <v>72</v>
      </c>
      <c r="E18" s="235" t="s">
        <v>71</v>
      </c>
      <c r="F18" s="265">
        <v>0.43892920365144672</v>
      </c>
      <c r="G18" s="265">
        <f>VLOOKUP($G$1,zbirnik!$C$9:$AK$44,HLOOKUP(C18,zbirnik!$C$1:$AH$2,2,FALSE),FALSE)</f>
        <v>0.38218983172957705</v>
      </c>
      <c r="H18" s="256">
        <f t="shared" si="0"/>
        <v>87.073229247483297</v>
      </c>
      <c r="J18" s="228"/>
      <c r="N18" s="282"/>
    </row>
    <row r="19" spans="2:14" x14ac:dyDescent="0.2">
      <c r="C19" s="233" t="s">
        <v>66</v>
      </c>
      <c r="D19" s="233"/>
      <c r="E19" s="235"/>
      <c r="F19" s="265"/>
      <c r="G19" s="265"/>
      <c r="H19" s="256"/>
      <c r="J19" s="228"/>
      <c r="N19" s="282"/>
    </row>
    <row r="20" spans="2:14" x14ac:dyDescent="0.2">
      <c r="B20" s="228">
        <v>8</v>
      </c>
      <c r="C20" s="232" t="s">
        <v>65</v>
      </c>
      <c r="E20" s="235">
        <v>8</v>
      </c>
      <c r="F20" s="265">
        <v>1.5435023931751126</v>
      </c>
      <c r="G20" s="265">
        <f>VLOOKUP($G$1,zbirnik!$C$9:$AK$44,HLOOKUP(C20,zbirnik!$C$1:$AH$2,2,FALSE),FALSE)</f>
        <v>1.3408696055307201</v>
      </c>
      <c r="H20" s="256">
        <f t="shared" si="0"/>
        <v>86.871883805274834</v>
      </c>
      <c r="N20" s="282"/>
    </row>
    <row r="21" spans="2:14" x14ac:dyDescent="0.2">
      <c r="C21" s="232" t="s">
        <v>64</v>
      </c>
      <c r="E21" s="235">
        <v>15</v>
      </c>
      <c r="F21" s="265">
        <v>1.3511543887483572</v>
      </c>
      <c r="G21" s="265">
        <f>VLOOKUP($G$1,zbirnik!$C$9:$AK$44,HLOOKUP(C21,zbirnik!$C$1:$AH$2,2,FALSE),FALSE)</f>
        <v>1.2432761494622182</v>
      </c>
      <c r="H21" s="256">
        <f t="shared" si="0"/>
        <v>92.01584658389244</v>
      </c>
      <c r="J21" s="228"/>
      <c r="N21" s="282"/>
    </row>
    <row r="22" spans="2:14" x14ac:dyDescent="0.2">
      <c r="C22" s="233" t="s">
        <v>91</v>
      </c>
      <c r="D22" s="233"/>
      <c r="E22" s="235"/>
      <c r="F22" s="265"/>
      <c r="G22" s="265"/>
      <c r="H22" s="256"/>
      <c r="J22" s="228"/>
      <c r="N22" s="282"/>
    </row>
    <row r="23" spans="2:14" ht="12.75" customHeight="1" x14ac:dyDescent="0.2">
      <c r="B23" s="228">
        <v>9</v>
      </c>
      <c r="C23" s="232" t="s">
        <v>89</v>
      </c>
      <c r="E23" s="235">
        <v>80</v>
      </c>
      <c r="F23" s="265">
        <v>0.20650820022821853</v>
      </c>
      <c r="G23" s="265">
        <f>VLOOKUP($G$1,zbirnik!$C$9:$AK$44,HLOOKUP(C23,zbirnik!$C$1:$AH$2,2,FALSE),FALSE)</f>
        <v>0.18650725531071718</v>
      </c>
      <c r="H23" s="256">
        <f t="shared" si="0"/>
        <v>90.314696997311643</v>
      </c>
      <c r="J23" s="228"/>
      <c r="N23" s="282"/>
    </row>
    <row r="24" spans="2:14" x14ac:dyDescent="0.2">
      <c r="C24" s="232" t="s">
        <v>88</v>
      </c>
      <c r="E24" s="235">
        <v>45</v>
      </c>
      <c r="F24" s="265">
        <v>0.38925359587203662</v>
      </c>
      <c r="G24" s="265">
        <f>VLOOKUP($G$1,zbirnik!$C$9:$AK$44,HLOOKUP(C24,zbirnik!$C$1:$AH$2,2,FALSE),FALSE)</f>
        <v>0.3532932159983701</v>
      </c>
      <c r="H24" s="256">
        <f t="shared" si="0"/>
        <v>90.761709010521727</v>
      </c>
      <c r="J24" s="228"/>
      <c r="N24" s="282"/>
    </row>
    <row r="25" spans="2:14" x14ac:dyDescent="0.2">
      <c r="C25" s="232" t="s">
        <v>86</v>
      </c>
      <c r="E25" s="235">
        <v>25</v>
      </c>
      <c r="F25" s="265">
        <v>0.62919780833432659</v>
      </c>
      <c r="G25" s="265">
        <f>VLOOKUP($G$1,zbirnik!$C$9:$AK$44,HLOOKUP(C25,zbirnik!$C$1:$AH$2,2,FALSE),FALSE)</f>
        <v>0.55864941472695728</v>
      </c>
      <c r="H25" s="256">
        <f t="shared" si="0"/>
        <v>88.787565265980206</v>
      </c>
      <c r="J25" s="228"/>
      <c r="N25" s="282"/>
    </row>
    <row r="26" spans="2:14" x14ac:dyDescent="0.2">
      <c r="B26" s="228">
        <v>10</v>
      </c>
      <c r="C26" s="232" t="s">
        <v>84</v>
      </c>
      <c r="E26" s="235">
        <v>20</v>
      </c>
      <c r="F26" s="265">
        <v>0.65779779478481437</v>
      </c>
      <c r="G26" s="265">
        <f>VLOOKUP($G$1,zbirnik!$C$9:$AK$44,HLOOKUP(C26,zbirnik!$C$1:$AH$2,2,FALSE),FALSE)</f>
        <v>0.57850662727227764</v>
      </c>
      <c r="H26" s="256">
        <f t="shared" si="0"/>
        <v>87.945966353007421</v>
      </c>
      <c r="J26" s="228"/>
      <c r="N26" s="282"/>
    </row>
    <row r="27" spans="2:14" x14ac:dyDescent="0.2">
      <c r="C27" s="233" t="s">
        <v>82</v>
      </c>
      <c r="D27" s="233"/>
      <c r="E27" s="235"/>
      <c r="F27" s="265"/>
      <c r="G27" s="265"/>
      <c r="H27" s="256"/>
      <c r="J27" s="228"/>
      <c r="N27" s="282"/>
    </row>
    <row r="28" spans="2:14" x14ac:dyDescent="0.2">
      <c r="B28" s="228">
        <v>11</v>
      </c>
      <c r="C28" s="232" t="s">
        <v>80</v>
      </c>
      <c r="E28" s="235">
        <v>35</v>
      </c>
      <c r="F28" s="265">
        <v>0.33840198335753524</v>
      </c>
      <c r="G28" s="265">
        <f>VLOOKUP($G$1,zbirnik!$C$9:$AK$44,HLOOKUP(C28,zbirnik!$C$1:$AH$2,2,FALSE),FALSE)</f>
        <v>0.29037591979648969</v>
      </c>
      <c r="H28" s="256">
        <f t="shared" si="0"/>
        <v>85.807984018136167</v>
      </c>
      <c r="J28" s="228"/>
      <c r="N28" s="282"/>
    </row>
    <row r="29" spans="2:14" x14ac:dyDescent="0.2">
      <c r="C29" s="232" t="s">
        <v>78</v>
      </c>
      <c r="E29" s="235">
        <v>35</v>
      </c>
      <c r="F29" s="265">
        <v>0.36942310197850714</v>
      </c>
      <c r="G29" s="265">
        <f>VLOOKUP($G$1,zbirnik!$C$9:$AK$44,HLOOKUP(C29,zbirnik!$C$1:$AH$2,2,FALSE),FALSE)</f>
        <v>0.32166971217916779</v>
      </c>
      <c r="H29" s="256">
        <f t="shared" si="0"/>
        <v>87.073523679599873</v>
      </c>
      <c r="J29" s="228"/>
      <c r="N29" s="282"/>
    </row>
    <row r="30" spans="2:14" x14ac:dyDescent="0.2">
      <c r="C30" s="232" t="s">
        <v>76</v>
      </c>
      <c r="E30" s="235">
        <v>35</v>
      </c>
      <c r="F30" s="265">
        <v>0.34134496353513322</v>
      </c>
      <c r="G30" s="265">
        <f>VLOOKUP($G$1,zbirnik!$C$9:$AK$44,HLOOKUP(C30,zbirnik!$C$1:$AH$2,2,FALSE),FALSE)</f>
        <v>0.29186028962165017</v>
      </c>
      <c r="H30" s="256">
        <f t="shared" si="0"/>
        <v>85.503030892562208</v>
      </c>
      <c r="J30" s="228"/>
      <c r="N30" s="282"/>
    </row>
    <row r="31" spans="2:14" x14ac:dyDescent="0.2">
      <c r="C31" s="232" t="str">
        <f>zbirnik!U9</f>
        <v>Čebula, pridelava iz čebulčka, ROČNO POBIRANJE</v>
      </c>
      <c r="E31" s="235">
        <v>35</v>
      </c>
      <c r="F31" s="265">
        <v>0.37170092637985347</v>
      </c>
      <c r="G31" s="265">
        <f>VLOOKUP($G$1,zbirnik!$C$9:$AK$44,HLOOKUP(C31,zbirnik!$C$1:$AH$2,2,FALSE),FALSE)</f>
        <v>0.3224226271538575</v>
      </c>
      <c r="H31" s="256">
        <f t="shared" si="0"/>
        <v>86.742486841252358</v>
      </c>
      <c r="J31" s="228"/>
      <c r="N31" s="282"/>
    </row>
    <row r="32" spans="2:14" x14ac:dyDescent="0.2">
      <c r="B32" s="228">
        <v>13</v>
      </c>
      <c r="C32" s="232" t="s">
        <v>70</v>
      </c>
      <c r="E32" s="235">
        <v>10</v>
      </c>
      <c r="F32" s="265">
        <v>2.8571989626198064</v>
      </c>
      <c r="G32" s="265">
        <f>VLOOKUP($G$1,zbirnik!$C$9:$AK$44,HLOOKUP(C32,zbirnik!$C$1:$AH$2,2,FALSE),FALSE)</f>
        <v>2.6837384146010601</v>
      </c>
      <c r="H32" s="256">
        <f t="shared" si="0"/>
        <v>93.929000035065897</v>
      </c>
      <c r="J32" s="228"/>
      <c r="N32" s="282"/>
    </row>
    <row r="33" spans="2:14" x14ac:dyDescent="0.2">
      <c r="C33" s="233" t="s">
        <v>68</v>
      </c>
      <c r="D33" s="233"/>
      <c r="E33" s="235"/>
      <c r="F33" s="265"/>
      <c r="G33" s="265"/>
      <c r="H33" s="256"/>
      <c r="J33" s="228"/>
      <c r="N33" s="282"/>
    </row>
    <row r="34" spans="2:14" x14ac:dyDescent="0.2">
      <c r="B34" s="228">
        <v>14</v>
      </c>
      <c r="C34" s="232" t="s">
        <v>67</v>
      </c>
      <c r="E34" s="235">
        <v>80</v>
      </c>
      <c r="F34" s="265">
        <v>0.6446002407080984</v>
      </c>
      <c r="G34" s="265">
        <f>VLOOKUP($G$1,zbirnik!$C$9:$AK$44,HLOOKUP(C34,zbirnik!$C$1:$AH$2,2,FALSE),FALSE)</f>
        <v>0.62340158337180518</v>
      </c>
      <c r="H34" s="256">
        <f t="shared" si="0"/>
        <v>96.711348212807621</v>
      </c>
      <c r="J34" s="228"/>
      <c r="N34" s="282"/>
    </row>
    <row r="35" spans="2:14" x14ac:dyDescent="0.2">
      <c r="B35" s="228">
        <v>15</v>
      </c>
      <c r="C35" s="228" t="s">
        <v>100</v>
      </c>
      <c r="D35" s="231" t="s">
        <v>103</v>
      </c>
      <c r="E35" s="235">
        <v>25</v>
      </c>
      <c r="F35" s="265">
        <v>1.0164243138477551</v>
      </c>
      <c r="G35" s="265">
        <f>VLOOKUP($G$1,zbirnik!$C$9:$AK$44,HLOOKUP(C35,zbirnik!$C$1:$AH$2,2,FALSE),FALSE)</f>
        <v>0.95871332695611744</v>
      </c>
      <c r="H35" s="256">
        <f t="shared" si="0"/>
        <v>94.322156002627665</v>
      </c>
      <c r="J35" s="228"/>
      <c r="N35" s="282"/>
    </row>
    <row r="36" spans="2:14" x14ac:dyDescent="0.2">
      <c r="C36" s="228" t="s">
        <v>97</v>
      </c>
      <c r="D36" s="231" t="s">
        <v>104</v>
      </c>
      <c r="E36" s="235">
        <v>25</v>
      </c>
      <c r="F36" s="265">
        <v>1.0200777492138648</v>
      </c>
      <c r="G36" s="265">
        <f>VLOOKUP($G$1,zbirnik!$C$9:$AK$44,HLOOKUP(C36,zbirnik!$C$1:$AH$2,2,FALSE),FALSE)</f>
        <v>0.96250676232222687</v>
      </c>
      <c r="H36" s="256">
        <f t="shared" si="0"/>
        <v>94.35621579472685</v>
      </c>
      <c r="J36" s="228"/>
      <c r="N36" s="282"/>
    </row>
    <row r="37" spans="2:14" x14ac:dyDescent="0.2">
      <c r="C37" s="228" t="s">
        <v>98</v>
      </c>
      <c r="D37" s="231" t="s">
        <v>105</v>
      </c>
      <c r="E37" s="235">
        <v>25</v>
      </c>
      <c r="F37" s="265">
        <v>1.0134148784816452</v>
      </c>
      <c r="G37" s="265">
        <f>VLOOKUP($G$1,zbirnik!$C$9:$AK$44,HLOOKUP(C37,zbirnik!$C$1:$AH$2,2,FALSE),FALSE)</f>
        <v>0.95584389159000782</v>
      </c>
      <c r="H37" s="256">
        <f t="shared" si="0"/>
        <v>94.319109763032742</v>
      </c>
      <c r="J37" s="228"/>
      <c r="N37" s="282"/>
    </row>
    <row r="38" spans="2:14" x14ac:dyDescent="0.2">
      <c r="C38" s="228" t="s">
        <v>99</v>
      </c>
      <c r="D38" s="231" t="s">
        <v>106</v>
      </c>
      <c r="E38" s="235">
        <v>25</v>
      </c>
      <c r="F38" s="265">
        <v>1.0556537212350696</v>
      </c>
      <c r="G38" s="265">
        <f>VLOOKUP($G$1,zbirnik!$C$9:$AK$44,HLOOKUP(C38,zbirnik!$C$1:$AH$2,2,FALSE),FALSE)</f>
        <v>0.99808273434343242</v>
      </c>
      <c r="H38" s="256">
        <f t="shared" si="0"/>
        <v>94.546413683430046</v>
      </c>
      <c r="J38" s="228"/>
      <c r="N38" s="282"/>
    </row>
    <row r="39" spans="2:14" x14ac:dyDescent="0.2">
      <c r="C39" s="228" t="s">
        <v>101</v>
      </c>
      <c r="D39" s="231" t="s">
        <v>107</v>
      </c>
      <c r="E39" s="235">
        <v>50</v>
      </c>
      <c r="F39" s="265">
        <v>1.0978203484664026</v>
      </c>
      <c r="G39" s="265">
        <f>VLOOKUP($G$1,zbirnik!$C$9:$AK$44,HLOOKUP(C39,zbirnik!$C$1:$AH$2,2,FALSE),FALSE)</f>
        <v>1.0683649269766611</v>
      </c>
      <c r="H39" s="256">
        <f t="shared" si="0"/>
        <v>97.316917879060156</v>
      </c>
      <c r="J39" s="228"/>
      <c r="N39" s="282"/>
    </row>
    <row r="40" spans="2:14" x14ac:dyDescent="0.2">
      <c r="C40" s="228" t="s">
        <v>102</v>
      </c>
      <c r="D40" s="231" t="s">
        <v>106</v>
      </c>
      <c r="E40" s="235">
        <v>50</v>
      </c>
      <c r="F40" s="265">
        <v>1.1621046852539849</v>
      </c>
      <c r="G40" s="265">
        <f>VLOOKUP($G$1,zbirnik!$C$9:$AK$44,HLOOKUP(C40,zbirnik!$C$1:$AH$2,2,FALSE),FALSE)</f>
        <v>1.1326492637642434</v>
      </c>
      <c r="H40" s="256">
        <f t="shared" si="0"/>
        <v>97.465338375836268</v>
      </c>
      <c r="J40" s="228"/>
      <c r="N40" s="282"/>
    </row>
    <row r="41" spans="2:14" x14ac:dyDescent="0.2">
      <c r="B41" s="228">
        <v>16</v>
      </c>
      <c r="C41" s="232" t="s">
        <v>63</v>
      </c>
      <c r="E41" s="235">
        <v>120</v>
      </c>
      <c r="F41" s="265">
        <v>0.63605190554753677</v>
      </c>
      <c r="G41" s="265">
        <f>VLOOKUP($G$1,zbirnik!$C$9:$AK$44,HLOOKUP(C41,zbirnik!$C$1:$AH$2,2,FALSE),FALSE)</f>
        <v>0.62415567580558518</v>
      </c>
      <c r="H41" s="256">
        <f t="shared" si="0"/>
        <v>98.129676267267712</v>
      </c>
      <c r="J41" s="228"/>
      <c r="N41" s="282"/>
    </row>
    <row r="42" spans="2:14" x14ac:dyDescent="0.2">
      <c r="C42" s="232" t="s">
        <v>69</v>
      </c>
      <c r="E42" s="235"/>
      <c r="F42" s="235"/>
      <c r="G42" s="236"/>
    </row>
  </sheetData>
  <printOptions gridLines="1"/>
  <pageMargins left="0.23622047244094491" right="0.23622047244094491" top="0.74803149606299213" bottom="0.74803149606299213" header="0.31496062992125984" footer="0.31496062992125984"/>
  <pageSetup paperSize="9" scale="4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15"/>
  <sheetViews>
    <sheetView zoomScaleNormal="100" workbookViewId="0">
      <selection activeCell="P28" sqref="P28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73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25000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26315.78947368421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5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40" t="s">
        <v>117</v>
      </c>
      <c r="H13" s="73" t="s">
        <v>117</v>
      </c>
      <c r="I13" s="61" t="s">
        <v>117</v>
      </c>
    </row>
    <row r="14" spans="1:9" hidden="1" x14ac:dyDescent="0.2">
      <c r="A14" s="10">
        <v>0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4" hidden="1" x14ac:dyDescent="0.2">
      <c r="A17" s="10">
        <v>0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4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4.3040000000000003</v>
      </c>
      <c r="H18" s="73" t="s">
        <v>2</v>
      </c>
      <c r="I18" s="25" t="s">
        <v>117</v>
      </c>
    </row>
    <row r="19" spans="1:14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4" hidden="1" x14ac:dyDescent="0.2">
      <c r="A20" s="10">
        <v>0</v>
      </c>
      <c r="B20" s="24" t="s">
        <v>127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4" x14ac:dyDescent="0.2">
      <c r="A21" s="10">
        <v>1</v>
      </c>
      <c r="B21" s="24" t="s">
        <v>224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3500</v>
      </c>
      <c r="H21" s="24" t="s">
        <v>207</v>
      </c>
      <c r="I21" s="24" t="s">
        <v>117</v>
      </c>
    </row>
    <row r="22" spans="1:14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4" hidden="1" x14ac:dyDescent="0.2">
      <c r="A23" s="10">
        <v>0</v>
      </c>
      <c r="B23" s="24" t="s">
        <v>117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117</v>
      </c>
      <c r="H23" s="24" t="s">
        <v>117</v>
      </c>
      <c r="I23" s="24" t="s">
        <v>117</v>
      </c>
    </row>
    <row r="24" spans="1:14" ht="13.5" hidden="1" x14ac:dyDescent="0.2">
      <c r="A24" s="10">
        <v>0</v>
      </c>
      <c r="B24" s="24" t="s">
        <v>117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27" t="s">
        <v>117</v>
      </c>
      <c r="H24" s="24" t="s">
        <v>117</v>
      </c>
      <c r="I24" s="24" t="s">
        <v>117</v>
      </c>
    </row>
    <row r="25" spans="1:14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4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4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4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/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4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/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4" x14ac:dyDescent="0.2">
      <c r="A31" s="10">
        <v>1</v>
      </c>
      <c r="B31" s="90" t="s">
        <v>137</v>
      </c>
      <c r="C31" s="91" t="s">
        <v>117</v>
      </c>
      <c r="D31" s="91" t="s">
        <v>117</v>
      </c>
      <c r="E31" s="91"/>
      <c r="F31" s="91" t="s">
        <v>117</v>
      </c>
      <c r="G31" s="91" t="s">
        <v>117</v>
      </c>
      <c r="H31" s="91">
        <v>273.91692112173246</v>
      </c>
      <c r="I31" s="91" t="s">
        <v>117</v>
      </c>
      <c r="L31" s="63">
        <f>+H31</f>
        <v>273.91692112173246</v>
      </c>
      <c r="N31" s="218">
        <v>90.754017771573416</v>
      </c>
    </row>
    <row r="32" spans="1:14" hidden="1" x14ac:dyDescent="0.2">
      <c r="A32" s="10">
        <v>0</v>
      </c>
      <c r="B32" s="11" t="s">
        <v>238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4" x14ac:dyDescent="0.2">
      <c r="A33" s="10">
        <v>1</v>
      </c>
      <c r="B33" s="26" t="s">
        <v>139</v>
      </c>
      <c r="C33" s="27" t="s">
        <v>117</v>
      </c>
      <c r="D33" s="29">
        <v>25000</v>
      </c>
      <c r="E33" s="27"/>
      <c r="F33" s="71">
        <v>1.0956676844869298E-2</v>
      </c>
      <c r="G33" s="27">
        <v>273.91692112173246</v>
      </c>
      <c r="H33" s="27" t="s">
        <v>117</v>
      </c>
      <c r="I33" s="27">
        <v>2.6147152958108686</v>
      </c>
    </row>
    <row r="34" spans="1:14" x14ac:dyDescent="0.2">
      <c r="A34" s="10">
        <v>1</v>
      </c>
      <c r="B34" s="43" t="s">
        <v>140</v>
      </c>
      <c r="C34" s="91" t="s">
        <v>117</v>
      </c>
      <c r="D34" s="91" t="s">
        <v>117</v>
      </c>
      <c r="E34" s="91"/>
      <c r="F34" s="93" t="s">
        <v>117</v>
      </c>
      <c r="G34" s="91" t="s">
        <v>117</v>
      </c>
      <c r="H34" s="91">
        <v>3486.6035329428523</v>
      </c>
      <c r="I34" s="91" t="s">
        <v>117</v>
      </c>
      <c r="L34" s="10">
        <f>SUBTOTAL(9,G35:G46)</f>
        <v>3371.6035329428528</v>
      </c>
      <c r="N34" s="218">
        <v>98.276463658916043</v>
      </c>
    </row>
    <row r="35" spans="1:14" x14ac:dyDescent="0.2">
      <c r="A35" s="10">
        <v>1</v>
      </c>
      <c r="B35" s="26" t="s">
        <v>239</v>
      </c>
      <c r="C35" s="27" t="s">
        <v>117</v>
      </c>
      <c r="D35" s="27">
        <v>50</v>
      </c>
      <c r="E35" s="27"/>
      <c r="F35" s="71">
        <v>0.13846</v>
      </c>
      <c r="G35" s="27">
        <v>6.923</v>
      </c>
      <c r="H35" s="27" t="s">
        <v>117</v>
      </c>
      <c r="I35" s="27">
        <v>6.6084540957781907E-2</v>
      </c>
      <c r="M35" s="218">
        <v>98.060879049278327</v>
      </c>
    </row>
    <row r="36" spans="1:14" x14ac:dyDescent="0.2">
      <c r="A36" s="10">
        <v>1</v>
      </c>
      <c r="B36" s="26" t="s">
        <v>240</v>
      </c>
      <c r="C36" s="27" t="s">
        <v>117</v>
      </c>
      <c r="D36" s="27">
        <v>3500</v>
      </c>
      <c r="E36" s="27"/>
      <c r="F36" s="71">
        <v>0.78300000000000003</v>
      </c>
      <c r="G36" s="27">
        <v>2740.5</v>
      </c>
      <c r="H36" s="27" t="s">
        <v>117</v>
      </c>
      <c r="I36" s="27">
        <v>26.159856203206889</v>
      </c>
      <c r="M36" s="218">
        <v>97.875</v>
      </c>
    </row>
    <row r="37" spans="1:14" x14ac:dyDescent="0.2">
      <c r="A37" s="10">
        <v>1</v>
      </c>
      <c r="B37" s="26" t="s">
        <v>146</v>
      </c>
      <c r="C37" s="27" t="s">
        <v>117</v>
      </c>
      <c r="D37" s="27">
        <v>135.75309641625424</v>
      </c>
      <c r="E37" s="27"/>
      <c r="F37" s="71">
        <v>0.364901810922519</v>
      </c>
      <c r="G37" s="27">
        <v>49.536550720630494</v>
      </c>
      <c r="H37" s="27" t="s">
        <v>117</v>
      </c>
      <c r="I37" s="27">
        <v>0.47285861837422305</v>
      </c>
    </row>
    <row r="38" spans="1:14" hidden="1" x14ac:dyDescent="0.2">
      <c r="A38" s="10">
        <v>0</v>
      </c>
      <c r="B38" s="11" t="s">
        <v>53</v>
      </c>
      <c r="C38" s="75" t="s">
        <v>117</v>
      </c>
      <c r="D38" s="27">
        <v>20.042105263157893</v>
      </c>
      <c r="E38" s="9" t="s">
        <v>117</v>
      </c>
      <c r="F38" s="28" t="s">
        <v>117</v>
      </c>
      <c r="G38" s="27" t="s">
        <v>117</v>
      </c>
      <c r="H38" s="24" t="s">
        <v>117</v>
      </c>
      <c r="I38" s="24" t="s">
        <v>117</v>
      </c>
    </row>
    <row r="39" spans="1:14" hidden="1" x14ac:dyDescent="0.2">
      <c r="A39" s="10">
        <v>0</v>
      </c>
      <c r="B39" s="11" t="s">
        <v>12</v>
      </c>
      <c r="C39" s="75" t="s">
        <v>117</v>
      </c>
      <c r="D39" s="82">
        <v>9.4736842105191954E-3</v>
      </c>
      <c r="E39" s="9" t="s">
        <v>117</v>
      </c>
      <c r="F39" s="13" t="s">
        <v>117</v>
      </c>
      <c r="G39" s="27" t="s">
        <v>117</v>
      </c>
      <c r="H39" s="24" t="s">
        <v>117</v>
      </c>
      <c r="I39" s="24" t="s">
        <v>117</v>
      </c>
    </row>
    <row r="40" spans="1:14" hidden="1" x14ac:dyDescent="0.2">
      <c r="A40" s="10">
        <v>0</v>
      </c>
      <c r="B40" s="11" t="s">
        <v>54</v>
      </c>
      <c r="C40" s="75" t="s">
        <v>117</v>
      </c>
      <c r="D40" s="82">
        <v>29.974736842105244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4" x14ac:dyDescent="0.2">
      <c r="A41" s="10">
        <v>1</v>
      </c>
      <c r="B41" s="26" t="s">
        <v>147</v>
      </c>
      <c r="C41" s="27" t="s">
        <v>117</v>
      </c>
      <c r="D41" s="27" t="s">
        <v>117</v>
      </c>
      <c r="E41" s="27" t="s">
        <v>117</v>
      </c>
      <c r="F41" s="70" t="s">
        <v>117</v>
      </c>
      <c r="G41" s="27">
        <v>152.17175999999995</v>
      </c>
      <c r="H41" s="27" t="s">
        <v>117</v>
      </c>
      <c r="I41" s="27">
        <v>1.4525784928987078</v>
      </c>
    </row>
    <row r="42" spans="1:14" hidden="1" x14ac:dyDescent="0.2">
      <c r="A42" s="10">
        <v>0</v>
      </c>
      <c r="B42" s="26" t="s">
        <v>241</v>
      </c>
      <c r="C42" s="27" t="s">
        <v>117</v>
      </c>
      <c r="D42" s="27">
        <v>2</v>
      </c>
      <c r="E42" s="27" t="s">
        <v>117</v>
      </c>
      <c r="F42" s="71">
        <v>39.78</v>
      </c>
      <c r="G42" s="27">
        <v>79.56</v>
      </c>
      <c r="H42" s="27" t="s">
        <v>117</v>
      </c>
      <c r="I42" s="27">
        <v>0.75945198304219674</v>
      </c>
    </row>
    <row r="43" spans="1:14" hidden="1" x14ac:dyDescent="0.2">
      <c r="A43" s="10">
        <v>0</v>
      </c>
      <c r="B43" s="26" t="s">
        <v>242</v>
      </c>
      <c r="C43" s="27" t="s">
        <v>117</v>
      </c>
      <c r="D43" s="27">
        <v>2</v>
      </c>
      <c r="E43" s="27"/>
      <c r="F43" s="71">
        <v>20.399999999999999</v>
      </c>
      <c r="G43" s="27">
        <v>40.799999999999997</v>
      </c>
      <c r="H43" s="27" t="s">
        <v>117</v>
      </c>
      <c r="I43" s="27">
        <v>0.38946255540625474</v>
      </c>
    </row>
    <row r="44" spans="1:14" hidden="1" x14ac:dyDescent="0.2">
      <c r="A44" s="10">
        <v>0</v>
      </c>
      <c r="B44" s="26" t="s">
        <v>243</v>
      </c>
      <c r="C44" s="27" t="s">
        <v>117</v>
      </c>
      <c r="D44" s="27">
        <v>0.4</v>
      </c>
      <c r="E44" s="27"/>
      <c r="F44" s="71">
        <v>79.529399999999995</v>
      </c>
      <c r="G44" s="27">
        <v>31.81176</v>
      </c>
      <c r="H44" s="27" t="s">
        <v>117</v>
      </c>
      <c r="I44" s="27">
        <v>0.30366395445025685</v>
      </c>
    </row>
    <row r="45" spans="1:14" x14ac:dyDescent="0.2">
      <c r="A45" s="10">
        <v>1</v>
      </c>
      <c r="B45" s="26" t="s">
        <v>244</v>
      </c>
      <c r="C45" s="27" t="s">
        <v>117</v>
      </c>
      <c r="D45" s="27">
        <v>77.777777777777786</v>
      </c>
      <c r="E45" s="27"/>
      <c r="F45" s="71">
        <v>0.61749999999999994</v>
      </c>
      <c r="G45" s="27">
        <v>48.027777777777779</v>
      </c>
      <c r="H45" s="27" t="s">
        <v>117</v>
      </c>
      <c r="I45" s="27">
        <v>0.45845639862296733</v>
      </c>
    </row>
    <row r="46" spans="1:14" x14ac:dyDescent="0.2">
      <c r="A46" s="10">
        <v>1</v>
      </c>
      <c r="B46" s="26" t="s">
        <v>245</v>
      </c>
      <c r="C46" s="27" t="s">
        <v>117</v>
      </c>
      <c r="D46" s="27">
        <v>56.666666666666664</v>
      </c>
      <c r="E46" s="27"/>
      <c r="F46" s="71">
        <v>6.6078431372549016</v>
      </c>
      <c r="G46" s="27">
        <v>374.4444444444444</v>
      </c>
      <c r="H46" s="27" t="s">
        <v>117</v>
      </c>
      <c r="I46" s="27">
        <v>3.574315936054135</v>
      </c>
      <c r="L46" s="10">
        <f>SUBTOTAL(9,G47:G74)</f>
        <v>1262.9159999999999</v>
      </c>
      <c r="N46" s="218" t="e">
        <v>#VALUE!</v>
      </c>
    </row>
    <row r="47" spans="1:14" x14ac:dyDescent="0.2">
      <c r="A47" s="10">
        <v>1</v>
      </c>
      <c r="B47" s="26" t="s">
        <v>201</v>
      </c>
      <c r="C47" s="27" t="s">
        <v>117</v>
      </c>
      <c r="D47" s="70">
        <v>2500</v>
      </c>
      <c r="E47" s="27"/>
      <c r="F47" s="71">
        <v>4.5999999999999999E-2</v>
      </c>
      <c r="G47" s="27">
        <v>115</v>
      </c>
      <c r="H47" s="27" t="s">
        <v>117</v>
      </c>
      <c r="I47" s="27">
        <v>1.0977498497970415</v>
      </c>
    </row>
    <row r="48" spans="1:14" s="176" customFormat="1" x14ac:dyDescent="0.2">
      <c r="A48" s="176">
        <v>1</v>
      </c>
      <c r="B48" s="43" t="s">
        <v>157</v>
      </c>
      <c r="C48" s="91" t="s">
        <v>117</v>
      </c>
      <c r="D48" s="91" t="s">
        <v>117</v>
      </c>
      <c r="E48" s="91"/>
      <c r="F48" s="93" t="s">
        <v>117</v>
      </c>
      <c r="G48" s="91" t="s">
        <v>117</v>
      </c>
      <c r="H48" s="91">
        <v>1147.9159999999999</v>
      </c>
      <c r="I48" s="91" t="s">
        <v>117</v>
      </c>
      <c r="L48" s="10"/>
      <c r="M48" s="10"/>
      <c r="N48" s="10"/>
    </row>
    <row r="49" spans="1:12" x14ac:dyDescent="0.2">
      <c r="A49" s="10">
        <v>1</v>
      </c>
      <c r="B49" s="26" t="s">
        <v>158</v>
      </c>
      <c r="C49" s="27" t="s">
        <v>117</v>
      </c>
      <c r="D49" s="27">
        <v>1</v>
      </c>
      <c r="E49" s="27"/>
      <c r="F49" s="72">
        <v>45</v>
      </c>
      <c r="G49" s="27">
        <v>45</v>
      </c>
      <c r="H49" s="27" t="s">
        <v>117</v>
      </c>
      <c r="I49" s="27">
        <v>0.42955428905101622</v>
      </c>
    </row>
    <row r="50" spans="1:12" x14ac:dyDescent="0.2">
      <c r="A50" s="10">
        <v>1</v>
      </c>
      <c r="B50" s="26" t="s">
        <v>159</v>
      </c>
      <c r="C50" s="27" t="s">
        <v>117</v>
      </c>
      <c r="D50" s="27">
        <v>336</v>
      </c>
      <c r="E50" s="27"/>
      <c r="F50" s="71">
        <v>0.2</v>
      </c>
      <c r="G50" s="27">
        <v>67.2</v>
      </c>
      <c r="H50" s="27" t="s">
        <v>117</v>
      </c>
      <c r="I50" s="27">
        <v>0.64146773831618431</v>
      </c>
    </row>
    <row r="51" spans="1:12" x14ac:dyDescent="0.2">
      <c r="A51" s="10">
        <v>1</v>
      </c>
      <c r="B51" s="26" t="s">
        <v>161</v>
      </c>
      <c r="C51" s="27" t="s">
        <v>117</v>
      </c>
      <c r="D51" s="27">
        <v>25000</v>
      </c>
      <c r="E51" s="27"/>
      <c r="F51" s="71">
        <v>0.03</v>
      </c>
      <c r="G51" s="27">
        <v>750</v>
      </c>
      <c r="H51" s="27" t="s">
        <v>117</v>
      </c>
      <c r="I51" s="27">
        <v>7.1592381508502712</v>
      </c>
      <c r="L51" s="63"/>
    </row>
    <row r="52" spans="1:12" hidden="1" x14ac:dyDescent="0.2">
      <c r="A52" s="10">
        <v>0</v>
      </c>
      <c r="B52" s="26">
        <v>0</v>
      </c>
      <c r="C52" s="27" t="s">
        <v>117</v>
      </c>
      <c r="D52" s="29" t="s">
        <v>117</v>
      </c>
      <c r="E52" s="27"/>
      <c r="F52" s="72" t="s">
        <v>117</v>
      </c>
      <c r="G52" s="27" t="s">
        <v>117</v>
      </c>
      <c r="H52" s="27" t="s">
        <v>117</v>
      </c>
      <c r="I52" s="27" t="s">
        <v>117</v>
      </c>
    </row>
    <row r="53" spans="1:12" hidden="1" x14ac:dyDescent="0.2">
      <c r="A53" s="10">
        <v>0</v>
      </c>
      <c r="B53" s="26">
        <v>0</v>
      </c>
      <c r="C53" s="27" t="s">
        <v>117</v>
      </c>
      <c r="D53" s="29" t="s">
        <v>117</v>
      </c>
      <c r="E53" s="27"/>
      <c r="F53" s="70" t="s">
        <v>117</v>
      </c>
      <c r="G53" s="27" t="s">
        <v>117</v>
      </c>
      <c r="H53" s="27" t="s">
        <v>117</v>
      </c>
      <c r="I53" s="27" t="s">
        <v>117</v>
      </c>
    </row>
    <row r="54" spans="1:12" hidden="1" x14ac:dyDescent="0.2">
      <c r="A54" s="10">
        <v>0</v>
      </c>
      <c r="B54" s="26">
        <v>0</v>
      </c>
      <c r="C54" s="27" t="s">
        <v>117</v>
      </c>
      <c r="D54" s="27" t="s">
        <v>117</v>
      </c>
      <c r="E54" s="27"/>
      <c r="F54" s="70" t="s">
        <v>117</v>
      </c>
      <c r="G54" s="27" t="s">
        <v>117</v>
      </c>
      <c r="H54" s="27" t="s">
        <v>117</v>
      </c>
      <c r="I54" s="27" t="s">
        <v>117</v>
      </c>
    </row>
    <row r="55" spans="1:12" hidden="1" x14ac:dyDescent="0.2">
      <c r="A55" s="10">
        <v>0</v>
      </c>
      <c r="B55" s="11">
        <v>0</v>
      </c>
      <c r="C55" s="75" t="s">
        <v>117</v>
      </c>
      <c r="D55" s="7" t="s">
        <v>117</v>
      </c>
      <c r="E55" s="9" t="s">
        <v>117</v>
      </c>
      <c r="F55" s="9" t="s">
        <v>117</v>
      </c>
      <c r="G55" s="7" t="s">
        <v>117</v>
      </c>
      <c r="H55" s="9" t="s">
        <v>117</v>
      </c>
      <c r="I55" s="24" t="s">
        <v>117</v>
      </c>
    </row>
    <row r="56" spans="1:12" hidden="1" x14ac:dyDescent="0.2">
      <c r="A56" s="10">
        <v>0</v>
      </c>
      <c r="B56" s="11">
        <v>0</v>
      </c>
      <c r="C56" s="75" t="s">
        <v>117</v>
      </c>
      <c r="D56" s="7" t="s">
        <v>117</v>
      </c>
      <c r="E56" s="9" t="s">
        <v>117</v>
      </c>
      <c r="F56" s="9" t="s">
        <v>117</v>
      </c>
      <c r="G56" s="7" t="s">
        <v>117</v>
      </c>
      <c r="H56" s="9" t="s">
        <v>117</v>
      </c>
      <c r="I56" s="24" t="s">
        <v>117</v>
      </c>
    </row>
    <row r="57" spans="1:12" hidden="1" x14ac:dyDescent="0.2">
      <c r="A57" s="10">
        <v>0</v>
      </c>
      <c r="B57" s="11">
        <v>0</v>
      </c>
      <c r="C57" s="75" t="s">
        <v>117</v>
      </c>
      <c r="D57" s="7" t="s">
        <v>117</v>
      </c>
      <c r="E57" s="9" t="s">
        <v>117</v>
      </c>
      <c r="F57" s="9" t="s">
        <v>117</v>
      </c>
      <c r="G57" s="7" t="s">
        <v>117</v>
      </c>
      <c r="H57" s="9" t="s">
        <v>117</v>
      </c>
      <c r="I57" s="24" t="s">
        <v>117</v>
      </c>
    </row>
    <row r="58" spans="1:12" hidden="1" x14ac:dyDescent="0.2">
      <c r="A58" s="10">
        <v>0</v>
      </c>
      <c r="B58" s="11">
        <v>0</v>
      </c>
      <c r="C58" s="75" t="s">
        <v>117</v>
      </c>
      <c r="D58" s="7" t="s">
        <v>117</v>
      </c>
      <c r="E58" s="9" t="s">
        <v>117</v>
      </c>
      <c r="F58" s="9" t="s">
        <v>117</v>
      </c>
      <c r="G58" s="7" t="s">
        <v>117</v>
      </c>
      <c r="H58" s="9" t="s">
        <v>117</v>
      </c>
      <c r="I58" s="24" t="s">
        <v>117</v>
      </c>
    </row>
    <row r="59" spans="1:12" hidden="1" x14ac:dyDescent="0.2">
      <c r="A59" s="10">
        <v>0</v>
      </c>
      <c r="B59" s="11">
        <v>0</v>
      </c>
      <c r="C59" s="75" t="s">
        <v>117</v>
      </c>
      <c r="D59" s="7" t="s">
        <v>117</v>
      </c>
      <c r="E59" s="9" t="s">
        <v>117</v>
      </c>
      <c r="F59" s="9" t="s">
        <v>117</v>
      </c>
      <c r="G59" s="7" t="s">
        <v>117</v>
      </c>
      <c r="H59" s="9" t="s">
        <v>117</v>
      </c>
      <c r="I59" s="24" t="s">
        <v>117</v>
      </c>
    </row>
    <row r="60" spans="1:12" hidden="1" x14ac:dyDescent="0.2">
      <c r="A60" s="10">
        <v>0</v>
      </c>
      <c r="B60" s="11">
        <v>0</v>
      </c>
      <c r="C60" s="75" t="s">
        <v>117</v>
      </c>
      <c r="D60" s="7" t="s">
        <v>117</v>
      </c>
      <c r="E60" s="9" t="s">
        <v>117</v>
      </c>
      <c r="F60" s="9" t="s">
        <v>117</v>
      </c>
      <c r="G60" s="7" t="s">
        <v>117</v>
      </c>
      <c r="H60" s="9" t="s">
        <v>117</v>
      </c>
      <c r="I60" s="24" t="s">
        <v>117</v>
      </c>
    </row>
    <row r="61" spans="1:12" hidden="1" x14ac:dyDescent="0.2">
      <c r="A61" s="10">
        <v>0</v>
      </c>
      <c r="B61" s="11">
        <v>0</v>
      </c>
      <c r="C61" s="75" t="s">
        <v>117</v>
      </c>
      <c r="D61" s="7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2" hidden="1" x14ac:dyDescent="0.2">
      <c r="A62" s="10">
        <v>0</v>
      </c>
      <c r="B62" s="11">
        <v>0</v>
      </c>
      <c r="C62" s="75" t="s">
        <v>117</v>
      </c>
      <c r="D62" s="7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2" hidden="1" x14ac:dyDescent="0.2">
      <c r="A63" s="10">
        <v>0</v>
      </c>
      <c r="B63" s="11">
        <v>0</v>
      </c>
      <c r="C63" s="75" t="s">
        <v>117</v>
      </c>
      <c r="D63" s="7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2" hidden="1" x14ac:dyDescent="0.2">
      <c r="A64" s="10">
        <v>0</v>
      </c>
      <c r="B64" s="11">
        <v>0</v>
      </c>
      <c r="C64" s="75" t="s">
        <v>117</v>
      </c>
      <c r="D64" s="7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4" hidden="1" x14ac:dyDescent="0.2">
      <c r="A65" s="10">
        <v>0</v>
      </c>
      <c r="B65" s="11">
        <v>0</v>
      </c>
      <c r="C65" s="75" t="s">
        <v>117</v>
      </c>
      <c r="D65" s="7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4" hidden="1" x14ac:dyDescent="0.2">
      <c r="A66" s="10">
        <v>0</v>
      </c>
      <c r="B66" s="11">
        <v>0</v>
      </c>
      <c r="C66" s="75" t="s">
        <v>117</v>
      </c>
      <c r="D66" s="7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4" hidden="1" x14ac:dyDescent="0.2">
      <c r="A67" s="10">
        <v>0</v>
      </c>
      <c r="B67" s="11">
        <v>0</v>
      </c>
      <c r="C67" s="75" t="s">
        <v>117</v>
      </c>
      <c r="D67" s="7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4" hidden="1" x14ac:dyDescent="0.2">
      <c r="A68" s="10">
        <v>0</v>
      </c>
      <c r="B68" s="11">
        <v>0</v>
      </c>
      <c r="C68" s="75" t="s">
        <v>117</v>
      </c>
      <c r="D68" s="7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4" hidden="1" x14ac:dyDescent="0.2">
      <c r="A69" s="10">
        <v>0</v>
      </c>
      <c r="B69" s="11">
        <v>0</v>
      </c>
      <c r="C69" s="75" t="s">
        <v>117</v>
      </c>
      <c r="D69" s="7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4" hidden="1" x14ac:dyDescent="0.2">
      <c r="A70" s="10">
        <v>0</v>
      </c>
      <c r="B70" s="11">
        <v>0</v>
      </c>
      <c r="C70" s="75" t="s">
        <v>117</v>
      </c>
      <c r="D70" s="7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4" hidden="1" x14ac:dyDescent="0.2">
      <c r="A71" s="10">
        <v>0</v>
      </c>
      <c r="B71" s="11">
        <v>0</v>
      </c>
      <c r="C71" s="75" t="s">
        <v>117</v>
      </c>
      <c r="D71" s="7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4" hidden="1" x14ac:dyDescent="0.2">
      <c r="A72" s="10">
        <v>0</v>
      </c>
      <c r="B72" s="11">
        <v>0</v>
      </c>
      <c r="C72" s="75" t="s">
        <v>117</v>
      </c>
      <c r="D72" s="7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4" x14ac:dyDescent="0.2">
      <c r="A73" s="10">
        <v>1</v>
      </c>
      <c r="B73" s="11" t="s">
        <v>163</v>
      </c>
      <c r="C73" s="9" t="s">
        <v>117</v>
      </c>
      <c r="D73" s="26" t="s">
        <v>117</v>
      </c>
      <c r="E73" s="77" t="s">
        <v>117</v>
      </c>
      <c r="F73" s="71" t="s">
        <v>117</v>
      </c>
      <c r="G73" s="30">
        <v>269</v>
      </c>
      <c r="H73" s="24" t="s">
        <v>117</v>
      </c>
      <c r="I73" s="24">
        <v>2.5677800834382971</v>
      </c>
    </row>
    <row r="74" spans="1:14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/>
      <c r="F74" s="71" t="s">
        <v>117</v>
      </c>
      <c r="G74" s="27">
        <v>16.716000000000001</v>
      </c>
      <c r="H74" s="27" t="s">
        <v>117</v>
      </c>
      <c r="I74" s="27">
        <v>0.15956509990615086</v>
      </c>
    </row>
    <row r="75" spans="1:14" x14ac:dyDescent="0.2">
      <c r="A75" s="10">
        <v>1</v>
      </c>
      <c r="B75" s="94" t="s">
        <v>165</v>
      </c>
      <c r="C75" s="95" t="s">
        <v>117</v>
      </c>
      <c r="D75" s="91" t="s">
        <v>117</v>
      </c>
      <c r="E75" s="91"/>
      <c r="F75" s="93" t="s">
        <v>117</v>
      </c>
      <c r="G75" s="91" t="s">
        <v>117</v>
      </c>
      <c r="H75" s="91">
        <v>700</v>
      </c>
      <c r="I75" s="91" t="s">
        <v>117</v>
      </c>
      <c r="L75" s="63">
        <f>SUM(G76:G81)</f>
        <v>700</v>
      </c>
      <c r="N75" s="218">
        <v>100</v>
      </c>
    </row>
    <row r="76" spans="1:14" x14ac:dyDescent="0.2">
      <c r="A76" s="10">
        <v>1</v>
      </c>
      <c r="B76" s="26" t="s">
        <v>202</v>
      </c>
      <c r="C76" s="24" t="s">
        <v>117</v>
      </c>
      <c r="D76" s="27">
        <v>84</v>
      </c>
      <c r="E76" s="27" t="s">
        <v>117</v>
      </c>
      <c r="F76" s="71" t="s">
        <v>117</v>
      </c>
      <c r="G76" s="27">
        <v>700</v>
      </c>
      <c r="H76" s="27" t="s">
        <v>117</v>
      </c>
      <c r="I76" s="27">
        <v>6.6819556074602531</v>
      </c>
    </row>
    <row r="77" spans="1:14" hidden="1" x14ac:dyDescent="0.2">
      <c r="A77" s="10">
        <v>0</v>
      </c>
      <c r="B77" s="26">
        <v>0</v>
      </c>
      <c r="C77" s="24" t="s">
        <v>117</v>
      </c>
      <c r="D77" s="27" t="s">
        <v>117</v>
      </c>
      <c r="E77" s="27"/>
      <c r="F77" s="70" t="s">
        <v>117</v>
      </c>
      <c r="G77" s="27" t="s">
        <v>117</v>
      </c>
      <c r="H77" s="27" t="s">
        <v>117</v>
      </c>
      <c r="I77" s="27" t="s">
        <v>117</v>
      </c>
    </row>
    <row r="78" spans="1:14" hidden="1" x14ac:dyDescent="0.2">
      <c r="A78" s="10">
        <v>0</v>
      </c>
      <c r="B78" s="26">
        <v>0</v>
      </c>
      <c r="C78" s="24" t="s">
        <v>117</v>
      </c>
      <c r="D78" s="27" t="s">
        <v>117</v>
      </c>
      <c r="E78" s="27"/>
      <c r="F78" s="70" t="s">
        <v>117</v>
      </c>
      <c r="G78" s="27" t="s">
        <v>117</v>
      </c>
      <c r="H78" s="27" t="s">
        <v>117</v>
      </c>
      <c r="I78" s="27" t="s">
        <v>117</v>
      </c>
    </row>
    <row r="79" spans="1:14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70" t="s">
        <v>117</v>
      </c>
      <c r="G79" s="27" t="s">
        <v>117</v>
      </c>
      <c r="H79" s="27" t="s">
        <v>117</v>
      </c>
      <c r="I79" s="27" t="s">
        <v>117</v>
      </c>
    </row>
    <row r="80" spans="1:14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70" t="s">
        <v>117</v>
      </c>
      <c r="G80" s="27" t="s">
        <v>117</v>
      </c>
      <c r="H80" s="27" t="s">
        <v>117</v>
      </c>
      <c r="I80" s="27" t="s">
        <v>117</v>
      </c>
    </row>
    <row r="81" spans="1:17" hidden="1" x14ac:dyDescent="0.2">
      <c r="A81" s="10">
        <v>0</v>
      </c>
      <c r="B81" s="11">
        <v>0</v>
      </c>
      <c r="C81" s="9" t="s">
        <v>117</v>
      </c>
      <c r="D81" s="26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7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3276.5641307349633</v>
      </c>
      <c r="I82" s="91" t="s">
        <v>117</v>
      </c>
      <c r="L82" s="63">
        <f>SUM(G83:G84)</f>
        <v>3276.5641307349633</v>
      </c>
      <c r="N82" s="218">
        <v>105.4135250280242</v>
      </c>
    </row>
    <row r="83" spans="1:17" x14ac:dyDescent="0.2">
      <c r="A83" s="10">
        <v>1</v>
      </c>
      <c r="B83" s="31" t="s">
        <v>168</v>
      </c>
      <c r="C83" s="24" t="s">
        <v>117</v>
      </c>
      <c r="D83" s="27">
        <v>89.342535933728584</v>
      </c>
      <c r="E83" s="27"/>
      <c r="F83" s="71">
        <v>19.529916734834771</v>
      </c>
      <c r="G83" s="27">
        <v>1744.8522876647028</v>
      </c>
      <c r="H83" s="27" t="s">
        <v>117</v>
      </c>
      <c r="I83" s="27">
        <v>16.655750753930015</v>
      </c>
      <c r="M83" s="218">
        <v>109.45541265086769</v>
      </c>
    </row>
    <row r="84" spans="1:17" x14ac:dyDescent="0.2">
      <c r="A84" s="10">
        <v>1</v>
      </c>
      <c r="B84" s="31" t="s">
        <v>169</v>
      </c>
      <c r="C84" s="24" t="s">
        <v>117</v>
      </c>
      <c r="D84" s="27">
        <v>266.11185004301683</v>
      </c>
      <c r="E84" s="27"/>
      <c r="F84" s="71">
        <v>5.7558949096880134</v>
      </c>
      <c r="G84" s="27">
        <v>1531.7118430702606</v>
      </c>
      <c r="H84" s="27" t="s">
        <v>117</v>
      </c>
      <c r="I84" s="27">
        <v>14.621186484023724</v>
      </c>
    </row>
    <row r="85" spans="1:17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3" t="s">
        <v>117</v>
      </c>
      <c r="G85" s="91" t="s">
        <v>117</v>
      </c>
      <c r="H85" s="91">
        <v>1238.2292752749272</v>
      </c>
      <c r="I85" s="91" t="s">
        <v>117</v>
      </c>
      <c r="L85" s="63">
        <f>SUM(G86:G91)</f>
        <v>1238.2292752749272</v>
      </c>
      <c r="N85" s="218">
        <v>86.254037645564082</v>
      </c>
    </row>
    <row r="86" spans="1:17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7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509.27059458165991</v>
      </c>
      <c r="H87" s="27" t="s">
        <v>117</v>
      </c>
      <c r="I87" s="27">
        <v>4.8613192931136275</v>
      </c>
    </row>
    <row r="88" spans="1:17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548.81374184351137</v>
      </c>
      <c r="H88" s="27" t="s">
        <v>117</v>
      </c>
      <c r="I88" s="27">
        <v>5.2387843710892774</v>
      </c>
    </row>
    <row r="89" spans="1:17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180.14493884975593</v>
      </c>
      <c r="H89" s="27" t="s">
        <v>117</v>
      </c>
      <c r="I89" s="27">
        <v>1.7196006918610156</v>
      </c>
      <c r="Q89" s="63"/>
    </row>
    <row r="90" spans="1:17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7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7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352.7451556599259</v>
      </c>
      <c r="H92" s="27" t="s">
        <v>117</v>
      </c>
      <c r="I92" s="27">
        <v>3.3671821012375451</v>
      </c>
      <c r="L92" s="63">
        <f>+G92</f>
        <v>352.7451556599259</v>
      </c>
    </row>
    <row r="93" spans="1:17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7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10475.975015734402</v>
      </c>
      <c r="H94" s="38" t="s">
        <v>117</v>
      </c>
      <c r="I94" s="38">
        <v>100</v>
      </c>
      <c r="K94" s="63"/>
      <c r="L94" s="63">
        <f>SUM(L31:L92)</f>
        <v>10475.975015734402</v>
      </c>
    </row>
    <row r="95" spans="1:17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7" hidden="1" x14ac:dyDescent="0.2">
      <c r="A96" s="10">
        <v>0</v>
      </c>
      <c r="B96" s="76" t="s">
        <v>246</v>
      </c>
      <c r="C96" s="9" t="s">
        <v>117</v>
      </c>
      <c r="D96" s="2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10475.975015734402</v>
      </c>
      <c r="H99" s="57" t="s">
        <v>117</v>
      </c>
      <c r="I99" s="57" t="s">
        <v>117</v>
      </c>
      <c r="L99" s="63"/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0.4190390006293761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78">
        <f>SUM(G105:G108)</f>
        <v>329.15943285714286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1744.8522876647028</v>
      </c>
      <c r="E105" s="271"/>
      <c r="F105" s="271">
        <v>0.26808571428571426</v>
      </c>
      <c r="G105" s="279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79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79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/>
      <c r="E109" s="77"/>
      <c r="F109" s="26"/>
      <c r="G109" s="279"/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280">
        <f>+G99-H103</f>
        <v>10146.81558287726</v>
      </c>
      <c r="H112" s="35"/>
      <c r="I112" s="34" t="s">
        <v>117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281">
        <f>+G112/G9</f>
        <v>0.40587262331509039</v>
      </c>
      <c r="G113" s="60" t="s">
        <v>117</v>
      </c>
      <c r="H113" s="276"/>
      <c r="I113" s="42" t="s">
        <v>117</v>
      </c>
      <c r="L113" s="10" t="e">
        <f>L112/G9-F113</f>
        <v>#VALUE!</v>
      </c>
      <c r="N113" s="218">
        <v>80.610433616007398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D55:H72 I55:I73 D74:I80 I81 D82:I85 I86 D87:I89 I90:I91 I93 D92:I92 D31:I54 C3:I3">
    <cfRule type="cellIs" dxfId="12" priority="2" stopIfTrue="1" operator="equal">
      <formula>0</formula>
    </cfRule>
  </conditionalFormatting>
  <pageMargins left="0.75" right="0.75" top="1" bottom="1" header="0" footer="0"/>
  <pageSetup paperSize="9" scale="91" orientation="portrait" r:id="rId1"/>
  <headerFooter alignWithMargins="0"/>
  <colBreaks count="1" manualBreakCount="1">
    <brk id="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7109375" style="10" customWidth="1"/>
    <col min="9" max="9" width="9.5703125" style="23" customWidth="1"/>
    <col min="10" max="11" width="9.140625" style="10"/>
    <col min="12" max="14" width="9.140625" style="10" hidden="1" customWidth="1"/>
    <col min="15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72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32000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179">
        <v>42666.666666666664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179">
        <v>10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179" t="s">
        <v>117</v>
      </c>
      <c r="H13" s="62" t="s">
        <v>117</v>
      </c>
      <c r="I13" s="61" t="s">
        <v>117</v>
      </c>
    </row>
    <row r="14" spans="1:9" x14ac:dyDescent="0.2">
      <c r="A14" s="10">
        <v>1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4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4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6.008</v>
      </c>
      <c r="H18" s="73" t="s">
        <v>2</v>
      </c>
      <c r="I18" s="25" t="s">
        <v>117</v>
      </c>
    </row>
    <row r="19" spans="1:14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4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4" x14ac:dyDescent="0.2">
      <c r="A21" s="10">
        <v>1</v>
      </c>
      <c r="B21" s="24" t="s">
        <v>187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4">
        <v>2</v>
      </c>
      <c r="H21" s="24" t="s">
        <v>231</v>
      </c>
      <c r="I21" s="24" t="s">
        <v>117</v>
      </c>
    </row>
    <row r="22" spans="1:14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4" hidden="1" x14ac:dyDescent="0.2">
      <c r="A23" s="10">
        <v>0</v>
      </c>
      <c r="B23" s="24" t="s">
        <v>117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117</v>
      </c>
      <c r="H23" s="24" t="s">
        <v>117</v>
      </c>
      <c r="I23" s="24" t="s">
        <v>117</v>
      </c>
    </row>
    <row r="24" spans="1:14" ht="13.5" hidden="1" x14ac:dyDescent="0.2">
      <c r="A24" s="10">
        <v>0</v>
      </c>
      <c r="B24" s="24" t="s">
        <v>117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27" t="s">
        <v>117</v>
      </c>
      <c r="H24" s="24" t="s">
        <v>117</v>
      </c>
      <c r="I24" s="24" t="s">
        <v>117</v>
      </c>
    </row>
    <row r="25" spans="1:14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4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4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4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/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4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/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4" x14ac:dyDescent="0.2">
      <c r="A31" s="10">
        <v>1</v>
      </c>
      <c r="B31" s="90" t="s">
        <v>137</v>
      </c>
      <c r="C31" s="91" t="s">
        <v>117</v>
      </c>
      <c r="D31" s="91" t="s">
        <v>117</v>
      </c>
      <c r="E31" s="91"/>
      <c r="F31" s="91" t="s">
        <v>117</v>
      </c>
      <c r="G31" s="91" t="s">
        <v>117</v>
      </c>
      <c r="H31" s="91">
        <v>109.56676844869298</v>
      </c>
      <c r="I31" s="91" t="s">
        <v>117</v>
      </c>
      <c r="L31" s="63">
        <f>+H31</f>
        <v>109.56676844869298</v>
      </c>
      <c r="N31" s="218">
        <v>90.754017771573416</v>
      </c>
    </row>
    <row r="32" spans="1:14" hidden="1" x14ac:dyDescent="0.2">
      <c r="A32" s="10">
        <v>0</v>
      </c>
      <c r="B32" s="11" t="s">
        <v>232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4" x14ac:dyDescent="0.2">
      <c r="A33" s="10">
        <v>1</v>
      </c>
      <c r="B33" s="26" t="s">
        <v>139</v>
      </c>
      <c r="C33" s="27" t="s">
        <v>117</v>
      </c>
      <c r="D33" s="27">
        <v>10000</v>
      </c>
      <c r="E33" s="27"/>
      <c r="F33" s="71">
        <v>1.0956676844869298E-2</v>
      </c>
      <c r="G33" s="27">
        <v>109.56676844869298</v>
      </c>
      <c r="H33" s="27" t="s">
        <v>117</v>
      </c>
      <c r="I33" s="27">
        <v>0.74456636777882912</v>
      </c>
      <c r="M33" s="63"/>
    </row>
    <row r="34" spans="1:14" x14ac:dyDescent="0.2">
      <c r="A34" s="10">
        <v>1</v>
      </c>
      <c r="B34" s="43" t="s">
        <v>140</v>
      </c>
      <c r="C34" s="91" t="s">
        <v>117</v>
      </c>
      <c r="D34" s="91" t="s">
        <v>117</v>
      </c>
      <c r="E34" s="91"/>
      <c r="F34" s="93" t="s">
        <v>117</v>
      </c>
      <c r="G34" s="91" t="s">
        <v>117</v>
      </c>
      <c r="H34" s="91">
        <v>4203.7590639175696</v>
      </c>
      <c r="I34" s="91" t="s">
        <v>117</v>
      </c>
      <c r="L34" s="10">
        <f>SUBTOTAL(9,G35:G53)</f>
        <v>4203.7590639175696</v>
      </c>
      <c r="M34" s="218"/>
      <c r="N34" s="218">
        <v>99.663185120702195</v>
      </c>
    </row>
    <row r="35" spans="1:14" x14ac:dyDescent="0.2">
      <c r="A35" s="10">
        <v>1</v>
      </c>
      <c r="B35" s="26" t="s">
        <v>141</v>
      </c>
      <c r="C35" s="27" t="s">
        <v>117</v>
      </c>
      <c r="D35" s="27">
        <v>2</v>
      </c>
      <c r="E35" s="27"/>
      <c r="F35" s="71">
        <v>684.03333333333342</v>
      </c>
      <c r="G35" s="27">
        <v>1368.0666666666668</v>
      </c>
      <c r="H35" s="27" t="s">
        <v>117</v>
      </c>
      <c r="I35" s="27">
        <v>9.2967643684433341</v>
      </c>
      <c r="M35" s="218">
        <v>105.30610150356648</v>
      </c>
    </row>
    <row r="36" spans="1:14" x14ac:dyDescent="0.2">
      <c r="A36" s="10">
        <v>1</v>
      </c>
      <c r="B36" s="26" t="s">
        <v>144</v>
      </c>
      <c r="C36" s="27" t="s">
        <v>117</v>
      </c>
      <c r="D36" s="27">
        <v>2</v>
      </c>
      <c r="E36" s="27"/>
      <c r="F36" s="71">
        <v>5.66</v>
      </c>
      <c r="G36" s="27">
        <v>11.32</v>
      </c>
      <c r="H36" s="27" t="s">
        <v>117</v>
      </c>
      <c r="I36" s="27">
        <v>7.6925617161038837E-2</v>
      </c>
    </row>
    <row r="37" spans="1:14" x14ac:dyDescent="0.2">
      <c r="A37" s="10">
        <v>1</v>
      </c>
      <c r="B37" s="26" t="s">
        <v>143</v>
      </c>
      <c r="C37" s="27" t="s">
        <v>117</v>
      </c>
      <c r="D37" s="27">
        <v>2</v>
      </c>
      <c r="E37" s="27"/>
      <c r="F37" s="71">
        <v>0.94000000000000006</v>
      </c>
      <c r="G37" s="27">
        <v>1.8800000000000001</v>
      </c>
      <c r="H37" s="27" t="s">
        <v>117</v>
      </c>
      <c r="I37" s="27">
        <v>1.277563253204532E-2</v>
      </c>
    </row>
    <row r="38" spans="1:14" x14ac:dyDescent="0.2">
      <c r="A38" s="10">
        <v>1</v>
      </c>
      <c r="B38" s="11" t="s">
        <v>145</v>
      </c>
      <c r="C38" s="75" t="s">
        <v>117</v>
      </c>
      <c r="D38" s="27">
        <v>2.5</v>
      </c>
      <c r="E38" s="9" t="s">
        <v>117</v>
      </c>
      <c r="F38" s="28">
        <v>7.2200000000000006</v>
      </c>
      <c r="G38" s="27">
        <v>18.05</v>
      </c>
      <c r="H38" s="24" t="s">
        <v>117</v>
      </c>
      <c r="I38" s="24">
        <v>0.12265966340607341</v>
      </c>
    </row>
    <row r="39" spans="1:14" x14ac:dyDescent="0.2">
      <c r="A39" s="10">
        <v>1</v>
      </c>
      <c r="B39" s="11" t="s">
        <v>146</v>
      </c>
      <c r="C39" s="75" t="s">
        <v>117</v>
      </c>
      <c r="D39" s="82">
        <v>967.80626780626767</v>
      </c>
      <c r="E39" s="9" t="s">
        <v>117</v>
      </c>
      <c r="F39" s="28">
        <v>0.37222179607025724</v>
      </c>
      <c r="G39" s="27">
        <v>360.23858725090133</v>
      </c>
      <c r="H39" s="24" t="s">
        <v>117</v>
      </c>
      <c r="I39" s="24">
        <v>2.4480190503088624</v>
      </c>
      <c r="M39" s="218">
        <v>90.492131254831463</v>
      </c>
    </row>
    <row r="40" spans="1:14" hidden="1" x14ac:dyDescent="0.2">
      <c r="A40" s="10">
        <v>0</v>
      </c>
      <c r="B40" s="11" t="s">
        <v>53</v>
      </c>
      <c r="C40" s="75" t="s">
        <v>117</v>
      </c>
      <c r="D40" s="82">
        <v>91</v>
      </c>
      <c r="E40" s="9" t="s">
        <v>117</v>
      </c>
      <c r="F40" s="28" t="s">
        <v>117</v>
      </c>
      <c r="G40" s="27" t="s">
        <v>117</v>
      </c>
      <c r="H40" s="24" t="s">
        <v>117</v>
      </c>
      <c r="I40" s="24" t="s">
        <v>117</v>
      </c>
    </row>
    <row r="41" spans="1:14" hidden="1" x14ac:dyDescent="0.2">
      <c r="A41" s="10">
        <v>0</v>
      </c>
      <c r="B41" s="26" t="s">
        <v>12</v>
      </c>
      <c r="C41" s="27" t="s">
        <v>117</v>
      </c>
      <c r="D41" s="27">
        <v>44</v>
      </c>
      <c r="E41" s="27" t="s">
        <v>117</v>
      </c>
      <c r="F41" s="71" t="s">
        <v>117</v>
      </c>
      <c r="G41" s="27" t="s">
        <v>117</v>
      </c>
      <c r="H41" s="27" t="s">
        <v>117</v>
      </c>
      <c r="I41" s="27" t="s">
        <v>117</v>
      </c>
    </row>
    <row r="42" spans="1:14" hidden="1" x14ac:dyDescent="0.2">
      <c r="A42" s="10">
        <v>0</v>
      </c>
      <c r="B42" s="26" t="s">
        <v>54</v>
      </c>
      <c r="C42" s="27" t="s">
        <v>117</v>
      </c>
      <c r="D42" s="27">
        <v>225</v>
      </c>
      <c r="E42" s="27" t="s">
        <v>117</v>
      </c>
      <c r="F42" s="71" t="s">
        <v>117</v>
      </c>
      <c r="G42" s="27" t="s">
        <v>117</v>
      </c>
      <c r="H42" s="27" t="s">
        <v>117</v>
      </c>
      <c r="I42" s="27" t="s">
        <v>117</v>
      </c>
    </row>
    <row r="43" spans="1:14" x14ac:dyDescent="0.2">
      <c r="A43" s="10">
        <v>1</v>
      </c>
      <c r="B43" s="26" t="s">
        <v>147</v>
      </c>
      <c r="C43" s="27" t="s">
        <v>117</v>
      </c>
      <c r="D43" s="27" t="s">
        <v>117</v>
      </c>
      <c r="E43" s="27"/>
      <c r="F43" s="71" t="s">
        <v>117</v>
      </c>
      <c r="G43" s="27">
        <v>652.20381000000089</v>
      </c>
      <c r="H43" s="27" t="s">
        <v>117</v>
      </c>
      <c r="I43" s="27">
        <v>4.4320830917871898</v>
      </c>
    </row>
    <row r="44" spans="1:14" hidden="1" x14ac:dyDescent="0.2">
      <c r="A44" s="10">
        <v>0</v>
      </c>
      <c r="B44" s="26" t="s">
        <v>191</v>
      </c>
      <c r="C44" s="27" t="s">
        <v>117</v>
      </c>
      <c r="D44" s="27">
        <v>4</v>
      </c>
      <c r="E44" s="27"/>
      <c r="F44" s="71">
        <v>14.586</v>
      </c>
      <c r="G44" s="27">
        <v>58.344000000000001</v>
      </c>
      <c r="H44" s="27" t="s">
        <v>117</v>
      </c>
      <c r="I44" s="27">
        <v>0.39647952364343203</v>
      </c>
    </row>
    <row r="45" spans="1:14" hidden="1" x14ac:dyDescent="0.2">
      <c r="A45" s="10">
        <v>0</v>
      </c>
      <c r="B45" s="26" t="s">
        <v>192</v>
      </c>
      <c r="C45" s="27" t="s">
        <v>117</v>
      </c>
      <c r="D45" s="27">
        <v>2</v>
      </c>
      <c r="E45" s="27"/>
      <c r="F45" s="71">
        <v>44.1252</v>
      </c>
      <c r="G45" s="27">
        <v>88.250399999999999</v>
      </c>
      <c r="H45" s="27" t="s">
        <v>117</v>
      </c>
      <c r="I45" s="27">
        <v>0.5997099368117087</v>
      </c>
    </row>
    <row r="46" spans="1:14" hidden="1" x14ac:dyDescent="0.2">
      <c r="A46" s="10">
        <v>0</v>
      </c>
      <c r="B46" s="26" t="s">
        <v>233</v>
      </c>
      <c r="C46" s="27" t="s">
        <v>117</v>
      </c>
      <c r="D46" s="27">
        <v>5</v>
      </c>
      <c r="E46" s="27"/>
      <c r="F46" s="71">
        <v>34.272000000000006</v>
      </c>
      <c r="G46" s="27">
        <v>171.36</v>
      </c>
      <c r="H46" s="27" t="s">
        <v>117</v>
      </c>
      <c r="I46" s="27">
        <v>1.1644853141974927</v>
      </c>
    </row>
    <row r="47" spans="1:14" hidden="1" x14ac:dyDescent="0.2">
      <c r="A47" s="10">
        <v>0</v>
      </c>
      <c r="B47" s="26" t="s">
        <v>234</v>
      </c>
      <c r="C47" s="27" t="s">
        <v>117</v>
      </c>
      <c r="D47" s="27">
        <v>0.75</v>
      </c>
      <c r="E47" s="27"/>
      <c r="F47" s="71">
        <v>70.645200000000003</v>
      </c>
      <c r="G47" s="27">
        <v>52.983900000000006</v>
      </c>
      <c r="H47" s="27" t="s">
        <v>117</v>
      </c>
      <c r="I47" s="27">
        <v>0.36005470027374259</v>
      </c>
    </row>
    <row r="48" spans="1:14" hidden="1" x14ac:dyDescent="0.2">
      <c r="A48" s="10">
        <v>0</v>
      </c>
      <c r="B48" s="26" t="s">
        <v>197</v>
      </c>
      <c r="C48" s="27" t="s">
        <v>117</v>
      </c>
      <c r="D48" s="27">
        <v>1</v>
      </c>
      <c r="E48" s="27"/>
      <c r="F48" s="71">
        <v>61.5672</v>
      </c>
      <c r="G48" s="27">
        <v>61.5672</v>
      </c>
      <c r="H48" s="80" t="s">
        <v>117</v>
      </c>
      <c r="I48" s="27">
        <v>0.41838293788667053</v>
      </c>
    </row>
    <row r="49" spans="1:14" hidden="1" x14ac:dyDescent="0.2">
      <c r="A49" s="10">
        <v>0</v>
      </c>
      <c r="B49" s="26" t="s">
        <v>235</v>
      </c>
      <c r="C49" s="27" t="s">
        <v>117</v>
      </c>
      <c r="D49" s="27">
        <v>0.8</v>
      </c>
      <c r="E49" s="27"/>
      <c r="F49" s="71">
        <v>95.635200000000012</v>
      </c>
      <c r="G49" s="27">
        <v>76.508160000000018</v>
      </c>
      <c r="H49" s="27" t="s">
        <v>117</v>
      </c>
      <c r="I49" s="27">
        <v>0.51991496694836625</v>
      </c>
    </row>
    <row r="50" spans="1:14" hidden="1" x14ac:dyDescent="0.2">
      <c r="A50" s="10">
        <v>0</v>
      </c>
      <c r="B50" s="26" t="s">
        <v>153</v>
      </c>
      <c r="C50" s="27" t="s">
        <v>117</v>
      </c>
      <c r="D50" s="27">
        <v>0.75</v>
      </c>
      <c r="E50" s="27"/>
      <c r="F50" s="71">
        <v>62.372999999999998</v>
      </c>
      <c r="G50" s="27">
        <v>46.77975</v>
      </c>
      <c r="H50" s="27" t="s">
        <v>117</v>
      </c>
      <c r="I50" s="27">
        <v>0.3178940935856101</v>
      </c>
    </row>
    <row r="51" spans="1:14" hidden="1" x14ac:dyDescent="0.2">
      <c r="A51" s="10">
        <v>0</v>
      </c>
      <c r="B51" s="26" t="s">
        <v>154</v>
      </c>
      <c r="C51" s="27" t="s">
        <v>117</v>
      </c>
      <c r="D51" s="27">
        <v>1.5</v>
      </c>
      <c r="E51" s="27"/>
      <c r="F51" s="71">
        <v>43.655999999999999</v>
      </c>
      <c r="G51" s="27">
        <v>65.483999999999995</v>
      </c>
      <c r="H51" s="27" t="s">
        <v>117</v>
      </c>
      <c r="I51" s="27">
        <v>0.44499974506832746</v>
      </c>
      <c r="L51" s="63"/>
    </row>
    <row r="52" spans="1:14" hidden="1" x14ac:dyDescent="0.2">
      <c r="A52" s="10">
        <v>0</v>
      </c>
      <c r="B52" s="26" t="s">
        <v>200</v>
      </c>
      <c r="C52" s="27" t="s">
        <v>117</v>
      </c>
      <c r="D52" s="27">
        <v>1.6</v>
      </c>
      <c r="E52" s="27"/>
      <c r="F52" s="71">
        <v>19.329000000000001</v>
      </c>
      <c r="G52" s="27">
        <v>30.926400000000001</v>
      </c>
      <c r="H52" s="27" t="s">
        <v>117</v>
      </c>
      <c r="I52" s="27">
        <v>0.21016187337183317</v>
      </c>
    </row>
    <row r="53" spans="1:14" x14ac:dyDescent="0.2">
      <c r="A53" s="10">
        <v>1</v>
      </c>
      <c r="B53" s="26" t="s">
        <v>156</v>
      </c>
      <c r="C53" s="27" t="s">
        <v>117</v>
      </c>
      <c r="D53" s="27">
        <v>3200</v>
      </c>
      <c r="E53" s="27"/>
      <c r="F53" s="71">
        <v>0.56000000000000005</v>
      </c>
      <c r="G53" s="27">
        <v>1792.0000000000002</v>
      </c>
      <c r="H53" s="27" t="s">
        <v>117</v>
      </c>
      <c r="I53" s="27">
        <v>12.177624200758094</v>
      </c>
      <c r="L53" s="10">
        <f>SUBTOTAL(9,G54:G74)</f>
        <v>3017.8563047619045</v>
      </c>
      <c r="N53" s="218" t="e">
        <v>#VALUE!</v>
      </c>
    </row>
    <row r="54" spans="1:14" s="176" customFormat="1" x14ac:dyDescent="0.2">
      <c r="A54" s="176">
        <v>1</v>
      </c>
      <c r="B54" s="43" t="s">
        <v>157</v>
      </c>
      <c r="C54" s="91" t="s">
        <v>117</v>
      </c>
      <c r="D54" s="91" t="s">
        <v>117</v>
      </c>
      <c r="E54" s="91"/>
      <c r="F54" s="93" t="s">
        <v>117</v>
      </c>
      <c r="G54" s="91" t="s">
        <v>117</v>
      </c>
      <c r="H54" s="91">
        <v>3017.8563047619045</v>
      </c>
      <c r="I54" s="91" t="s">
        <v>117</v>
      </c>
    </row>
    <row r="55" spans="1:14" x14ac:dyDescent="0.2">
      <c r="A55" s="10">
        <v>1</v>
      </c>
      <c r="B55" s="11" t="s">
        <v>158</v>
      </c>
      <c r="C55" s="75" t="s">
        <v>117</v>
      </c>
      <c r="D55" s="27">
        <v>1.6</v>
      </c>
      <c r="E55" s="9" t="s">
        <v>117</v>
      </c>
      <c r="F55" s="28">
        <v>45</v>
      </c>
      <c r="G55" s="7">
        <v>72</v>
      </c>
      <c r="H55" s="9" t="s">
        <v>117</v>
      </c>
      <c r="I55" s="24">
        <v>0.48927954378045907</v>
      </c>
    </row>
    <row r="56" spans="1:14" x14ac:dyDescent="0.2">
      <c r="A56" s="10">
        <v>1</v>
      </c>
      <c r="B56" s="11" t="s">
        <v>159</v>
      </c>
      <c r="C56" s="75" t="s">
        <v>117</v>
      </c>
      <c r="D56" s="27">
        <v>2875</v>
      </c>
      <c r="E56" s="9" t="s">
        <v>117</v>
      </c>
      <c r="F56" s="154">
        <v>0.2</v>
      </c>
      <c r="G56" s="7">
        <v>575</v>
      </c>
      <c r="H56" s="9" t="s">
        <v>117</v>
      </c>
      <c r="I56" s="24">
        <v>3.9074408010244999</v>
      </c>
      <c r="M56" s="218">
        <v>100</v>
      </c>
    </row>
    <row r="57" spans="1:14" x14ac:dyDescent="0.2">
      <c r="A57" s="10">
        <v>1</v>
      </c>
      <c r="B57" s="11" t="s">
        <v>160</v>
      </c>
      <c r="C57" s="75" t="s">
        <v>117</v>
      </c>
      <c r="D57" s="27">
        <v>1200000</v>
      </c>
      <c r="E57" s="9" t="s">
        <v>117</v>
      </c>
      <c r="F57" s="28">
        <v>2.5000000000000001E-4</v>
      </c>
      <c r="G57" s="27">
        <v>300</v>
      </c>
      <c r="H57" s="9" t="s">
        <v>117</v>
      </c>
      <c r="I57" s="24">
        <v>2.0386647657519128</v>
      </c>
    </row>
    <row r="58" spans="1:14" x14ac:dyDescent="0.2">
      <c r="A58" s="10">
        <v>1</v>
      </c>
      <c r="B58" s="11" t="s">
        <v>161</v>
      </c>
      <c r="C58" s="75" t="s">
        <v>117</v>
      </c>
      <c r="D58" s="27">
        <v>32000</v>
      </c>
      <c r="E58" s="9" t="s">
        <v>117</v>
      </c>
      <c r="F58" s="28">
        <v>0.05</v>
      </c>
      <c r="G58" s="7">
        <v>1600</v>
      </c>
      <c r="H58" s="9" t="s">
        <v>117</v>
      </c>
      <c r="I58" s="24">
        <v>10.872878750676868</v>
      </c>
    </row>
    <row r="59" spans="1:14" hidden="1" x14ac:dyDescent="0.2">
      <c r="A59" s="10">
        <v>0</v>
      </c>
      <c r="B59" s="11">
        <v>0</v>
      </c>
      <c r="C59" s="75" t="s">
        <v>117</v>
      </c>
      <c r="D59" s="27" t="s">
        <v>117</v>
      </c>
      <c r="E59" s="9" t="s">
        <v>117</v>
      </c>
      <c r="F59" s="9" t="s">
        <v>117</v>
      </c>
      <c r="G59" s="7" t="s">
        <v>117</v>
      </c>
      <c r="H59" s="9" t="s">
        <v>117</v>
      </c>
      <c r="I59" s="24" t="s">
        <v>117</v>
      </c>
    </row>
    <row r="60" spans="1:14" hidden="1" x14ac:dyDescent="0.2">
      <c r="A60" s="10">
        <v>0</v>
      </c>
      <c r="B60" s="11">
        <v>0</v>
      </c>
      <c r="C60" s="75" t="s">
        <v>117</v>
      </c>
      <c r="D60" s="27" t="s">
        <v>117</v>
      </c>
      <c r="E60" s="9" t="s">
        <v>117</v>
      </c>
      <c r="F60" s="9" t="s">
        <v>117</v>
      </c>
      <c r="G60" s="7" t="s">
        <v>117</v>
      </c>
      <c r="H60" s="9" t="s">
        <v>117</v>
      </c>
      <c r="I60" s="24" t="s">
        <v>117</v>
      </c>
    </row>
    <row r="61" spans="1:14" hidden="1" x14ac:dyDescent="0.2">
      <c r="A61" s="10">
        <v>0</v>
      </c>
      <c r="B61" s="11">
        <v>0</v>
      </c>
      <c r="C61" s="75" t="s">
        <v>117</v>
      </c>
      <c r="D61" s="27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4" hidden="1" x14ac:dyDescent="0.2">
      <c r="A62" s="10">
        <v>0</v>
      </c>
      <c r="B62" s="11">
        <v>0</v>
      </c>
      <c r="C62" s="75" t="s">
        <v>117</v>
      </c>
      <c r="D62" s="27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4" hidden="1" x14ac:dyDescent="0.2">
      <c r="A63" s="10">
        <v>0</v>
      </c>
      <c r="B63" s="11">
        <v>0</v>
      </c>
      <c r="C63" s="75" t="s">
        <v>117</v>
      </c>
      <c r="D63" s="27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4" hidden="1" x14ac:dyDescent="0.2">
      <c r="A64" s="10">
        <v>0</v>
      </c>
      <c r="B64" s="11">
        <v>0</v>
      </c>
      <c r="C64" s="75" t="s">
        <v>117</v>
      </c>
      <c r="D64" s="27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4" hidden="1" x14ac:dyDescent="0.2">
      <c r="A65" s="10">
        <v>0</v>
      </c>
      <c r="B65" s="11">
        <v>0</v>
      </c>
      <c r="C65" s="75" t="s">
        <v>117</v>
      </c>
      <c r="D65" s="27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4" hidden="1" x14ac:dyDescent="0.2">
      <c r="A66" s="10">
        <v>0</v>
      </c>
      <c r="B66" s="11">
        <v>0</v>
      </c>
      <c r="C66" s="75" t="s">
        <v>117</v>
      </c>
      <c r="D66" s="27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4" hidden="1" x14ac:dyDescent="0.2">
      <c r="A67" s="10">
        <v>0</v>
      </c>
      <c r="B67" s="11">
        <v>0</v>
      </c>
      <c r="C67" s="75" t="s">
        <v>117</v>
      </c>
      <c r="D67" s="27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4" hidden="1" x14ac:dyDescent="0.2">
      <c r="A68" s="10">
        <v>0</v>
      </c>
      <c r="B68" s="11">
        <v>0</v>
      </c>
      <c r="C68" s="75" t="s">
        <v>117</v>
      </c>
      <c r="D68" s="27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4" hidden="1" x14ac:dyDescent="0.2">
      <c r="A69" s="10">
        <v>0</v>
      </c>
      <c r="B69" s="11">
        <v>0</v>
      </c>
      <c r="C69" s="75" t="s">
        <v>117</v>
      </c>
      <c r="D69" s="27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4" hidden="1" x14ac:dyDescent="0.2">
      <c r="A70" s="10">
        <v>0</v>
      </c>
      <c r="B70" s="11">
        <v>0</v>
      </c>
      <c r="C70" s="75" t="s">
        <v>117</v>
      </c>
      <c r="D70" s="27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4" hidden="1" x14ac:dyDescent="0.2">
      <c r="A71" s="10">
        <v>0</v>
      </c>
      <c r="B71" s="11">
        <v>0</v>
      </c>
      <c r="C71" s="75" t="s">
        <v>117</v>
      </c>
      <c r="D71" s="27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4" hidden="1" x14ac:dyDescent="0.2">
      <c r="A72" s="10">
        <v>0</v>
      </c>
      <c r="B72" s="11">
        <v>0</v>
      </c>
      <c r="C72" s="75" t="s">
        <v>117</v>
      </c>
      <c r="D72" s="27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4" x14ac:dyDescent="0.2">
      <c r="A73" s="10">
        <v>1</v>
      </c>
      <c r="B73" s="11" t="s">
        <v>163</v>
      </c>
      <c r="C73" s="9" t="s">
        <v>117</v>
      </c>
      <c r="D73" s="27" t="s">
        <v>117</v>
      </c>
      <c r="E73" s="77" t="s">
        <v>117</v>
      </c>
      <c r="F73" s="71" t="s">
        <v>117</v>
      </c>
      <c r="G73" s="30">
        <v>450.6</v>
      </c>
      <c r="H73" s="24" t="s">
        <v>117</v>
      </c>
      <c r="I73" s="24">
        <v>3.0620744781593729</v>
      </c>
      <c r="M73" s="218">
        <v>160.00000000000003</v>
      </c>
    </row>
    <row r="74" spans="1:14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/>
      <c r="F74" s="71" t="s">
        <v>117</v>
      </c>
      <c r="G74" s="27">
        <v>20.256304761904769</v>
      </c>
      <c r="H74" s="27" t="s">
        <v>117</v>
      </c>
      <c r="I74" s="27">
        <v>0.13765271600809315</v>
      </c>
    </row>
    <row r="75" spans="1:14" x14ac:dyDescent="0.2">
      <c r="A75" s="10">
        <v>1</v>
      </c>
      <c r="B75" s="94" t="s">
        <v>165</v>
      </c>
      <c r="C75" s="95" t="s">
        <v>117</v>
      </c>
      <c r="D75" s="27" t="s">
        <v>117</v>
      </c>
      <c r="E75" s="91"/>
      <c r="F75" s="93" t="s">
        <v>117</v>
      </c>
      <c r="G75" s="91" t="s">
        <v>117</v>
      </c>
      <c r="H75" s="91">
        <v>848.25396825396842</v>
      </c>
      <c r="I75" s="91" t="s">
        <v>117</v>
      </c>
      <c r="L75" s="63">
        <f>SUM(G76:G81)</f>
        <v>848.25396825396842</v>
      </c>
      <c r="N75" s="218">
        <v>100</v>
      </c>
    </row>
    <row r="76" spans="1:14" x14ac:dyDescent="0.2">
      <c r="A76" s="10">
        <v>1</v>
      </c>
      <c r="B76" s="26" t="s">
        <v>236</v>
      </c>
      <c r="C76" s="24" t="s">
        <v>117</v>
      </c>
      <c r="D76" s="27">
        <v>0.8</v>
      </c>
      <c r="E76" s="27" t="s">
        <v>117</v>
      </c>
      <c r="F76" s="71" t="s">
        <v>117</v>
      </c>
      <c r="G76" s="27">
        <v>464.92063492063505</v>
      </c>
      <c r="H76" s="27" t="s">
        <v>117</v>
      </c>
      <c r="I76" s="27">
        <v>3.1593910576123569</v>
      </c>
      <c r="M76" s="218">
        <v>100</v>
      </c>
    </row>
    <row r="77" spans="1:14" x14ac:dyDescent="0.2">
      <c r="A77" s="10">
        <v>1</v>
      </c>
      <c r="B77" s="26" t="s">
        <v>202</v>
      </c>
      <c r="C77" s="24" t="s">
        <v>117</v>
      </c>
      <c r="D77" s="27">
        <v>46</v>
      </c>
      <c r="E77" s="27"/>
      <c r="F77" s="71" t="s">
        <v>117</v>
      </c>
      <c r="G77" s="27">
        <v>383.33333333333331</v>
      </c>
      <c r="H77" s="27" t="s">
        <v>117</v>
      </c>
      <c r="I77" s="27">
        <v>2.6049605340163327</v>
      </c>
      <c r="M77" s="218">
        <v>100</v>
      </c>
    </row>
    <row r="78" spans="1:14" hidden="1" x14ac:dyDescent="0.2">
      <c r="A78" s="10">
        <v>0</v>
      </c>
      <c r="B78" s="26">
        <v>0</v>
      </c>
      <c r="C78" s="24" t="s">
        <v>117</v>
      </c>
      <c r="D78" s="27" t="s">
        <v>117</v>
      </c>
      <c r="E78" s="27"/>
      <c r="F78" s="27" t="s">
        <v>117</v>
      </c>
      <c r="G78" s="27" t="s">
        <v>117</v>
      </c>
      <c r="H78" s="27" t="s">
        <v>117</v>
      </c>
      <c r="I78" s="27" t="s">
        <v>117</v>
      </c>
    </row>
    <row r="79" spans="1:14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27" t="s">
        <v>117</v>
      </c>
      <c r="G79" s="27" t="s">
        <v>117</v>
      </c>
      <c r="H79" s="27" t="s">
        <v>117</v>
      </c>
      <c r="I79" s="27" t="s">
        <v>117</v>
      </c>
    </row>
    <row r="80" spans="1:14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27" t="s">
        <v>117</v>
      </c>
      <c r="G80" s="27" t="s">
        <v>117</v>
      </c>
      <c r="H80" s="27" t="s">
        <v>117</v>
      </c>
      <c r="I80" s="27" t="s">
        <v>117</v>
      </c>
    </row>
    <row r="81" spans="1:14" hidden="1" x14ac:dyDescent="0.2">
      <c r="A81" s="10">
        <v>0</v>
      </c>
      <c r="B81" s="11">
        <v>0</v>
      </c>
      <c r="C81" s="9" t="s">
        <v>117</v>
      </c>
      <c r="D81" s="27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4" x14ac:dyDescent="0.2">
      <c r="A82" s="10">
        <v>1</v>
      </c>
      <c r="B82" s="94" t="s">
        <v>167</v>
      </c>
      <c r="C82" s="95" t="s">
        <v>117</v>
      </c>
      <c r="D82" s="27" t="s">
        <v>117</v>
      </c>
      <c r="E82" s="91"/>
      <c r="F82" s="93" t="s">
        <v>117</v>
      </c>
      <c r="G82" s="91" t="s">
        <v>117</v>
      </c>
      <c r="H82" s="91">
        <v>4226.7364043312236</v>
      </c>
      <c r="I82" s="91" t="s">
        <v>117</v>
      </c>
      <c r="L82" s="63">
        <f>SUM(G83:G84)</f>
        <v>4226.7364043312236</v>
      </c>
      <c r="N82" s="218">
        <v>105.42366756873678</v>
      </c>
    </row>
    <row r="83" spans="1:14" x14ac:dyDescent="0.2">
      <c r="A83" s="10">
        <v>1</v>
      </c>
      <c r="B83" s="31" t="s">
        <v>168</v>
      </c>
      <c r="C83" s="24" t="s">
        <v>117</v>
      </c>
      <c r="D83" s="27">
        <v>94.055737772487163</v>
      </c>
      <c r="E83" s="27"/>
      <c r="F83" s="71">
        <v>21.593894211568006</v>
      </c>
      <c r="G83" s="27">
        <v>2031.0296514500687</v>
      </c>
      <c r="H83" s="27" t="s">
        <v>117</v>
      </c>
      <c r="I83" s="27">
        <v>13.801961962028811</v>
      </c>
    </row>
    <row r="84" spans="1:14" x14ac:dyDescent="0.2">
      <c r="A84" s="10">
        <v>1</v>
      </c>
      <c r="B84" s="31" t="s">
        <v>169</v>
      </c>
      <c r="C84" s="24" t="s">
        <v>117</v>
      </c>
      <c r="D84" s="27">
        <v>381.47095930911792</v>
      </c>
      <c r="E84" s="27"/>
      <c r="F84" s="71">
        <v>5.7558949096880134</v>
      </c>
      <c r="G84" s="27">
        <v>2195.7067528811549</v>
      </c>
      <c r="H84" s="27" t="s">
        <v>117</v>
      </c>
      <c r="I84" s="27">
        <v>14.921033310074508</v>
      </c>
    </row>
    <row r="85" spans="1:14" x14ac:dyDescent="0.2">
      <c r="A85" s="10">
        <v>1</v>
      </c>
      <c r="B85" s="94" t="s">
        <v>170</v>
      </c>
      <c r="C85" s="95" t="s">
        <v>117</v>
      </c>
      <c r="D85" s="27" t="s">
        <v>117</v>
      </c>
      <c r="E85" s="91"/>
      <c r="F85" s="93" t="s">
        <v>117</v>
      </c>
      <c r="G85" s="91" t="s">
        <v>117</v>
      </c>
      <c r="H85" s="91">
        <v>1771.9808663303193</v>
      </c>
      <c r="I85" s="91" t="s">
        <v>117</v>
      </c>
      <c r="L85" s="63">
        <f>SUM(G86:G91)</f>
        <v>1771.9808663303193</v>
      </c>
      <c r="N85" s="218">
        <v>89.809872350428009</v>
      </c>
    </row>
    <row r="86" spans="1:14" hidden="1" x14ac:dyDescent="0.2">
      <c r="A86" s="10">
        <v>0</v>
      </c>
      <c r="B86" s="12" t="s">
        <v>171</v>
      </c>
      <c r="C86" s="9" t="s">
        <v>117</v>
      </c>
      <c r="D86" s="27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4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717.2063641912257</v>
      </c>
      <c r="H87" s="27" t="s">
        <v>117</v>
      </c>
      <c r="I87" s="27">
        <v>4.873811148165621</v>
      </c>
    </row>
    <row r="88" spans="1:14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786.72371992915203</v>
      </c>
      <c r="H88" s="27" t="s">
        <v>117</v>
      </c>
      <c r="I88" s="27">
        <v>5.3462197606694604</v>
      </c>
    </row>
    <row r="89" spans="1:14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268.05078220994153</v>
      </c>
      <c r="H89" s="27" t="s">
        <v>117</v>
      </c>
      <c r="I89" s="27">
        <v>1.8215522837454916</v>
      </c>
    </row>
    <row r="90" spans="1:14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4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4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537.36067215993432</v>
      </c>
      <c r="H92" s="27" t="s">
        <v>117</v>
      </c>
      <c r="I92" s="27">
        <v>3.6516608961107431</v>
      </c>
      <c r="L92" s="63">
        <f>+G92</f>
        <v>537.36067215993432</v>
      </c>
    </row>
    <row r="93" spans="1:14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4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14715.514048203613</v>
      </c>
      <c r="H94" s="38" t="s">
        <v>117</v>
      </c>
      <c r="I94" s="38">
        <v>99.999999999999972</v>
      </c>
      <c r="K94" s="63"/>
      <c r="L94" s="63">
        <f>SUM(L31:L92)</f>
        <v>14715.514048203613</v>
      </c>
      <c r="M94" s="218">
        <v>101.25002239600916</v>
      </c>
      <c r="N94" s="218"/>
    </row>
    <row r="95" spans="1:14" x14ac:dyDescent="0.2">
      <c r="A95" s="10">
        <v>1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>
        <v>167.20000000000002</v>
      </c>
      <c r="I95" s="9" t="s">
        <v>117</v>
      </c>
    </row>
    <row r="96" spans="1:14" x14ac:dyDescent="0.2">
      <c r="A96" s="10">
        <v>1</v>
      </c>
      <c r="B96" s="76" t="s">
        <v>237</v>
      </c>
      <c r="C96" s="9" t="s">
        <v>117</v>
      </c>
      <c r="D96" s="76">
        <v>8000</v>
      </c>
      <c r="E96" s="77" t="s">
        <v>117</v>
      </c>
      <c r="F96" s="77">
        <v>2.0900000000000002E-2</v>
      </c>
      <c r="G96" s="78">
        <v>167.20000000000002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14548.314048203612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0.45463481400636291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95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95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2031.0296514500687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12230.07461534647</v>
      </c>
      <c r="H112" s="35" t="s">
        <v>117</v>
      </c>
      <c r="I112" s="34" t="s">
        <v>117</v>
      </c>
      <c r="L112" s="63" t="e">
        <f>+L94-G105-G106-G96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0.38218983172957716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  <c r="N113" s="10">
        <v>87.460543288753243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E74:I80 I81 E82:I85 I86 D88:I89 I90:I91 I93 D92:I92 D31:I53 C3:I3 E54:I54 E87:I87 D54:D87 E55:H72">
    <cfRule type="cellIs" dxfId="11" priority="2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zoomScaleNormal="10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85546875" style="23" customWidth="1"/>
    <col min="10" max="10" width="9.140625" style="10"/>
    <col min="11" max="11" width="0" style="10" hidden="1" customWidth="1"/>
    <col min="12" max="15" width="9.140625" style="10" hidden="1" customWidth="1"/>
    <col min="16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65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8000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179">
        <v>8888.8888888888905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179">
        <v>10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179" t="s">
        <v>117</v>
      </c>
      <c r="H13" s="62" t="s">
        <v>117</v>
      </c>
      <c r="I13" s="61" t="s">
        <v>117</v>
      </c>
    </row>
    <row r="14" spans="1:9" hidden="1" x14ac:dyDescent="0.2">
      <c r="A14" s="10">
        <v>0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223</v>
      </c>
      <c r="C17" s="24" t="s">
        <v>117</v>
      </c>
      <c r="D17" s="61" t="s">
        <v>117</v>
      </c>
      <c r="E17" s="62"/>
      <c r="F17" s="62" t="s">
        <v>117</v>
      </c>
      <c r="G17" s="40">
        <v>10</v>
      </c>
      <c r="H17" s="73" t="s">
        <v>125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12.975999999999999</v>
      </c>
      <c r="H18" s="73" t="s">
        <v>2</v>
      </c>
      <c r="I18" s="25" t="s">
        <v>117</v>
      </c>
    </row>
    <row r="19" spans="1:12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2" hidden="1" x14ac:dyDescent="0.2">
      <c r="A20" s="10">
        <v>0</v>
      </c>
      <c r="B20" s="24" t="s">
        <v>127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x14ac:dyDescent="0.2">
      <c r="A21" s="10">
        <v>1</v>
      </c>
      <c r="B21" s="24" t="s">
        <v>224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4">
        <v>100</v>
      </c>
      <c r="H21" s="24" t="s">
        <v>207</v>
      </c>
      <c r="I21" s="24" t="s">
        <v>117</v>
      </c>
    </row>
    <row r="22" spans="1:12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2" hidden="1" x14ac:dyDescent="0.2">
      <c r="A23" s="10">
        <v>0</v>
      </c>
      <c r="B23" s="24" t="s">
        <v>117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117</v>
      </c>
      <c r="H23" s="24" t="s">
        <v>117</v>
      </c>
      <c r="I23" s="24" t="s">
        <v>117</v>
      </c>
    </row>
    <row r="24" spans="1:12" ht="13.5" hidden="1" x14ac:dyDescent="0.2">
      <c r="A24" s="10">
        <v>0</v>
      </c>
      <c r="B24" s="24" t="s">
        <v>117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27" t="s">
        <v>117</v>
      </c>
      <c r="H24" s="24" t="s">
        <v>117</v>
      </c>
      <c r="I24" s="24" t="s">
        <v>117</v>
      </c>
    </row>
    <row r="25" spans="1:12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2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2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/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2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/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2" hidden="1" x14ac:dyDescent="0.2">
      <c r="A31" s="10">
        <v>0</v>
      </c>
      <c r="B31" s="90" t="s">
        <v>137</v>
      </c>
      <c r="C31" s="91" t="s">
        <v>117</v>
      </c>
      <c r="D31" s="91" t="s">
        <v>117</v>
      </c>
      <c r="E31" s="91"/>
      <c r="F31" s="91" t="s">
        <v>117</v>
      </c>
      <c r="G31" s="91" t="s">
        <v>117</v>
      </c>
      <c r="H31" s="91" t="s">
        <v>117</v>
      </c>
      <c r="I31" s="91" t="s">
        <v>117</v>
      </c>
      <c r="L31" s="63" t="str">
        <f>+H31</f>
        <v/>
      </c>
    </row>
    <row r="32" spans="1:12" hidden="1" x14ac:dyDescent="0.2">
      <c r="A32" s="10">
        <v>0</v>
      </c>
      <c r="B32" s="11" t="s">
        <v>225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4" x14ac:dyDescent="0.2">
      <c r="A33" s="10">
        <v>1</v>
      </c>
      <c r="B33" s="43" t="s">
        <v>140</v>
      </c>
      <c r="C33" s="91" t="s">
        <v>117</v>
      </c>
      <c r="D33" s="92" t="s">
        <v>117</v>
      </c>
      <c r="E33" s="91"/>
      <c r="F33" s="93" t="s">
        <v>117</v>
      </c>
      <c r="G33" s="91" t="s">
        <v>117</v>
      </c>
      <c r="H33" s="91">
        <v>3331.9077821863357</v>
      </c>
      <c r="I33" s="27" t="s">
        <v>117</v>
      </c>
      <c r="L33" s="10">
        <f>SUBTOTAL(9,G34:G50)</f>
        <v>3331.9077821863357</v>
      </c>
      <c r="M33" s="63">
        <f>+L33-H33</f>
        <v>0</v>
      </c>
      <c r="N33" s="218">
        <v>98.908876612536091</v>
      </c>
    </row>
    <row r="34" spans="1:14" x14ac:dyDescent="0.2">
      <c r="A34" s="10">
        <v>1</v>
      </c>
      <c r="B34" s="26" t="s">
        <v>141</v>
      </c>
      <c r="C34" s="27" t="s">
        <v>117</v>
      </c>
      <c r="D34" s="27">
        <v>100</v>
      </c>
      <c r="E34" s="27"/>
      <c r="F34" s="71">
        <v>19.59103125</v>
      </c>
      <c r="G34" s="27">
        <v>1959.1031250000001</v>
      </c>
      <c r="H34" s="91" t="s">
        <v>117</v>
      </c>
      <c r="I34" s="91">
        <v>15.01781256015782</v>
      </c>
      <c r="M34" s="218">
        <v>99.680881511162013</v>
      </c>
    </row>
    <row r="35" spans="1:14" x14ac:dyDescent="0.2">
      <c r="A35" s="10">
        <v>1</v>
      </c>
      <c r="B35" s="26" t="s">
        <v>144</v>
      </c>
      <c r="C35" s="27" t="s">
        <v>117</v>
      </c>
      <c r="D35" s="27">
        <v>2</v>
      </c>
      <c r="E35" s="27"/>
      <c r="F35" s="71">
        <v>5.66</v>
      </c>
      <c r="G35" s="27">
        <v>11.32</v>
      </c>
      <c r="H35" s="27" t="s">
        <v>117</v>
      </c>
      <c r="I35" s="27">
        <v>8.6775237102940425E-2</v>
      </c>
    </row>
    <row r="36" spans="1:14" x14ac:dyDescent="0.2">
      <c r="A36" s="10">
        <v>1</v>
      </c>
      <c r="B36" s="26" t="s">
        <v>143</v>
      </c>
      <c r="C36" s="27" t="s">
        <v>117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117</v>
      </c>
      <c r="I36" s="27">
        <v>1.4411435137237454E-2</v>
      </c>
    </row>
    <row r="37" spans="1:14" x14ac:dyDescent="0.2">
      <c r="A37" s="10">
        <v>1</v>
      </c>
      <c r="B37" s="26" t="s">
        <v>210</v>
      </c>
      <c r="C37" s="27" t="s">
        <v>117</v>
      </c>
      <c r="D37" s="27">
        <v>5</v>
      </c>
      <c r="E37" s="27"/>
      <c r="F37" s="71">
        <v>21.95</v>
      </c>
      <c r="G37" s="27">
        <v>109.75</v>
      </c>
      <c r="H37" s="27" t="s">
        <v>117</v>
      </c>
      <c r="I37" s="27">
        <v>0.84130585442117578</v>
      </c>
    </row>
    <row r="38" spans="1:14" x14ac:dyDescent="0.2">
      <c r="A38" s="10">
        <v>1</v>
      </c>
      <c r="B38" s="11" t="s">
        <v>146</v>
      </c>
      <c r="C38" s="75" t="s">
        <v>117</v>
      </c>
      <c r="D38" s="27">
        <v>525.73599240265912</v>
      </c>
      <c r="E38" s="9" t="s">
        <v>117</v>
      </c>
      <c r="F38" s="28">
        <v>0.3690118685260807</v>
      </c>
      <c r="G38" s="27">
        <v>194.00282090791862</v>
      </c>
      <c r="H38" s="24" t="s">
        <v>117</v>
      </c>
      <c r="I38" s="24">
        <v>1.4871590797635976</v>
      </c>
      <c r="M38" s="218">
        <v>91.148046652421471</v>
      </c>
    </row>
    <row r="39" spans="1:14" hidden="1" x14ac:dyDescent="0.2">
      <c r="A39" s="10">
        <v>0</v>
      </c>
      <c r="B39" s="11" t="s">
        <v>53</v>
      </c>
      <c r="C39" s="75" t="s">
        <v>117</v>
      </c>
      <c r="D39" s="82">
        <v>53.333333333333343</v>
      </c>
      <c r="E39" s="9" t="s">
        <v>117</v>
      </c>
      <c r="F39" s="28" t="s">
        <v>117</v>
      </c>
      <c r="G39" s="27" t="s">
        <v>117</v>
      </c>
      <c r="H39" s="24" t="s">
        <v>117</v>
      </c>
      <c r="I39" s="24" t="s">
        <v>117</v>
      </c>
    </row>
    <row r="40" spans="1:14" hidden="1" x14ac:dyDescent="0.2">
      <c r="A40" s="10">
        <v>0</v>
      </c>
      <c r="B40" s="11" t="s">
        <v>12</v>
      </c>
      <c r="C40" s="75" t="s">
        <v>117</v>
      </c>
      <c r="D40" s="82">
        <v>28.44444444444445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4" hidden="1" x14ac:dyDescent="0.2">
      <c r="A41" s="10">
        <v>0</v>
      </c>
      <c r="B41" s="26" t="s">
        <v>54</v>
      </c>
      <c r="C41" s="27" t="s">
        <v>117</v>
      </c>
      <c r="D41" s="27">
        <v>106.66666666666669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4" x14ac:dyDescent="0.2">
      <c r="A42" s="10">
        <v>1</v>
      </c>
      <c r="B42" s="26" t="s">
        <v>147</v>
      </c>
      <c r="C42" s="27" t="s">
        <v>117</v>
      </c>
      <c r="D42" s="27" t="s">
        <v>117</v>
      </c>
      <c r="E42" s="27" t="s">
        <v>117</v>
      </c>
      <c r="F42" s="27" t="s">
        <v>117</v>
      </c>
      <c r="G42" s="27">
        <v>204.36108000000058</v>
      </c>
      <c r="H42" s="27" t="s">
        <v>117</v>
      </c>
      <c r="I42" s="27">
        <v>1.5665619409552141</v>
      </c>
    </row>
    <row r="43" spans="1:14" hidden="1" x14ac:dyDescent="0.2">
      <c r="A43" s="10">
        <v>0</v>
      </c>
      <c r="B43" s="26" t="s">
        <v>191</v>
      </c>
      <c r="C43" s="27" t="s">
        <v>117</v>
      </c>
      <c r="D43" s="27">
        <v>4</v>
      </c>
      <c r="E43" s="27"/>
      <c r="F43" s="71">
        <v>14.586</v>
      </c>
      <c r="G43" s="27">
        <v>58.344000000000001</v>
      </c>
      <c r="H43" s="27" t="s">
        <v>117</v>
      </c>
      <c r="I43" s="27">
        <v>0.44724509130158618</v>
      </c>
    </row>
    <row r="44" spans="1:14" hidden="1" x14ac:dyDescent="0.2">
      <c r="A44" s="10">
        <v>0</v>
      </c>
      <c r="B44" s="26" t="s">
        <v>192</v>
      </c>
      <c r="C44" s="27" t="s">
        <v>117</v>
      </c>
      <c r="D44" s="27">
        <v>0.8</v>
      </c>
      <c r="E44" s="27"/>
      <c r="F44" s="71">
        <v>44.125199999999992</v>
      </c>
      <c r="G44" s="27">
        <v>35.300159999999998</v>
      </c>
      <c r="H44" s="27" t="s">
        <v>117</v>
      </c>
      <c r="I44" s="27">
        <v>0.27059891817771492</v>
      </c>
    </row>
    <row r="45" spans="1:14" hidden="1" x14ac:dyDescent="0.2">
      <c r="A45" s="10">
        <v>0</v>
      </c>
      <c r="B45" s="26" t="s">
        <v>196</v>
      </c>
      <c r="C45" s="27" t="s">
        <v>117</v>
      </c>
      <c r="D45" s="27">
        <v>0.6</v>
      </c>
      <c r="E45" s="27"/>
      <c r="F45" s="71">
        <v>137.49600000000001</v>
      </c>
      <c r="G45" s="27">
        <v>82.497600000000006</v>
      </c>
      <c r="H45" s="27" t="s">
        <v>117</v>
      </c>
      <c r="I45" s="27">
        <v>0.63239830392434082</v>
      </c>
    </row>
    <row r="46" spans="1:14" hidden="1" x14ac:dyDescent="0.2">
      <c r="A46" s="10">
        <v>0</v>
      </c>
      <c r="B46" s="26" t="s">
        <v>226</v>
      </c>
      <c r="C46" s="27" t="s">
        <v>117</v>
      </c>
      <c r="D46" s="27">
        <v>0.3</v>
      </c>
      <c r="E46" s="27"/>
      <c r="F46" s="71">
        <v>55.406399999999998</v>
      </c>
      <c r="G46" s="27">
        <v>16.621919999999999</v>
      </c>
      <c r="H46" s="27" t="s">
        <v>117</v>
      </c>
      <c r="I46" s="27">
        <v>0.12741793720018615</v>
      </c>
    </row>
    <row r="47" spans="1:14" hidden="1" x14ac:dyDescent="0.2">
      <c r="A47" s="10">
        <v>0</v>
      </c>
      <c r="B47" s="26" t="s">
        <v>227</v>
      </c>
      <c r="C47" s="27" t="s">
        <v>117</v>
      </c>
      <c r="D47" s="27">
        <v>0.6</v>
      </c>
      <c r="E47" s="27"/>
      <c r="F47" s="71" t="s">
        <v>117</v>
      </c>
      <c r="G47" s="27" t="s">
        <v>117</v>
      </c>
      <c r="H47" s="27" t="s">
        <v>117</v>
      </c>
      <c r="I47" s="27" t="s">
        <v>117</v>
      </c>
    </row>
    <row r="48" spans="1:14" hidden="1" x14ac:dyDescent="0.2">
      <c r="A48" s="10">
        <v>0</v>
      </c>
      <c r="B48" s="26" t="s">
        <v>200</v>
      </c>
      <c r="C48" s="27" t="s">
        <v>117</v>
      </c>
      <c r="D48" s="27">
        <v>0.60000000000000009</v>
      </c>
      <c r="E48" s="27"/>
      <c r="F48" s="71">
        <v>19.329000000000001</v>
      </c>
      <c r="G48" s="27">
        <v>11.597400000000002</v>
      </c>
      <c r="H48" s="80" t="s">
        <v>117</v>
      </c>
      <c r="I48" s="27">
        <v>8.8901690351381749E-2</v>
      </c>
    </row>
    <row r="49" spans="1:14" x14ac:dyDescent="0.2">
      <c r="A49" s="10">
        <v>1</v>
      </c>
      <c r="B49" s="26" t="s">
        <v>156</v>
      </c>
      <c r="C49" s="27" t="s">
        <v>117</v>
      </c>
      <c r="D49" s="27">
        <v>1000</v>
      </c>
      <c r="E49" s="27"/>
      <c r="F49" s="71">
        <v>0.56000000000000005</v>
      </c>
      <c r="G49" s="27">
        <v>560</v>
      </c>
      <c r="H49" s="27" t="s">
        <v>117</v>
      </c>
      <c r="I49" s="27">
        <v>4.2927679132196674</v>
      </c>
    </row>
    <row r="50" spans="1:14" s="176" customFormat="1" x14ac:dyDescent="0.2">
      <c r="A50" s="10">
        <v>1</v>
      </c>
      <c r="B50" s="26" t="s">
        <v>219</v>
      </c>
      <c r="C50" s="27" t="s">
        <v>117</v>
      </c>
      <c r="D50" s="27">
        <v>6000</v>
      </c>
      <c r="E50" s="27"/>
      <c r="F50" s="71">
        <v>4.8581792713069338E-2</v>
      </c>
      <c r="G50" s="27">
        <v>291.49075627841603</v>
      </c>
      <c r="H50" s="91" t="s">
        <v>117</v>
      </c>
      <c r="I50" s="27">
        <v>2.2344681527716403</v>
      </c>
      <c r="N50" s="218" t="e">
        <v>#VALUE!</v>
      </c>
    </row>
    <row r="51" spans="1:14" x14ac:dyDescent="0.2">
      <c r="A51" s="10">
        <v>1</v>
      </c>
      <c r="B51" s="26" t="s">
        <v>157</v>
      </c>
      <c r="C51" s="27" t="s">
        <v>117</v>
      </c>
      <c r="D51" s="27" t="s">
        <v>117</v>
      </c>
      <c r="E51" s="27"/>
      <c r="F51" s="71" t="s">
        <v>117</v>
      </c>
      <c r="G51" s="27" t="s">
        <v>117</v>
      </c>
      <c r="H51" s="91">
        <v>6476.9480813793089</v>
      </c>
      <c r="I51" s="27" t="s">
        <v>117</v>
      </c>
      <c r="L51" s="176">
        <f>SUBTOTAL(9,G51:G74)</f>
        <v>6476.9480813793089</v>
      </c>
      <c r="M51" s="218" t="e">
        <v>#VALUE!</v>
      </c>
    </row>
    <row r="52" spans="1:14" x14ac:dyDescent="0.2">
      <c r="A52" s="10">
        <v>1</v>
      </c>
      <c r="B52" s="26" t="s">
        <v>158</v>
      </c>
      <c r="C52" s="27" t="s">
        <v>117</v>
      </c>
      <c r="D52" s="27">
        <v>1.6</v>
      </c>
      <c r="E52" s="27"/>
      <c r="F52" s="72">
        <v>45</v>
      </c>
      <c r="G52" s="27">
        <v>72</v>
      </c>
      <c r="H52" s="27" t="s">
        <v>117</v>
      </c>
      <c r="I52" s="27">
        <v>0.55192730312824301</v>
      </c>
      <c r="M52" s="218">
        <v>100</v>
      </c>
    </row>
    <row r="53" spans="1:14" x14ac:dyDescent="0.2">
      <c r="A53" s="10">
        <v>1</v>
      </c>
      <c r="B53" s="26" t="s">
        <v>159</v>
      </c>
      <c r="C53" s="27" t="s">
        <v>117</v>
      </c>
      <c r="D53" s="27">
        <v>84</v>
      </c>
      <c r="E53" s="27"/>
      <c r="F53" s="72">
        <v>0.2</v>
      </c>
      <c r="G53" s="27">
        <v>16.8</v>
      </c>
      <c r="H53" s="27" t="s">
        <v>117</v>
      </c>
      <c r="I53" s="27">
        <v>0.12878303739659003</v>
      </c>
      <c r="M53" s="218">
        <v>100</v>
      </c>
    </row>
    <row r="54" spans="1:14" x14ac:dyDescent="0.2">
      <c r="A54" s="10">
        <v>1</v>
      </c>
      <c r="B54" s="26" t="s">
        <v>160</v>
      </c>
      <c r="C54" s="27" t="s">
        <v>117</v>
      </c>
      <c r="D54" s="27">
        <v>1000000</v>
      </c>
      <c r="E54" s="27"/>
      <c r="F54" s="71">
        <v>2.5000000000000001E-4</v>
      </c>
      <c r="G54" s="27">
        <v>250</v>
      </c>
      <c r="H54" s="27" t="s">
        <v>117</v>
      </c>
      <c r="I54" s="27">
        <v>1.9164142469730656</v>
      </c>
      <c r="M54" s="218">
        <v>100</v>
      </c>
    </row>
    <row r="55" spans="1:14" x14ac:dyDescent="0.2">
      <c r="A55" s="10">
        <v>1</v>
      </c>
      <c r="B55" s="11" t="s">
        <v>161</v>
      </c>
      <c r="C55" s="75" t="s">
        <v>117</v>
      </c>
      <c r="D55" s="27">
        <v>8000</v>
      </c>
      <c r="E55" s="9" t="s">
        <v>117</v>
      </c>
      <c r="F55" s="28">
        <v>0.05</v>
      </c>
      <c r="G55" s="7">
        <v>400</v>
      </c>
      <c r="H55" s="9" t="s">
        <v>117</v>
      </c>
      <c r="I55" s="24">
        <v>3.0662627951569053</v>
      </c>
      <c r="M55" s="218">
        <v>100</v>
      </c>
    </row>
    <row r="56" spans="1:14" x14ac:dyDescent="0.2">
      <c r="A56" s="10">
        <v>1</v>
      </c>
      <c r="B56" s="11" t="s">
        <v>162</v>
      </c>
      <c r="C56" s="75" t="s">
        <v>117</v>
      </c>
      <c r="D56" s="7">
        <v>1006.9999999999999</v>
      </c>
      <c r="E56" s="9" t="s">
        <v>117</v>
      </c>
      <c r="F56" s="13">
        <v>4.5353448275862061</v>
      </c>
      <c r="G56" s="7">
        <v>4567.0922413793087</v>
      </c>
      <c r="H56" s="9" t="s">
        <v>117</v>
      </c>
      <c r="I56" s="24">
        <v>35.009762554477838</v>
      </c>
    </row>
    <row r="57" spans="1:14" hidden="1" x14ac:dyDescent="0.2">
      <c r="A57" s="10">
        <v>0</v>
      </c>
      <c r="B57" s="11">
        <v>0</v>
      </c>
      <c r="C57" s="75" t="s">
        <v>117</v>
      </c>
      <c r="D57" s="7" t="s">
        <v>117</v>
      </c>
      <c r="E57" s="9" t="s">
        <v>117</v>
      </c>
      <c r="F57" s="9" t="s">
        <v>117</v>
      </c>
      <c r="G57" s="7" t="s">
        <v>117</v>
      </c>
      <c r="H57" s="9" t="s">
        <v>117</v>
      </c>
      <c r="I57" s="24" t="s">
        <v>117</v>
      </c>
    </row>
    <row r="58" spans="1:14" hidden="1" x14ac:dyDescent="0.2">
      <c r="A58" s="10">
        <v>0</v>
      </c>
      <c r="B58" s="11">
        <v>0</v>
      </c>
      <c r="C58" s="75" t="s">
        <v>117</v>
      </c>
      <c r="D58" s="7" t="s">
        <v>117</v>
      </c>
      <c r="E58" s="9" t="s">
        <v>117</v>
      </c>
      <c r="F58" s="9" t="s">
        <v>117</v>
      </c>
      <c r="G58" s="7" t="s">
        <v>117</v>
      </c>
      <c r="H58" s="9" t="s">
        <v>117</v>
      </c>
      <c r="I58" s="24" t="s">
        <v>117</v>
      </c>
    </row>
    <row r="59" spans="1:14" hidden="1" x14ac:dyDescent="0.2">
      <c r="A59" s="10">
        <v>0</v>
      </c>
      <c r="B59" s="11">
        <v>0</v>
      </c>
      <c r="C59" s="75" t="s">
        <v>117</v>
      </c>
      <c r="D59" s="7" t="s">
        <v>117</v>
      </c>
      <c r="E59" s="9" t="s">
        <v>117</v>
      </c>
      <c r="F59" s="9" t="s">
        <v>117</v>
      </c>
      <c r="G59" s="7" t="s">
        <v>117</v>
      </c>
      <c r="H59" s="9" t="s">
        <v>117</v>
      </c>
      <c r="I59" s="24" t="s">
        <v>117</v>
      </c>
    </row>
    <row r="60" spans="1:14" hidden="1" x14ac:dyDescent="0.2">
      <c r="A60" s="10">
        <v>0</v>
      </c>
      <c r="B60" s="11">
        <v>0</v>
      </c>
      <c r="C60" s="75" t="s">
        <v>117</v>
      </c>
      <c r="D60" s="7" t="s">
        <v>117</v>
      </c>
      <c r="E60" s="9" t="s">
        <v>117</v>
      </c>
      <c r="F60" s="9" t="s">
        <v>117</v>
      </c>
      <c r="G60" s="7" t="s">
        <v>117</v>
      </c>
      <c r="H60" s="9" t="s">
        <v>117</v>
      </c>
      <c r="I60" s="24" t="s">
        <v>117</v>
      </c>
    </row>
    <row r="61" spans="1:14" hidden="1" x14ac:dyDescent="0.2">
      <c r="A61" s="10">
        <v>0</v>
      </c>
      <c r="B61" s="11">
        <v>0</v>
      </c>
      <c r="C61" s="75" t="s">
        <v>117</v>
      </c>
      <c r="D61" s="7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4" hidden="1" x14ac:dyDescent="0.2">
      <c r="A62" s="10">
        <v>0</v>
      </c>
      <c r="B62" s="11">
        <v>0</v>
      </c>
      <c r="C62" s="75" t="s">
        <v>117</v>
      </c>
      <c r="D62" s="7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4" hidden="1" x14ac:dyDescent="0.2">
      <c r="A63" s="10">
        <v>0</v>
      </c>
      <c r="B63" s="11">
        <v>0</v>
      </c>
      <c r="C63" s="75" t="s">
        <v>117</v>
      </c>
      <c r="D63" s="7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4" hidden="1" x14ac:dyDescent="0.2">
      <c r="A64" s="10">
        <v>0</v>
      </c>
      <c r="B64" s="11">
        <v>0</v>
      </c>
      <c r="C64" s="75" t="s">
        <v>117</v>
      </c>
      <c r="D64" s="7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4" hidden="1" x14ac:dyDescent="0.2">
      <c r="A65" s="10">
        <v>0</v>
      </c>
      <c r="B65" s="11">
        <v>0</v>
      </c>
      <c r="C65" s="75" t="s">
        <v>117</v>
      </c>
      <c r="D65" s="7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4" hidden="1" x14ac:dyDescent="0.2">
      <c r="A66" s="10">
        <v>0</v>
      </c>
      <c r="B66" s="11">
        <v>0</v>
      </c>
      <c r="C66" s="75" t="s">
        <v>117</v>
      </c>
      <c r="D66" s="7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4" hidden="1" x14ac:dyDescent="0.2">
      <c r="A67" s="10">
        <v>0</v>
      </c>
      <c r="B67" s="11">
        <v>0</v>
      </c>
      <c r="C67" s="75" t="s">
        <v>117</v>
      </c>
      <c r="D67" s="7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4" hidden="1" x14ac:dyDescent="0.2">
      <c r="A68" s="10">
        <v>0</v>
      </c>
      <c r="B68" s="11">
        <v>0</v>
      </c>
      <c r="C68" s="75" t="s">
        <v>117</v>
      </c>
      <c r="D68" s="7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4" hidden="1" x14ac:dyDescent="0.2">
      <c r="A69" s="10">
        <v>0</v>
      </c>
      <c r="B69" s="11">
        <v>0</v>
      </c>
      <c r="C69" s="75" t="s">
        <v>117</v>
      </c>
      <c r="D69" s="7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4" hidden="1" x14ac:dyDescent="0.2">
      <c r="A70" s="10">
        <v>0</v>
      </c>
      <c r="B70" s="11">
        <v>0</v>
      </c>
      <c r="C70" s="75" t="s">
        <v>117</v>
      </c>
      <c r="D70" s="7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4" hidden="1" x14ac:dyDescent="0.2">
      <c r="A71" s="10">
        <v>0</v>
      </c>
      <c r="B71" s="11">
        <v>0</v>
      </c>
      <c r="C71" s="75" t="s">
        <v>117</v>
      </c>
      <c r="D71" s="7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4" hidden="1" x14ac:dyDescent="0.2">
      <c r="A72" s="10">
        <v>0</v>
      </c>
      <c r="B72" s="11">
        <v>0</v>
      </c>
      <c r="C72" s="75" t="s">
        <v>117</v>
      </c>
      <c r="D72" s="7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4" x14ac:dyDescent="0.2">
      <c r="A73" s="10">
        <v>1</v>
      </c>
      <c r="B73" s="11" t="s">
        <v>163</v>
      </c>
      <c r="C73" s="9" t="s">
        <v>117</v>
      </c>
      <c r="D73" s="26" t="s">
        <v>117</v>
      </c>
      <c r="E73" s="77" t="s">
        <v>117</v>
      </c>
      <c r="F73" s="71" t="s">
        <v>117</v>
      </c>
      <c r="G73" s="30">
        <v>1167.8399999999999</v>
      </c>
      <c r="H73" s="24" t="s">
        <v>117</v>
      </c>
      <c r="I73" s="24">
        <v>8.9522608567400983</v>
      </c>
      <c r="M73" s="218">
        <v>160</v>
      </c>
    </row>
    <row r="74" spans="1:14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/>
      <c r="F74" s="71" t="s">
        <v>117</v>
      </c>
      <c r="G74" s="27">
        <v>3.21584</v>
      </c>
      <c r="H74" s="27" t="s">
        <v>117</v>
      </c>
      <c r="I74" s="27">
        <v>2.4651526367943457E-2</v>
      </c>
      <c r="M74" s="218">
        <v>100</v>
      </c>
    </row>
    <row r="75" spans="1:14" x14ac:dyDescent="0.2">
      <c r="A75" s="10">
        <v>1</v>
      </c>
      <c r="B75" s="94" t="s">
        <v>165</v>
      </c>
      <c r="C75" s="95" t="s">
        <v>117</v>
      </c>
      <c r="D75" s="91" t="s">
        <v>117</v>
      </c>
      <c r="E75" s="91"/>
      <c r="F75" s="93" t="s">
        <v>117</v>
      </c>
      <c r="G75" s="91" t="s">
        <v>117</v>
      </c>
      <c r="H75" s="91">
        <v>134.66666666666666</v>
      </c>
      <c r="I75" s="91" t="s">
        <v>117</v>
      </c>
      <c r="L75" s="63">
        <f>SUM(G76:G81)</f>
        <v>134.66666666666666</v>
      </c>
      <c r="N75" s="218">
        <v>100</v>
      </c>
    </row>
    <row r="76" spans="1:14" x14ac:dyDescent="0.2">
      <c r="A76" s="10">
        <v>1</v>
      </c>
      <c r="B76" s="26" t="s">
        <v>221</v>
      </c>
      <c r="C76" s="24" t="s">
        <v>117</v>
      </c>
      <c r="D76" s="27">
        <v>0.8</v>
      </c>
      <c r="E76" s="27" t="s">
        <v>117</v>
      </c>
      <c r="F76" s="71" t="s">
        <v>117</v>
      </c>
      <c r="G76" s="27">
        <v>134.66666666666666</v>
      </c>
      <c r="H76" s="27" t="s">
        <v>117</v>
      </c>
      <c r="I76" s="27">
        <v>1.0323084743694912</v>
      </c>
    </row>
    <row r="77" spans="1:14" hidden="1" x14ac:dyDescent="0.2">
      <c r="A77" s="10">
        <v>0</v>
      </c>
      <c r="B77" s="26">
        <v>0</v>
      </c>
      <c r="C77" s="24" t="s">
        <v>117</v>
      </c>
      <c r="D77" s="27" t="s">
        <v>117</v>
      </c>
      <c r="E77" s="27"/>
      <c r="F77" s="27" t="s">
        <v>117</v>
      </c>
      <c r="G77" s="27" t="s">
        <v>117</v>
      </c>
      <c r="H77" s="27" t="s">
        <v>117</v>
      </c>
      <c r="I77" s="27" t="s">
        <v>117</v>
      </c>
    </row>
    <row r="78" spans="1:14" hidden="1" x14ac:dyDescent="0.2">
      <c r="A78" s="10">
        <v>0</v>
      </c>
      <c r="B78" s="26">
        <v>0</v>
      </c>
      <c r="C78" s="24" t="s">
        <v>117</v>
      </c>
      <c r="D78" s="27" t="s">
        <v>117</v>
      </c>
      <c r="E78" s="27"/>
      <c r="F78" s="27" t="s">
        <v>117</v>
      </c>
      <c r="G78" s="27" t="s">
        <v>117</v>
      </c>
      <c r="H78" s="27" t="s">
        <v>117</v>
      </c>
      <c r="I78" s="27" t="s">
        <v>117</v>
      </c>
    </row>
    <row r="79" spans="1:14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27" t="s">
        <v>117</v>
      </c>
      <c r="G79" s="27" t="s">
        <v>117</v>
      </c>
      <c r="H79" s="27" t="s">
        <v>117</v>
      </c>
      <c r="I79" s="27" t="s">
        <v>117</v>
      </c>
    </row>
    <row r="80" spans="1:14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27" t="s">
        <v>117</v>
      </c>
      <c r="G80" s="27" t="s">
        <v>117</v>
      </c>
      <c r="H80" s="27" t="s">
        <v>117</v>
      </c>
      <c r="I80" s="27" t="s">
        <v>117</v>
      </c>
    </row>
    <row r="81" spans="1:14" hidden="1" x14ac:dyDescent="0.2">
      <c r="A81" s="10">
        <v>0</v>
      </c>
      <c r="B81" s="11">
        <v>0</v>
      </c>
      <c r="C81" s="9" t="s">
        <v>117</v>
      </c>
      <c r="D81" s="26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4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2077.078840591827</v>
      </c>
      <c r="I82" s="91" t="s">
        <v>117</v>
      </c>
      <c r="L82" s="63">
        <f>SUM(G83:G84)</f>
        <v>2077.078840591827</v>
      </c>
      <c r="N82" s="218">
        <v>109.60891966113655</v>
      </c>
    </row>
    <row r="83" spans="1:14" x14ac:dyDescent="0.2">
      <c r="A83" s="10">
        <v>1</v>
      </c>
      <c r="B83" s="31" t="s">
        <v>168</v>
      </c>
      <c r="C83" s="24" t="s">
        <v>117</v>
      </c>
      <c r="D83" s="27">
        <v>72.875665249857775</v>
      </c>
      <c r="E83" s="27"/>
      <c r="F83" s="71">
        <v>19.077802277209482</v>
      </c>
      <c r="G83" s="27">
        <v>1390.3075324568927</v>
      </c>
      <c r="H83" s="27" t="s">
        <v>117</v>
      </c>
      <c r="I83" s="27">
        <v>10.657620651497428</v>
      </c>
    </row>
    <row r="84" spans="1:14" x14ac:dyDescent="0.2">
      <c r="A84" s="10">
        <v>1</v>
      </c>
      <c r="B84" s="31" t="s">
        <v>169</v>
      </c>
      <c r="C84" s="24" t="s">
        <v>117</v>
      </c>
      <c r="D84" s="27">
        <v>119.31616523765882</v>
      </c>
      <c r="E84" s="27"/>
      <c r="F84" s="71">
        <v>5.7558949096880134</v>
      </c>
      <c r="G84" s="27">
        <v>686.77130813493432</v>
      </c>
      <c r="H84" s="27" t="s">
        <v>117</v>
      </c>
      <c r="I84" s="27">
        <v>5.2645532772884698</v>
      </c>
    </row>
    <row r="85" spans="1:14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171" t="s">
        <v>117</v>
      </c>
      <c r="G85" s="91" t="s">
        <v>117</v>
      </c>
      <c r="H85" s="91">
        <v>679.68279813711786</v>
      </c>
      <c r="I85" s="91" t="s">
        <v>117</v>
      </c>
      <c r="L85" s="63">
        <f>SUM(G86:G91)</f>
        <v>679.68279813711786</v>
      </c>
      <c r="N85" s="218">
        <v>91.350431381794508</v>
      </c>
    </row>
    <row r="86" spans="1:14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4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2" t="s">
        <v>117</v>
      </c>
      <c r="G87" s="27">
        <v>244.6701318218885</v>
      </c>
      <c r="H87" s="27" t="s">
        <v>117</v>
      </c>
      <c r="I87" s="27">
        <v>1.8755573057289805</v>
      </c>
    </row>
    <row r="88" spans="1:14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2" t="s">
        <v>117</v>
      </c>
      <c r="G88" s="27">
        <v>246.07078225157221</v>
      </c>
      <c r="H88" s="27" t="s">
        <v>117</v>
      </c>
      <c r="I88" s="27">
        <v>1.88629421148288</v>
      </c>
    </row>
    <row r="89" spans="1:14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2" t="s">
        <v>117</v>
      </c>
      <c r="G89" s="27">
        <v>188.94188406365711</v>
      </c>
      <c r="H89" s="27" t="s">
        <v>117</v>
      </c>
      <c r="I89" s="27">
        <v>1.4483636738781029</v>
      </c>
    </row>
    <row r="90" spans="1:14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4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4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2" t="s">
        <v>117</v>
      </c>
      <c r="G92" s="27">
        <v>344.9121081416468</v>
      </c>
      <c r="H92" s="27" t="s">
        <v>117</v>
      </c>
      <c r="I92" s="27">
        <v>2.6439779119846669</v>
      </c>
      <c r="L92" s="63">
        <f>+G92</f>
        <v>344.9121081416468</v>
      </c>
    </row>
    <row r="93" spans="1:14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4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13045.196277102903</v>
      </c>
      <c r="H94" s="38" t="s">
        <v>117</v>
      </c>
      <c r="I94" s="38">
        <v>99.999999999999972</v>
      </c>
      <c r="K94" s="63"/>
      <c r="L94" s="63">
        <f>SUM(L31:L92)</f>
        <v>13045.196277102901</v>
      </c>
    </row>
    <row r="95" spans="1:14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4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4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4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4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13045.196277102903</v>
      </c>
      <c r="H99" s="57" t="s">
        <v>117</v>
      </c>
      <c r="I99" s="57" t="s">
        <v>117</v>
      </c>
    </row>
    <row r="100" spans="1:14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1.6306495346378629</v>
      </c>
      <c r="G100" s="35" t="s">
        <v>117</v>
      </c>
      <c r="H100" s="59" t="s">
        <v>117</v>
      </c>
      <c r="I100" s="59" t="s">
        <v>117</v>
      </c>
    </row>
    <row r="101" spans="1:14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4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4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95">
        <v>2318.2394328571427</v>
      </c>
      <c r="I103" s="24" t="s">
        <v>117</v>
      </c>
    </row>
    <row r="104" spans="1:14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95">
        <v>2318.2394328571427</v>
      </c>
      <c r="I104" s="24" t="s">
        <v>117</v>
      </c>
    </row>
    <row r="105" spans="1:14" x14ac:dyDescent="0.2">
      <c r="A105" s="10">
        <v>1</v>
      </c>
      <c r="B105" s="26" t="s">
        <v>179</v>
      </c>
      <c r="C105" s="24" t="s">
        <v>117</v>
      </c>
      <c r="D105" s="271">
        <v>1390.3075324568927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4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4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4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4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4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4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4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10726.95684424576</v>
      </c>
      <c r="H112" s="35" t="s">
        <v>117</v>
      </c>
      <c r="I112" s="34" t="s">
        <v>117</v>
      </c>
      <c r="L112" s="63" t="e">
        <f>+L94-G105-G106</f>
        <v>#VALUE!</v>
      </c>
      <c r="N112" s="63" t="e">
        <f>+L112-G112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1.3408696055307201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  <c r="N113" s="10">
        <v>88.824651092992369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D74:I80 I81 D82:I85 I86 D87:I89 I90:I91 I93 D92:I92 C3:I3 D55:H72 D31:I54">
    <cfRule type="cellIs" dxfId="10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topLeftCell="A13" zoomScaleNormal="10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10.140625" style="10" customWidth="1"/>
    <col min="9" max="9" width="9.42578125" style="23" customWidth="1"/>
    <col min="10" max="11" width="9.140625" style="10"/>
    <col min="12" max="14" width="9.140625" style="10" hidden="1" customWidth="1"/>
    <col min="15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64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15000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179">
        <v>16666.666666666668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179">
        <v>10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179" t="s">
        <v>117</v>
      </c>
      <c r="H13" s="62" t="s">
        <v>117</v>
      </c>
      <c r="I13" s="61" t="s">
        <v>117</v>
      </c>
    </row>
    <row r="14" spans="1:9" hidden="1" x14ac:dyDescent="0.2">
      <c r="A14" s="10">
        <v>0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223</v>
      </c>
      <c r="C17" s="24" t="s">
        <v>117</v>
      </c>
      <c r="D17" s="61" t="s">
        <v>117</v>
      </c>
      <c r="E17" s="62"/>
      <c r="F17" s="62" t="s">
        <v>117</v>
      </c>
      <c r="G17" s="40">
        <v>10</v>
      </c>
      <c r="H17" s="73" t="s">
        <v>125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12.975999999999999</v>
      </c>
      <c r="H18" s="73" t="s">
        <v>2</v>
      </c>
      <c r="I18" s="25" t="s">
        <v>117</v>
      </c>
    </row>
    <row r="19" spans="1:12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2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x14ac:dyDescent="0.2">
      <c r="A21" s="10">
        <v>1</v>
      </c>
      <c r="B21" s="24" t="s">
        <v>224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4">
        <v>70</v>
      </c>
      <c r="H21" s="24" t="s">
        <v>207</v>
      </c>
      <c r="I21" s="24" t="s">
        <v>117</v>
      </c>
    </row>
    <row r="22" spans="1:12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2" hidden="1" x14ac:dyDescent="0.2">
      <c r="A23" s="10">
        <v>0</v>
      </c>
      <c r="B23" s="24" t="s">
        <v>117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117</v>
      </c>
      <c r="H23" s="24" t="s">
        <v>117</v>
      </c>
      <c r="I23" s="24" t="s">
        <v>117</v>
      </c>
    </row>
    <row r="24" spans="1:12" ht="13.5" hidden="1" x14ac:dyDescent="0.2">
      <c r="A24" s="10">
        <v>0</v>
      </c>
      <c r="B24" s="24" t="s">
        <v>117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27" t="s">
        <v>117</v>
      </c>
      <c r="H24" s="24" t="s">
        <v>117</v>
      </c>
      <c r="I24" s="24" t="s">
        <v>117</v>
      </c>
    </row>
    <row r="25" spans="1:12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2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2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/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2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/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2" hidden="1" x14ac:dyDescent="0.2">
      <c r="A31" s="10">
        <v>0</v>
      </c>
      <c r="B31" s="90" t="s">
        <v>137</v>
      </c>
      <c r="C31" s="91" t="s">
        <v>117</v>
      </c>
      <c r="D31" s="91" t="s">
        <v>117</v>
      </c>
      <c r="E31" s="91"/>
      <c r="F31" s="91" t="s">
        <v>117</v>
      </c>
      <c r="G31" s="91" t="s">
        <v>117</v>
      </c>
      <c r="H31" s="91" t="s">
        <v>117</v>
      </c>
      <c r="I31" s="91" t="s">
        <v>117</v>
      </c>
      <c r="L31" s="63" t="str">
        <f>+H31</f>
        <v/>
      </c>
    </row>
    <row r="32" spans="1:12" hidden="1" x14ac:dyDescent="0.2">
      <c r="A32" s="10">
        <v>0</v>
      </c>
      <c r="B32" s="11" t="s">
        <v>225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4" x14ac:dyDescent="0.2">
      <c r="A33" s="10">
        <v>1</v>
      </c>
      <c r="B33" s="43" t="s">
        <v>140</v>
      </c>
      <c r="C33" s="91" t="s">
        <v>117</v>
      </c>
      <c r="D33" s="92" t="s">
        <v>117</v>
      </c>
      <c r="E33" s="91"/>
      <c r="F33" s="93" t="s">
        <v>117</v>
      </c>
      <c r="G33" s="91" t="s">
        <v>117</v>
      </c>
      <c r="H33" s="91">
        <v>3970.8352824964531</v>
      </c>
      <c r="I33" s="27" t="s">
        <v>117</v>
      </c>
      <c r="L33" s="10">
        <f>SUBTOTAL(9,G34:G52)</f>
        <v>3970.8352824964554</v>
      </c>
      <c r="M33" s="63"/>
      <c r="N33" s="218">
        <v>98.705879596096864</v>
      </c>
    </row>
    <row r="34" spans="1:14" x14ac:dyDescent="0.2">
      <c r="A34" s="10">
        <v>1</v>
      </c>
      <c r="B34" s="26" t="s">
        <v>141</v>
      </c>
      <c r="C34" s="27" t="s">
        <v>117</v>
      </c>
      <c r="D34" s="27">
        <v>70</v>
      </c>
      <c r="E34" s="27"/>
      <c r="F34" s="71">
        <v>19.59103125</v>
      </c>
      <c r="G34" s="27">
        <v>1371.3721875000001</v>
      </c>
      <c r="H34" s="91" t="s">
        <v>117</v>
      </c>
      <c r="I34" s="91">
        <v>6.5405028094129332</v>
      </c>
      <c r="K34" s="10">
        <v>0.99680881511162001</v>
      </c>
      <c r="M34" s="218">
        <v>99.680881511162013</v>
      </c>
    </row>
    <row r="35" spans="1:14" x14ac:dyDescent="0.2">
      <c r="A35" s="10">
        <v>1</v>
      </c>
      <c r="B35" s="26" t="s">
        <v>144</v>
      </c>
      <c r="C35" s="27" t="s">
        <v>117</v>
      </c>
      <c r="D35" s="27">
        <v>2</v>
      </c>
      <c r="E35" s="27"/>
      <c r="F35" s="71">
        <v>5.66</v>
      </c>
      <c r="G35" s="27">
        <v>11.32</v>
      </c>
      <c r="H35" s="27" t="s">
        <v>117</v>
      </c>
      <c r="I35" s="27">
        <v>5.3988619922011059E-2</v>
      </c>
    </row>
    <row r="36" spans="1:14" x14ac:dyDescent="0.2">
      <c r="A36" s="10">
        <v>1</v>
      </c>
      <c r="B36" s="26" t="s">
        <v>143</v>
      </c>
      <c r="C36" s="27" t="s">
        <v>117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117</v>
      </c>
      <c r="I36" s="27">
        <v>8.966307902242121E-3</v>
      </c>
    </row>
    <row r="37" spans="1:14" x14ac:dyDescent="0.2">
      <c r="A37" s="10">
        <v>1</v>
      </c>
      <c r="B37" s="26" t="s">
        <v>210</v>
      </c>
      <c r="C37" s="27" t="s">
        <v>117</v>
      </c>
      <c r="D37" s="27">
        <v>7.5</v>
      </c>
      <c r="E37" s="27"/>
      <c r="F37" s="71">
        <v>21.95</v>
      </c>
      <c r="G37" s="27">
        <v>164.625</v>
      </c>
      <c r="H37" s="27" t="s">
        <v>117</v>
      </c>
      <c r="I37" s="27">
        <v>0.78514810553543035</v>
      </c>
    </row>
    <row r="38" spans="1:14" x14ac:dyDescent="0.2">
      <c r="A38" s="10">
        <v>1</v>
      </c>
      <c r="B38" s="11" t="s">
        <v>146</v>
      </c>
      <c r="C38" s="75" t="s">
        <v>117</v>
      </c>
      <c r="D38" s="27">
        <v>756.41025641025647</v>
      </c>
      <c r="E38" s="9" t="s">
        <v>117</v>
      </c>
      <c r="F38" s="28">
        <v>0.3729128459597702</v>
      </c>
      <c r="G38" s="27">
        <v>282.07510143110824</v>
      </c>
      <c r="H38" s="24" t="s">
        <v>117</v>
      </c>
      <c r="I38" s="24">
        <v>1.345304367546539</v>
      </c>
      <c r="M38" s="218">
        <v>90.805516510489866</v>
      </c>
    </row>
    <row r="39" spans="1:14" hidden="1" x14ac:dyDescent="0.2">
      <c r="A39" s="10">
        <v>0</v>
      </c>
      <c r="B39" s="11" t="s">
        <v>53</v>
      </c>
      <c r="C39" s="75" t="s">
        <v>117</v>
      </c>
      <c r="D39" s="27">
        <v>60</v>
      </c>
      <c r="E39" s="9" t="s">
        <v>117</v>
      </c>
      <c r="F39" s="28" t="s">
        <v>117</v>
      </c>
      <c r="G39" s="27" t="s">
        <v>117</v>
      </c>
      <c r="H39" s="24" t="s">
        <v>117</v>
      </c>
      <c r="I39" s="24" t="s">
        <v>117</v>
      </c>
    </row>
    <row r="40" spans="1:14" hidden="1" x14ac:dyDescent="0.2">
      <c r="A40" s="10">
        <v>0</v>
      </c>
      <c r="B40" s="11" t="s">
        <v>12</v>
      </c>
      <c r="C40" s="75" t="s">
        <v>117</v>
      </c>
      <c r="D40" s="27">
        <v>50.000000000000007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4" hidden="1" x14ac:dyDescent="0.2">
      <c r="A41" s="10">
        <v>0</v>
      </c>
      <c r="B41" s="26" t="s">
        <v>54</v>
      </c>
      <c r="C41" s="27" t="s">
        <v>117</v>
      </c>
      <c r="D41" s="27">
        <v>166.66666666666669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4" x14ac:dyDescent="0.2">
      <c r="A42" s="10">
        <v>1</v>
      </c>
      <c r="B42" s="26" t="s">
        <v>147</v>
      </c>
      <c r="C42" s="27" t="s">
        <v>117</v>
      </c>
      <c r="D42" s="27" t="s">
        <v>117</v>
      </c>
      <c r="E42" s="27" t="s">
        <v>117</v>
      </c>
      <c r="F42" s="27" t="s">
        <v>117</v>
      </c>
      <c r="G42" s="27">
        <v>294.59028000000035</v>
      </c>
      <c r="H42" s="27" t="s">
        <v>117</v>
      </c>
      <c r="I42" s="27">
        <v>1.404993167812618</v>
      </c>
    </row>
    <row r="43" spans="1:14" hidden="1" x14ac:dyDescent="0.2">
      <c r="A43" s="10">
        <v>0</v>
      </c>
      <c r="B43" s="26" t="s">
        <v>191</v>
      </c>
      <c r="C43" s="27" t="s">
        <v>117</v>
      </c>
      <c r="D43" s="27">
        <v>4</v>
      </c>
      <c r="E43" s="27"/>
      <c r="F43" s="71">
        <v>14.586</v>
      </c>
      <c r="G43" s="27">
        <v>58.344000000000001</v>
      </c>
      <c r="H43" s="27" t="s">
        <v>117</v>
      </c>
      <c r="I43" s="27">
        <v>0.27826078098319906</v>
      </c>
    </row>
    <row r="44" spans="1:14" hidden="1" x14ac:dyDescent="0.2">
      <c r="A44" s="10">
        <v>0</v>
      </c>
      <c r="B44" s="26" t="s">
        <v>192</v>
      </c>
      <c r="C44" s="27" t="s">
        <v>117</v>
      </c>
      <c r="D44" s="27">
        <v>0.8</v>
      </c>
      <c r="E44" s="27"/>
      <c r="F44" s="71">
        <v>44.125199999999992</v>
      </c>
      <c r="G44" s="27">
        <v>35.300159999999998</v>
      </c>
      <c r="H44" s="27" t="s">
        <v>117</v>
      </c>
      <c r="I44" s="27">
        <v>0.1683575018927719</v>
      </c>
    </row>
    <row r="45" spans="1:14" hidden="1" x14ac:dyDescent="0.2">
      <c r="A45" s="10">
        <v>0</v>
      </c>
      <c r="B45" s="26" t="s">
        <v>196</v>
      </c>
      <c r="C45" s="27" t="s">
        <v>117</v>
      </c>
      <c r="D45" s="27">
        <v>1.2</v>
      </c>
      <c r="E45" s="27"/>
      <c r="F45" s="71">
        <v>137.49600000000001</v>
      </c>
      <c r="G45" s="27">
        <v>164.99520000000001</v>
      </c>
      <c r="H45" s="27" t="s">
        <v>117</v>
      </c>
      <c r="I45" s="27">
        <v>0.78691370510213776</v>
      </c>
    </row>
    <row r="46" spans="1:14" hidden="1" x14ac:dyDescent="0.2">
      <c r="A46" s="10">
        <v>0</v>
      </c>
      <c r="B46" s="26" t="s">
        <v>226</v>
      </c>
      <c r="C46" s="27" t="s">
        <v>117</v>
      </c>
      <c r="D46" s="27">
        <v>0.3</v>
      </c>
      <c r="E46" s="27"/>
      <c r="F46" s="71">
        <v>55.406399999999998</v>
      </c>
      <c r="G46" s="27">
        <v>16.621919999999999</v>
      </c>
      <c r="H46" s="27" t="s">
        <v>117</v>
      </c>
      <c r="I46" s="27">
        <v>7.927513438640231E-2</v>
      </c>
    </row>
    <row r="47" spans="1:14" hidden="1" x14ac:dyDescent="0.2">
      <c r="A47" s="10">
        <v>0</v>
      </c>
      <c r="B47" s="26" t="s">
        <v>227</v>
      </c>
      <c r="C47" s="27" t="s">
        <v>117</v>
      </c>
      <c r="D47" s="27">
        <v>1.2</v>
      </c>
      <c r="E47" s="27"/>
      <c r="F47" s="71" t="s">
        <v>117</v>
      </c>
      <c r="G47" s="27" t="s">
        <v>117</v>
      </c>
      <c r="H47" s="27" t="s">
        <v>117</v>
      </c>
      <c r="I47" s="27" t="s">
        <v>117</v>
      </c>
    </row>
    <row r="48" spans="1:14" hidden="1" x14ac:dyDescent="0.2">
      <c r="A48" s="10">
        <v>0</v>
      </c>
      <c r="B48" s="26" t="s">
        <v>200</v>
      </c>
      <c r="C48" s="27" t="s">
        <v>117</v>
      </c>
      <c r="D48" s="27">
        <v>1</v>
      </c>
      <c r="E48" s="27"/>
      <c r="F48" s="71">
        <v>19.329000000000001</v>
      </c>
      <c r="G48" s="27">
        <v>19.329000000000001</v>
      </c>
      <c r="H48" s="80" t="s">
        <v>117</v>
      </c>
      <c r="I48" s="27">
        <v>9.2186045448105283E-2</v>
      </c>
    </row>
    <row r="49" spans="1:14" x14ac:dyDescent="0.2">
      <c r="A49" s="10">
        <v>1</v>
      </c>
      <c r="B49" s="26" t="s">
        <v>228</v>
      </c>
      <c r="C49" s="27" t="s">
        <v>117</v>
      </c>
      <c r="D49" s="27">
        <v>115</v>
      </c>
      <c r="E49" s="27"/>
      <c r="F49" s="71">
        <v>1.653</v>
      </c>
      <c r="G49" s="27">
        <v>190.095</v>
      </c>
      <c r="H49" s="27" t="s">
        <v>117</v>
      </c>
      <c r="I49" s="27">
        <v>0.90662250035995517</v>
      </c>
    </row>
    <row r="50" spans="1:14" x14ac:dyDescent="0.2">
      <c r="A50" s="10">
        <v>1</v>
      </c>
      <c r="B50" s="26" t="s">
        <v>229</v>
      </c>
      <c r="C50" s="27" t="s">
        <v>117</v>
      </c>
      <c r="D50" s="27">
        <v>75</v>
      </c>
      <c r="E50" s="27"/>
      <c r="F50" s="71">
        <v>4.8262499999999999</v>
      </c>
      <c r="G50" s="27">
        <v>361.96875</v>
      </c>
      <c r="H50" s="27" t="s">
        <v>117</v>
      </c>
      <c r="I50" s="27">
        <v>1.7263421614306929</v>
      </c>
    </row>
    <row r="51" spans="1:14" x14ac:dyDescent="0.2">
      <c r="A51" s="10">
        <v>1</v>
      </c>
      <c r="B51" s="26" t="s">
        <v>156</v>
      </c>
      <c r="C51" s="27" t="s">
        <v>117</v>
      </c>
      <c r="D51" s="27">
        <v>1875</v>
      </c>
      <c r="E51" s="27"/>
      <c r="F51" s="71">
        <v>0.56000000000000005</v>
      </c>
      <c r="G51" s="27">
        <v>1050</v>
      </c>
      <c r="H51" s="27" t="s">
        <v>117</v>
      </c>
      <c r="I51" s="27">
        <v>5.0077783496565029</v>
      </c>
      <c r="L51" s="63"/>
    </row>
    <row r="52" spans="1:14" s="176" customFormat="1" x14ac:dyDescent="0.2">
      <c r="A52" s="10">
        <v>1</v>
      </c>
      <c r="B52" s="26" t="s">
        <v>219</v>
      </c>
      <c r="C52" s="27" t="s">
        <v>117</v>
      </c>
      <c r="D52" s="27">
        <v>5000</v>
      </c>
      <c r="E52" s="27"/>
      <c r="F52" s="71">
        <v>4.8581792713069338E-2</v>
      </c>
      <c r="G52" s="27">
        <v>242.90896356534668</v>
      </c>
      <c r="H52" s="27" t="s">
        <v>117</v>
      </c>
      <c r="I52" s="27">
        <v>1.1585088082667081</v>
      </c>
      <c r="L52" s="10">
        <f>SUBTOTAL(9,G53:G74)</f>
        <v>10357.924374482758</v>
      </c>
      <c r="N52" s="218" t="e">
        <v>#VALUE!</v>
      </c>
    </row>
    <row r="53" spans="1:14" x14ac:dyDescent="0.2">
      <c r="A53" s="176">
        <v>1</v>
      </c>
      <c r="B53" s="43" t="s">
        <v>157</v>
      </c>
      <c r="C53" s="91" t="s">
        <v>117</v>
      </c>
      <c r="D53" s="91" t="s">
        <v>117</v>
      </c>
      <c r="E53" s="91"/>
      <c r="F53" s="93" t="s">
        <v>117</v>
      </c>
      <c r="G53" s="91" t="s">
        <v>117</v>
      </c>
      <c r="H53" s="91">
        <v>10357.924374482758</v>
      </c>
      <c r="I53" s="91" t="s">
        <v>117</v>
      </c>
    </row>
    <row r="54" spans="1:14" x14ac:dyDescent="0.2">
      <c r="A54" s="10">
        <v>1</v>
      </c>
      <c r="B54" s="26" t="s">
        <v>158</v>
      </c>
      <c r="C54" s="27" t="s">
        <v>117</v>
      </c>
      <c r="D54" s="27">
        <v>1.6</v>
      </c>
      <c r="E54" s="27"/>
      <c r="F54" s="71">
        <v>45</v>
      </c>
      <c r="G54" s="27">
        <v>72</v>
      </c>
      <c r="H54" s="27" t="s">
        <v>117</v>
      </c>
      <c r="I54" s="27">
        <v>0.34339051540501736</v>
      </c>
    </row>
    <row r="55" spans="1:14" x14ac:dyDescent="0.2">
      <c r="A55" s="10">
        <v>1</v>
      </c>
      <c r="B55" s="11" t="s">
        <v>159</v>
      </c>
      <c r="C55" s="75" t="s">
        <v>117</v>
      </c>
      <c r="D55" s="27">
        <v>160</v>
      </c>
      <c r="E55" s="9" t="s">
        <v>117</v>
      </c>
      <c r="F55" s="154">
        <v>0.2</v>
      </c>
      <c r="G55" s="7">
        <v>32</v>
      </c>
      <c r="H55" s="9" t="s">
        <v>117</v>
      </c>
      <c r="I55" s="24">
        <v>0.15261800684667437</v>
      </c>
    </row>
    <row r="56" spans="1:14" x14ac:dyDescent="0.2">
      <c r="A56" s="10">
        <v>1</v>
      </c>
      <c r="B56" s="11" t="s">
        <v>160</v>
      </c>
      <c r="C56" s="75" t="s">
        <v>117</v>
      </c>
      <c r="D56" s="27">
        <v>1000000</v>
      </c>
      <c r="E56" s="9" t="s">
        <v>117</v>
      </c>
      <c r="F56" s="28">
        <v>2.5000000000000001E-4</v>
      </c>
      <c r="G56" s="7">
        <v>250</v>
      </c>
      <c r="H56" s="9" t="s">
        <v>117</v>
      </c>
      <c r="I56" s="24">
        <v>1.1923281784896438</v>
      </c>
    </row>
    <row r="57" spans="1:14" x14ac:dyDescent="0.2">
      <c r="A57" s="10">
        <v>1</v>
      </c>
      <c r="B57" s="11" t="s">
        <v>161</v>
      </c>
      <c r="C57" s="75" t="s">
        <v>117</v>
      </c>
      <c r="D57" s="27">
        <v>15000</v>
      </c>
      <c r="E57" s="9" t="s">
        <v>117</v>
      </c>
      <c r="F57" s="28">
        <v>0.05</v>
      </c>
      <c r="G57" s="7">
        <v>750</v>
      </c>
      <c r="H57" s="9" t="s">
        <v>117</v>
      </c>
      <c r="I57" s="24">
        <v>3.5769845354689309</v>
      </c>
    </row>
    <row r="58" spans="1:14" x14ac:dyDescent="0.2">
      <c r="A58" s="10">
        <v>1</v>
      </c>
      <c r="B58" s="11" t="s">
        <v>230</v>
      </c>
      <c r="C58" s="75" t="s">
        <v>117</v>
      </c>
      <c r="D58" s="27">
        <v>32</v>
      </c>
      <c r="E58" s="9" t="s">
        <v>117</v>
      </c>
      <c r="F58" s="28">
        <v>3.5</v>
      </c>
      <c r="G58" s="27">
        <v>112</v>
      </c>
      <c r="H58" s="9" t="s">
        <v>117</v>
      </c>
      <c r="I58" s="24">
        <v>0.53416302396336035</v>
      </c>
    </row>
    <row r="59" spans="1:14" x14ac:dyDescent="0.2">
      <c r="A59" s="10">
        <v>1</v>
      </c>
      <c r="B59" s="11" t="s">
        <v>162</v>
      </c>
      <c r="C59" s="75" t="s">
        <v>117</v>
      </c>
      <c r="D59" s="7">
        <v>1757.4999999999998</v>
      </c>
      <c r="E59" s="9" t="s">
        <v>117</v>
      </c>
      <c r="F59" s="195">
        <v>4.5353448275862061</v>
      </c>
      <c r="G59" s="7">
        <v>7970.8685344827563</v>
      </c>
      <c r="H59" s="9" t="s">
        <v>117</v>
      </c>
      <c r="I59" s="24">
        <v>38.01556464280096</v>
      </c>
    </row>
    <row r="60" spans="1:14" hidden="1" x14ac:dyDescent="0.2">
      <c r="A60" s="10">
        <v>0</v>
      </c>
      <c r="B60" s="11">
        <v>0</v>
      </c>
      <c r="C60" s="75" t="s">
        <v>117</v>
      </c>
      <c r="D60" s="7" t="s">
        <v>117</v>
      </c>
      <c r="E60" s="9" t="s">
        <v>117</v>
      </c>
      <c r="F60" s="9" t="s">
        <v>117</v>
      </c>
      <c r="G60" s="7" t="s">
        <v>117</v>
      </c>
      <c r="H60" s="9" t="s">
        <v>117</v>
      </c>
      <c r="I60" s="24" t="s">
        <v>117</v>
      </c>
    </row>
    <row r="61" spans="1:14" hidden="1" x14ac:dyDescent="0.2">
      <c r="A61" s="10">
        <v>0</v>
      </c>
      <c r="B61" s="11">
        <v>0</v>
      </c>
      <c r="C61" s="75" t="s">
        <v>117</v>
      </c>
      <c r="D61" s="7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4" hidden="1" x14ac:dyDescent="0.2">
      <c r="A62" s="10">
        <v>0</v>
      </c>
      <c r="B62" s="11">
        <v>0</v>
      </c>
      <c r="C62" s="75" t="s">
        <v>117</v>
      </c>
      <c r="D62" s="7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4" hidden="1" x14ac:dyDescent="0.2">
      <c r="A63" s="10">
        <v>0</v>
      </c>
      <c r="B63" s="11">
        <v>0</v>
      </c>
      <c r="C63" s="75" t="s">
        <v>117</v>
      </c>
      <c r="D63" s="7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4" hidden="1" x14ac:dyDescent="0.2">
      <c r="A64" s="10">
        <v>0</v>
      </c>
      <c r="B64" s="11">
        <v>0</v>
      </c>
      <c r="C64" s="75" t="s">
        <v>117</v>
      </c>
      <c r="D64" s="7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4" hidden="1" x14ac:dyDescent="0.2">
      <c r="A65" s="10">
        <v>0</v>
      </c>
      <c r="B65" s="11">
        <v>0</v>
      </c>
      <c r="C65" s="75" t="s">
        <v>117</v>
      </c>
      <c r="D65" s="7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4" hidden="1" x14ac:dyDescent="0.2">
      <c r="A66" s="10">
        <v>0</v>
      </c>
      <c r="B66" s="11">
        <v>0</v>
      </c>
      <c r="C66" s="75" t="s">
        <v>117</v>
      </c>
      <c r="D66" s="7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4" hidden="1" x14ac:dyDescent="0.2">
      <c r="A67" s="10">
        <v>0</v>
      </c>
      <c r="B67" s="11">
        <v>0</v>
      </c>
      <c r="C67" s="75" t="s">
        <v>117</v>
      </c>
      <c r="D67" s="7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4" hidden="1" x14ac:dyDescent="0.2">
      <c r="A68" s="10">
        <v>0</v>
      </c>
      <c r="B68" s="11">
        <v>0</v>
      </c>
      <c r="C68" s="75" t="s">
        <v>117</v>
      </c>
      <c r="D68" s="7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4" hidden="1" x14ac:dyDescent="0.2">
      <c r="A69" s="10">
        <v>0</v>
      </c>
      <c r="B69" s="11">
        <v>0</v>
      </c>
      <c r="C69" s="75" t="s">
        <v>117</v>
      </c>
      <c r="D69" s="7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4" hidden="1" x14ac:dyDescent="0.2">
      <c r="A70" s="10">
        <v>0</v>
      </c>
      <c r="B70" s="11">
        <v>0</v>
      </c>
      <c r="C70" s="75" t="s">
        <v>117</v>
      </c>
      <c r="D70" s="7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4" hidden="1" x14ac:dyDescent="0.2">
      <c r="A71" s="10">
        <v>0</v>
      </c>
      <c r="B71" s="11">
        <v>0</v>
      </c>
      <c r="C71" s="75" t="s">
        <v>117</v>
      </c>
      <c r="D71" s="7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4" hidden="1" x14ac:dyDescent="0.2">
      <c r="A72" s="10">
        <v>0</v>
      </c>
      <c r="B72" s="11">
        <v>0</v>
      </c>
      <c r="C72" s="75" t="s">
        <v>117</v>
      </c>
      <c r="D72" s="7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4" x14ac:dyDescent="0.2">
      <c r="A73" s="10">
        <v>1</v>
      </c>
      <c r="B73" s="11" t="s">
        <v>163</v>
      </c>
      <c r="C73" s="9" t="s">
        <v>117</v>
      </c>
      <c r="D73" s="26" t="s">
        <v>117</v>
      </c>
      <c r="E73" s="77" t="s">
        <v>117</v>
      </c>
      <c r="F73" s="71" t="s">
        <v>117</v>
      </c>
      <c r="G73" s="30">
        <v>1167.8399999999997</v>
      </c>
      <c r="H73" s="24" t="s">
        <v>117</v>
      </c>
      <c r="I73" s="24">
        <v>5.5697941598693808</v>
      </c>
      <c r="M73" s="218">
        <v>159.99999999999997</v>
      </c>
    </row>
    <row r="74" spans="1:14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/>
      <c r="F74" s="71" t="s">
        <v>117</v>
      </c>
      <c r="G74" s="27">
        <v>3.21584</v>
      </c>
      <c r="H74" s="27" t="s">
        <v>117</v>
      </c>
      <c r="I74" s="27">
        <v>1.5337346598056543E-2</v>
      </c>
    </row>
    <row r="75" spans="1:14" x14ac:dyDescent="0.2">
      <c r="A75" s="10">
        <v>1</v>
      </c>
      <c r="B75" s="94" t="s">
        <v>165</v>
      </c>
      <c r="C75" s="95" t="s">
        <v>117</v>
      </c>
      <c r="D75" s="91" t="s">
        <v>117</v>
      </c>
      <c r="E75" s="91"/>
      <c r="F75" s="93" t="s">
        <v>117</v>
      </c>
      <c r="G75" s="91" t="s">
        <v>117</v>
      </c>
      <c r="H75" s="91">
        <v>134.66666666666666</v>
      </c>
      <c r="I75" s="91" t="s">
        <v>117</v>
      </c>
      <c r="L75" s="63">
        <f>SUM(G76:G81)</f>
        <v>134.66666666666666</v>
      </c>
      <c r="N75" s="218">
        <v>100</v>
      </c>
    </row>
    <row r="76" spans="1:14" x14ac:dyDescent="0.2">
      <c r="A76" s="10">
        <v>1</v>
      </c>
      <c r="B76" s="26" t="s">
        <v>221</v>
      </c>
      <c r="C76" s="24" t="s">
        <v>117</v>
      </c>
      <c r="D76" s="27">
        <v>0.8</v>
      </c>
      <c r="E76" s="27" t="s">
        <v>117</v>
      </c>
      <c r="F76" s="71" t="s">
        <v>117</v>
      </c>
      <c r="G76" s="27">
        <v>134.66666666666666</v>
      </c>
      <c r="H76" s="27" t="s">
        <v>117</v>
      </c>
      <c r="I76" s="27">
        <v>0.64226744547975467</v>
      </c>
    </row>
    <row r="77" spans="1:14" hidden="1" x14ac:dyDescent="0.2">
      <c r="A77" s="10">
        <v>0</v>
      </c>
      <c r="B77" s="26">
        <v>0</v>
      </c>
      <c r="C77" s="24" t="s">
        <v>117</v>
      </c>
      <c r="D77" s="27" t="s">
        <v>117</v>
      </c>
      <c r="E77" s="27"/>
      <c r="F77" s="27" t="s">
        <v>117</v>
      </c>
      <c r="G77" s="27" t="s">
        <v>117</v>
      </c>
      <c r="H77" s="27" t="s">
        <v>117</v>
      </c>
      <c r="I77" s="27" t="s">
        <v>117</v>
      </c>
    </row>
    <row r="78" spans="1:14" hidden="1" x14ac:dyDescent="0.2">
      <c r="A78" s="10">
        <v>0</v>
      </c>
      <c r="B78" s="26">
        <v>0</v>
      </c>
      <c r="C78" s="24" t="s">
        <v>117</v>
      </c>
      <c r="D78" s="27" t="s">
        <v>117</v>
      </c>
      <c r="E78" s="27"/>
      <c r="F78" s="27" t="s">
        <v>117</v>
      </c>
      <c r="G78" s="27" t="s">
        <v>117</v>
      </c>
      <c r="H78" s="27" t="s">
        <v>117</v>
      </c>
      <c r="I78" s="27" t="s">
        <v>117</v>
      </c>
    </row>
    <row r="79" spans="1:14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27" t="s">
        <v>117</v>
      </c>
      <c r="G79" s="27" t="s">
        <v>117</v>
      </c>
      <c r="H79" s="27" t="s">
        <v>117</v>
      </c>
      <c r="I79" s="27" t="s">
        <v>117</v>
      </c>
    </row>
    <row r="80" spans="1:14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27" t="s">
        <v>117</v>
      </c>
      <c r="G80" s="27" t="s">
        <v>117</v>
      </c>
      <c r="H80" s="27" t="s">
        <v>117</v>
      </c>
      <c r="I80" s="27" t="s">
        <v>117</v>
      </c>
    </row>
    <row r="81" spans="1:14" hidden="1" x14ac:dyDescent="0.2">
      <c r="A81" s="10">
        <v>0</v>
      </c>
      <c r="B81" s="11">
        <v>0</v>
      </c>
      <c r="C81" s="9" t="s">
        <v>117</v>
      </c>
      <c r="D81" s="26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4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4070.7194682835488</v>
      </c>
      <c r="I82" s="91" t="s">
        <v>117</v>
      </c>
      <c r="L82" s="63">
        <f>SUM(G83:G84)</f>
        <v>4070.7194682835488</v>
      </c>
      <c r="N82" s="218">
        <v>106.16186365684075</v>
      </c>
    </row>
    <row r="83" spans="1:14" x14ac:dyDescent="0.2">
      <c r="A83" s="10">
        <v>1</v>
      </c>
      <c r="B83" s="31" t="s">
        <v>168</v>
      </c>
      <c r="C83" s="24" t="s">
        <v>117</v>
      </c>
      <c r="D83" s="27">
        <v>93.19491549577306</v>
      </c>
      <c r="E83" s="27"/>
      <c r="F83" s="71">
        <v>19.060909187349882</v>
      </c>
      <c r="G83" s="27">
        <v>1776.3798209876766</v>
      </c>
      <c r="H83" s="27" t="s">
        <v>117</v>
      </c>
      <c r="I83" s="27">
        <v>8.4721108650559831</v>
      </c>
      <c r="M83" s="218">
        <v>113.40699246086096</v>
      </c>
    </row>
    <row r="84" spans="1:14" x14ac:dyDescent="0.2">
      <c r="A84" s="10">
        <v>1</v>
      </c>
      <c r="B84" s="31" t="s">
        <v>169</v>
      </c>
      <c r="C84" s="24" t="s">
        <v>117</v>
      </c>
      <c r="D84" s="27">
        <v>398.60693832928797</v>
      </c>
      <c r="E84" s="27"/>
      <c r="F84" s="71">
        <v>5.7558949096880134</v>
      </c>
      <c r="G84" s="27">
        <v>2294.3396472958725</v>
      </c>
      <c r="H84" s="27" t="s">
        <v>117</v>
      </c>
      <c r="I84" s="27">
        <v>10.942423249987437</v>
      </c>
    </row>
    <row r="85" spans="1:14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171" t="s">
        <v>117</v>
      </c>
      <c r="G85" s="91" t="s">
        <v>117</v>
      </c>
      <c r="H85" s="91">
        <v>1962.2203215580128</v>
      </c>
      <c r="I85" s="91" t="s">
        <v>117</v>
      </c>
      <c r="L85" s="63">
        <f>SUM(G86:G91)</f>
        <v>1962.2203215580128</v>
      </c>
      <c r="N85" s="218">
        <v>88.55416498353901</v>
      </c>
    </row>
    <row r="86" spans="1:14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4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2" t="s">
        <v>117</v>
      </c>
      <c r="G87" s="27">
        <v>748.09411122950416</v>
      </c>
      <c r="H87" s="27" t="s">
        <v>117</v>
      </c>
      <c r="I87" s="27">
        <v>3.5678947559244141</v>
      </c>
    </row>
    <row r="88" spans="1:14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2" t="s">
        <v>117</v>
      </c>
      <c r="G88" s="27">
        <v>822.06397540703176</v>
      </c>
      <c r="H88" s="27" t="s">
        <v>117</v>
      </c>
      <c r="I88" s="27">
        <v>3.9206801695960856</v>
      </c>
    </row>
    <row r="89" spans="1:14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2" t="s">
        <v>117</v>
      </c>
      <c r="G89" s="27">
        <v>392.06223492147683</v>
      </c>
      <c r="H89" s="27" t="s">
        <v>117</v>
      </c>
      <c r="I89" s="27">
        <v>1.8698674016740129</v>
      </c>
    </row>
    <row r="90" spans="1:14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4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4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2" t="s">
        <v>117</v>
      </c>
      <c r="G92" s="27">
        <v>471.01556130298417</v>
      </c>
      <c r="H92" s="27" t="s">
        <v>117</v>
      </c>
      <c r="I92" s="27">
        <v>2.2464205049946568</v>
      </c>
      <c r="L92" s="63">
        <f>+G92</f>
        <v>471.01556130298417</v>
      </c>
    </row>
    <row r="93" spans="1:14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4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20967.381674790424</v>
      </c>
      <c r="H94" s="38" t="s">
        <v>117</v>
      </c>
      <c r="I94" s="38">
        <v>100</v>
      </c>
      <c r="K94" s="63"/>
      <c r="L94" s="63">
        <f>SUM(L31:L92)</f>
        <v>20967.381674790424</v>
      </c>
    </row>
    <row r="95" spans="1:14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4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4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4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4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20967.381674790424</v>
      </c>
      <c r="H99" s="57" t="s">
        <v>117</v>
      </c>
      <c r="I99" s="57" t="s">
        <v>117</v>
      </c>
    </row>
    <row r="100" spans="1:14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1.3978254449860283</v>
      </c>
      <c r="G100" s="35" t="s">
        <v>117</v>
      </c>
      <c r="H100" s="59" t="s">
        <v>117</v>
      </c>
      <c r="I100" s="59" t="s">
        <v>117</v>
      </c>
      <c r="N100" s="74">
        <v>104.18615565942505</v>
      </c>
    </row>
    <row r="101" spans="1:14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4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4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95">
        <v>2318.2394328571427</v>
      </c>
      <c r="I103" s="24" t="s">
        <v>117</v>
      </c>
    </row>
    <row r="104" spans="1:14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95">
        <v>2318.2394328571427</v>
      </c>
      <c r="I104" s="24" t="s">
        <v>117</v>
      </c>
    </row>
    <row r="105" spans="1:14" x14ac:dyDescent="0.2">
      <c r="A105" s="10">
        <v>1</v>
      </c>
      <c r="B105" s="26" t="s">
        <v>179</v>
      </c>
      <c r="C105" s="24" t="s">
        <v>117</v>
      </c>
      <c r="D105" s="271">
        <v>1776.3798209876766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4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4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4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4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4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4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4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18649.142241933281</v>
      </c>
      <c r="H112" s="35" t="s">
        <v>117</v>
      </c>
      <c r="I112" s="34" t="s">
        <v>117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1.2432761494622186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D74:I80 I81 D82:I85 I86 D87:I89 I90:I91 I93 D92:I92 C3:I3 D31:I54 D55:H72">
    <cfRule type="cellIs" dxfId="9" priority="1" stopIfTrue="1" operator="equal">
      <formula>0</formula>
    </cfRule>
  </conditionalFormatting>
  <pageMargins left="0.75" right="0.75" top="1" bottom="1" header="0" footer="0"/>
  <pageSetup paperSize="9" scale="9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 t="s">
        <v>117</v>
      </c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 t="s">
        <v>117</v>
      </c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 t="s">
        <v>117</v>
      </c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 t="s">
        <v>117</v>
      </c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67</v>
      </c>
      <c r="C7" s="24" t="s">
        <v>117</v>
      </c>
      <c r="D7" s="61" t="s">
        <v>117</v>
      </c>
      <c r="E7" s="62" t="s">
        <v>117</v>
      </c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 t="s">
        <v>117</v>
      </c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 t="s">
        <v>117</v>
      </c>
      <c r="F9" s="102" t="s">
        <v>117</v>
      </c>
      <c r="G9" s="144">
        <v>80000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 t="s">
        <v>117</v>
      </c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 t="s">
        <v>117</v>
      </c>
      <c r="F11" s="62" t="s">
        <v>117</v>
      </c>
      <c r="G11" s="96">
        <v>88888.888888888891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 t="s">
        <v>117</v>
      </c>
      <c r="F12" s="62" t="s">
        <v>117</v>
      </c>
      <c r="G12" s="40">
        <v>10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hidden="1" x14ac:dyDescent="0.2">
      <c r="A14" s="10">
        <v>0</v>
      </c>
      <c r="B14" s="24" t="s">
        <v>117</v>
      </c>
      <c r="C14" s="24" t="s">
        <v>117</v>
      </c>
      <c r="D14" s="61" t="s">
        <v>117</v>
      </c>
      <c r="E14" s="62" t="s">
        <v>117</v>
      </c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 t="s">
        <v>117</v>
      </c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 t="s">
        <v>117</v>
      </c>
      <c r="F16" s="62" t="s">
        <v>117</v>
      </c>
      <c r="G16" s="40">
        <v>0.5</v>
      </c>
      <c r="H16" s="73" t="s">
        <v>125</v>
      </c>
      <c r="I16" s="61" t="s">
        <v>117</v>
      </c>
    </row>
    <row r="17" spans="1:14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 t="s">
        <v>117</v>
      </c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4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5.3871999999999991</v>
      </c>
      <c r="H18" s="73" t="s">
        <v>2</v>
      </c>
      <c r="I18" s="25" t="s">
        <v>117</v>
      </c>
    </row>
    <row r="19" spans="1:14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4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4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13400</v>
      </c>
      <c r="H21" s="24" t="s">
        <v>129</v>
      </c>
      <c r="I21" s="24" t="s">
        <v>117</v>
      </c>
    </row>
    <row r="22" spans="1:14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4" hidden="1" x14ac:dyDescent="0.2">
      <c r="A23" s="10">
        <v>0</v>
      </c>
      <c r="B23" s="24" t="s">
        <v>117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117</v>
      </c>
      <c r="H23" s="24" t="s">
        <v>117</v>
      </c>
      <c r="I23" s="24" t="s">
        <v>117</v>
      </c>
    </row>
    <row r="24" spans="1:14" ht="13.5" hidden="1" x14ac:dyDescent="0.2">
      <c r="A24" s="10">
        <v>0</v>
      </c>
      <c r="B24" s="24" t="s">
        <v>117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27" t="s">
        <v>117</v>
      </c>
      <c r="H24" s="24" t="s">
        <v>117</v>
      </c>
      <c r="I24" s="24" t="s">
        <v>117</v>
      </c>
    </row>
    <row r="25" spans="1:14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4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4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4" x14ac:dyDescent="0.2">
      <c r="A28" s="10">
        <v>1</v>
      </c>
      <c r="B28" s="24"/>
      <c r="C28" s="27" t="s">
        <v>117</v>
      </c>
      <c r="D28" s="61" t="s">
        <v>117</v>
      </c>
      <c r="E28" s="62" t="s">
        <v>117</v>
      </c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4" x14ac:dyDescent="0.2">
      <c r="A29" s="10">
        <v>1</v>
      </c>
      <c r="B29" s="159" t="s">
        <v>247</v>
      </c>
      <c r="C29" s="160" t="s">
        <v>117</v>
      </c>
      <c r="D29" s="161" t="s">
        <v>130</v>
      </c>
      <c r="E29" s="162" t="s">
        <v>117</v>
      </c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4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 t="s">
        <v>117</v>
      </c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4" x14ac:dyDescent="0.2">
      <c r="A31" s="10">
        <v>1</v>
      </c>
      <c r="B31" s="90" t="s">
        <v>137</v>
      </c>
      <c r="C31" s="91" t="s">
        <v>117</v>
      </c>
      <c r="D31" s="91" t="s">
        <v>117</v>
      </c>
      <c r="E31" s="91" t="s">
        <v>117</v>
      </c>
      <c r="F31" s="91" t="s">
        <v>117</v>
      </c>
      <c r="G31" s="91" t="s">
        <v>117</v>
      </c>
      <c r="H31" s="91">
        <v>273.91692112173246</v>
      </c>
      <c r="I31" s="27" t="s">
        <v>117</v>
      </c>
      <c r="L31" s="63">
        <f>+H31</f>
        <v>273.91692112173246</v>
      </c>
      <c r="N31" s="218">
        <v>90.754017771573416</v>
      </c>
    </row>
    <row r="32" spans="1:14" hidden="1" x14ac:dyDescent="0.2">
      <c r="A32" s="10">
        <v>0</v>
      </c>
      <c r="B32" s="11" t="s">
        <v>248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4" x14ac:dyDescent="0.2">
      <c r="A33" s="10">
        <v>1</v>
      </c>
      <c r="B33" s="26" t="s">
        <v>139</v>
      </c>
      <c r="C33" s="27" t="s">
        <v>117</v>
      </c>
      <c r="D33" s="27">
        <v>25000</v>
      </c>
      <c r="E33" s="27" t="s">
        <v>117</v>
      </c>
      <c r="F33" s="71">
        <v>1.0956676844869298E-2</v>
      </c>
      <c r="G33" s="27">
        <v>273.91692112173246</v>
      </c>
      <c r="H33" s="27" t="s">
        <v>117</v>
      </c>
      <c r="I33" s="27">
        <v>0.52484192309215916</v>
      </c>
    </row>
    <row r="34" spans="1:14" x14ac:dyDescent="0.2">
      <c r="A34" s="10">
        <v>1</v>
      </c>
      <c r="B34" s="43" t="s">
        <v>140</v>
      </c>
      <c r="C34" s="91" t="s">
        <v>117</v>
      </c>
      <c r="D34" s="91" t="s">
        <v>117</v>
      </c>
      <c r="E34" s="91" t="s">
        <v>117</v>
      </c>
      <c r="F34" s="93" t="s">
        <v>117</v>
      </c>
      <c r="G34" s="91" t="s">
        <v>117</v>
      </c>
      <c r="H34" s="91">
        <v>14265.260396225067</v>
      </c>
      <c r="I34" s="27" t="s">
        <v>117</v>
      </c>
      <c r="L34" s="10">
        <f>SUBTOTAL(9,G35:G53)</f>
        <v>14265.26039622506</v>
      </c>
      <c r="N34" s="218">
        <v>100.291254006846</v>
      </c>
    </row>
    <row r="35" spans="1:14" x14ac:dyDescent="0.2">
      <c r="A35" s="10">
        <v>1</v>
      </c>
      <c r="B35" s="26" t="s">
        <v>142</v>
      </c>
      <c r="C35" s="27" t="s">
        <v>117</v>
      </c>
      <c r="D35" s="27">
        <v>13400</v>
      </c>
      <c r="E35" s="27" t="s">
        <v>117</v>
      </c>
      <c r="F35" s="71">
        <v>0.1268975</v>
      </c>
      <c r="G35" s="27">
        <v>1700.4265</v>
      </c>
      <c r="H35" s="27" t="s">
        <v>117</v>
      </c>
      <c r="I35" s="27">
        <v>3.2581233414939339</v>
      </c>
      <c r="M35" s="218">
        <v>109.22608480466522</v>
      </c>
    </row>
    <row r="36" spans="1:14" x14ac:dyDescent="0.2">
      <c r="A36" s="10">
        <v>1</v>
      </c>
      <c r="B36" s="26" t="s">
        <v>141</v>
      </c>
      <c r="C36" s="27" t="s">
        <v>117</v>
      </c>
      <c r="D36" s="27">
        <v>13400</v>
      </c>
      <c r="E36" s="27" t="s">
        <v>117</v>
      </c>
      <c r="F36" s="71">
        <v>7.9558600000000007E-2</v>
      </c>
      <c r="G36" s="27">
        <v>1066.0852400000001</v>
      </c>
      <c r="H36" s="27" t="s">
        <v>117</v>
      </c>
      <c r="I36" s="27">
        <v>2.0426858817280036</v>
      </c>
      <c r="M36" s="218">
        <v>94.435159555021698</v>
      </c>
    </row>
    <row r="37" spans="1:14" x14ac:dyDescent="0.2">
      <c r="A37" s="10">
        <v>1</v>
      </c>
      <c r="B37" s="26" t="s">
        <v>143</v>
      </c>
      <c r="C37" s="27" t="s">
        <v>117</v>
      </c>
      <c r="D37" s="27">
        <v>3</v>
      </c>
      <c r="E37" s="27" t="s">
        <v>117</v>
      </c>
      <c r="F37" s="71">
        <v>0.94000000000000006</v>
      </c>
      <c r="G37" s="27">
        <v>2.8200000000000003</v>
      </c>
      <c r="H37" s="27" t="s">
        <v>117</v>
      </c>
      <c r="I37" s="27">
        <v>5.4032960689644012E-3</v>
      </c>
    </row>
    <row r="38" spans="1:14" x14ac:dyDescent="0.2">
      <c r="A38" s="10">
        <v>1</v>
      </c>
      <c r="B38" s="11" t="s">
        <v>146</v>
      </c>
      <c r="C38" s="75" t="s">
        <v>117</v>
      </c>
      <c r="D38" s="27">
        <v>421.50270779140351</v>
      </c>
      <c r="E38" s="9" t="s">
        <v>117</v>
      </c>
      <c r="F38" s="28">
        <v>0.39771008033275351</v>
      </c>
      <c r="G38" s="27">
        <v>167.63587577619222</v>
      </c>
      <c r="H38" s="24" t="s">
        <v>117</v>
      </c>
      <c r="I38" s="24">
        <v>0.32120080446769644</v>
      </c>
      <c r="M38" s="218">
        <v>88.836708907889317</v>
      </c>
    </row>
    <row r="39" spans="1:14" hidden="1" x14ac:dyDescent="0.2">
      <c r="A39" s="10">
        <v>0</v>
      </c>
      <c r="B39" s="11" t="s">
        <v>53</v>
      </c>
      <c r="C39" s="75" t="s">
        <v>117</v>
      </c>
      <c r="D39" s="82">
        <v>64.026666666666671</v>
      </c>
      <c r="E39" s="9" t="s">
        <v>117</v>
      </c>
      <c r="F39" s="13" t="s">
        <v>117</v>
      </c>
      <c r="G39" s="27" t="s">
        <v>117</v>
      </c>
      <c r="H39" s="24" t="s">
        <v>117</v>
      </c>
      <c r="I39" s="24" t="s">
        <v>117</v>
      </c>
    </row>
    <row r="40" spans="1:14" hidden="1" x14ac:dyDescent="0.2">
      <c r="A40" s="10">
        <v>0</v>
      </c>
      <c r="B40" s="11" t="s">
        <v>12</v>
      </c>
      <c r="C40" s="75" t="s">
        <v>117</v>
      </c>
      <c r="D40" s="82">
        <v>23.777777777777786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4" hidden="1" x14ac:dyDescent="0.2">
      <c r="A41" s="10">
        <v>0</v>
      </c>
      <c r="B41" s="26" t="s">
        <v>54</v>
      </c>
      <c r="C41" s="27" t="s">
        <v>117</v>
      </c>
      <c r="D41" s="27">
        <v>93.044888888888892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4" x14ac:dyDescent="0.2">
      <c r="A42" s="10">
        <v>1</v>
      </c>
      <c r="B42" s="26" t="s">
        <v>147</v>
      </c>
      <c r="C42" s="27" t="s">
        <v>117</v>
      </c>
      <c r="D42" s="27" t="s">
        <v>117</v>
      </c>
      <c r="E42" s="27" t="s">
        <v>117</v>
      </c>
      <c r="F42" s="71" t="s">
        <v>117</v>
      </c>
      <c r="G42" s="27">
        <v>516.72536999999647</v>
      </c>
      <c r="H42" s="27" t="s">
        <v>117</v>
      </c>
      <c r="I42" s="27">
        <v>0.99007807108338874</v>
      </c>
    </row>
    <row r="43" spans="1:14" hidden="1" x14ac:dyDescent="0.2">
      <c r="A43" s="10">
        <v>0</v>
      </c>
      <c r="B43" s="26" t="s">
        <v>197</v>
      </c>
      <c r="C43" s="27" t="s">
        <v>117</v>
      </c>
      <c r="D43" s="27">
        <v>2</v>
      </c>
      <c r="E43" s="27" t="s">
        <v>117</v>
      </c>
      <c r="F43" s="71">
        <v>61.5672</v>
      </c>
      <c r="G43" s="27">
        <v>123.1344</v>
      </c>
      <c r="H43" s="27" t="s">
        <v>117</v>
      </c>
      <c r="I43" s="27">
        <v>0.23593319839513832</v>
      </c>
    </row>
    <row r="44" spans="1:14" hidden="1" x14ac:dyDescent="0.2">
      <c r="A44" s="10">
        <v>0</v>
      </c>
      <c r="B44" s="26" t="s">
        <v>249</v>
      </c>
      <c r="C44" s="27" t="s">
        <v>117</v>
      </c>
      <c r="D44" s="27">
        <v>0.2</v>
      </c>
      <c r="E44" s="27" t="s">
        <v>117</v>
      </c>
      <c r="F44" s="71">
        <v>268.58640000000003</v>
      </c>
      <c r="G44" s="27">
        <v>53.717280000000009</v>
      </c>
      <c r="H44" s="27" t="s">
        <v>117</v>
      </c>
      <c r="I44" s="27">
        <v>0.10292566236151067</v>
      </c>
    </row>
    <row r="45" spans="1:14" hidden="1" x14ac:dyDescent="0.2">
      <c r="A45" s="10">
        <v>0</v>
      </c>
      <c r="B45" s="26" t="s">
        <v>216</v>
      </c>
      <c r="C45" s="27" t="s">
        <v>117</v>
      </c>
      <c r="D45" s="27">
        <v>0.4</v>
      </c>
      <c r="E45" s="27" t="s">
        <v>117</v>
      </c>
      <c r="F45" s="71">
        <v>201.83760000000001</v>
      </c>
      <c r="G45" s="27">
        <v>80.735040000000012</v>
      </c>
      <c r="H45" s="27" t="s">
        <v>117</v>
      </c>
      <c r="I45" s="27">
        <v>0.15469337739705097</v>
      </c>
    </row>
    <row r="46" spans="1:14" hidden="1" x14ac:dyDescent="0.2">
      <c r="A46" s="10">
        <v>0</v>
      </c>
      <c r="B46" s="26" t="s">
        <v>250</v>
      </c>
      <c r="C46" s="27" t="s">
        <v>117</v>
      </c>
      <c r="D46" s="27">
        <v>0.75</v>
      </c>
      <c r="E46" s="27" t="s">
        <v>117</v>
      </c>
      <c r="F46" s="71">
        <v>119.59499999999998</v>
      </c>
      <c r="G46" s="27">
        <v>89.696249999999992</v>
      </c>
      <c r="H46" s="27" t="s">
        <v>117</v>
      </c>
      <c r="I46" s="27">
        <v>0.17186361525739294</v>
      </c>
    </row>
    <row r="47" spans="1:14" hidden="1" x14ac:dyDescent="0.2">
      <c r="A47" s="10">
        <v>0</v>
      </c>
      <c r="B47" s="26" t="s">
        <v>194</v>
      </c>
      <c r="C47" s="27" t="s">
        <v>117</v>
      </c>
      <c r="D47" s="27">
        <v>0.45</v>
      </c>
      <c r="E47" s="27" t="s">
        <v>117</v>
      </c>
      <c r="F47" s="71">
        <v>223.38</v>
      </c>
      <c r="G47" s="27">
        <v>100.521</v>
      </c>
      <c r="H47" s="27" t="s">
        <v>117</v>
      </c>
      <c r="I47" s="27">
        <v>0.19260451210935126</v>
      </c>
    </row>
    <row r="48" spans="1:14" hidden="1" x14ac:dyDescent="0.2">
      <c r="A48" s="10">
        <v>0</v>
      </c>
      <c r="B48" s="26" t="s">
        <v>251</v>
      </c>
      <c r="C48" s="27" t="s">
        <v>117</v>
      </c>
      <c r="D48" s="27">
        <v>0.5</v>
      </c>
      <c r="E48" s="27" t="s">
        <v>117</v>
      </c>
      <c r="F48" s="71">
        <v>137.84279999999998</v>
      </c>
      <c r="G48" s="27">
        <v>68.921399999999991</v>
      </c>
      <c r="H48" s="27" t="s">
        <v>117</v>
      </c>
      <c r="I48" s="27">
        <v>0.13205770556295141</v>
      </c>
    </row>
    <row r="49" spans="1:14" x14ac:dyDescent="0.2">
      <c r="A49" s="10">
        <v>1</v>
      </c>
      <c r="B49" s="26" t="s">
        <v>218</v>
      </c>
      <c r="C49" s="27" t="s">
        <v>117</v>
      </c>
      <c r="D49" s="27">
        <v>6800</v>
      </c>
      <c r="E49" s="27" t="s">
        <v>117</v>
      </c>
      <c r="F49" s="71">
        <v>5.9400000000000008E-2</v>
      </c>
      <c r="G49" s="27">
        <v>403.92000000000007</v>
      </c>
      <c r="H49" s="27" t="s">
        <v>117</v>
      </c>
      <c r="I49" s="27">
        <v>0.77393593906953939</v>
      </c>
    </row>
    <row r="50" spans="1:14" x14ac:dyDescent="0.2">
      <c r="A50" s="10">
        <v>1</v>
      </c>
      <c r="B50" s="26" t="s">
        <v>252</v>
      </c>
      <c r="C50" s="27" t="s">
        <v>117</v>
      </c>
      <c r="D50" s="27">
        <v>75.599999999999994</v>
      </c>
      <c r="E50" s="27" t="s">
        <v>117</v>
      </c>
      <c r="F50" s="71">
        <v>0.38744999999999996</v>
      </c>
      <c r="G50" s="27">
        <v>29.291219999999996</v>
      </c>
      <c r="H50" s="27" t="s">
        <v>117</v>
      </c>
      <c r="I50" s="27">
        <v>5.6123806340840923E-2</v>
      </c>
    </row>
    <row r="51" spans="1:14" x14ac:dyDescent="0.2">
      <c r="A51" s="10">
        <v>1</v>
      </c>
      <c r="B51" s="26" t="s">
        <v>253</v>
      </c>
      <c r="C51" s="27" t="s">
        <v>117</v>
      </c>
      <c r="D51" s="27">
        <v>6800</v>
      </c>
      <c r="E51" s="27" t="s">
        <v>117</v>
      </c>
      <c r="F51" s="71">
        <v>0.16</v>
      </c>
      <c r="G51" s="27">
        <v>1088</v>
      </c>
      <c r="H51" s="27" t="s">
        <v>117</v>
      </c>
      <c r="I51" s="27">
        <v>2.0846759301536411</v>
      </c>
    </row>
    <row r="52" spans="1:14" x14ac:dyDescent="0.2">
      <c r="A52" s="10">
        <v>1</v>
      </c>
      <c r="B52" s="26" t="s">
        <v>156</v>
      </c>
      <c r="C52" s="27" t="s">
        <v>117</v>
      </c>
      <c r="D52" s="27">
        <v>16000</v>
      </c>
      <c r="E52" s="27" t="s">
        <v>117</v>
      </c>
      <c r="F52" s="71">
        <v>0.56000000000000005</v>
      </c>
      <c r="G52" s="27">
        <v>8960</v>
      </c>
      <c r="H52" s="27" t="s">
        <v>117</v>
      </c>
      <c r="I52" s="27">
        <v>17.167919424794693</v>
      </c>
    </row>
    <row r="53" spans="1:14" x14ac:dyDescent="0.2">
      <c r="A53" s="10">
        <v>1</v>
      </c>
      <c r="B53" s="26" t="s">
        <v>219</v>
      </c>
      <c r="C53" s="27" t="s">
        <v>117</v>
      </c>
      <c r="D53" s="27">
        <v>6800</v>
      </c>
      <c r="E53" s="27" t="s">
        <v>117</v>
      </c>
      <c r="F53" s="71">
        <v>4.8581792713069331E-2</v>
      </c>
      <c r="G53" s="27">
        <v>330.35619044887147</v>
      </c>
      <c r="H53" s="27" t="s">
        <v>117</v>
      </c>
      <c r="I53" s="27">
        <v>0.63298308695405747</v>
      </c>
      <c r="L53" s="63">
        <f>SUM(G54:G74)</f>
        <v>12531.246669267346</v>
      </c>
      <c r="N53" s="218" t="e">
        <v>#VALUE!</v>
      </c>
    </row>
    <row r="54" spans="1:14" x14ac:dyDescent="0.2">
      <c r="A54" s="10">
        <v>1</v>
      </c>
      <c r="B54" s="43" t="s">
        <v>157</v>
      </c>
      <c r="C54" s="91" t="s">
        <v>117</v>
      </c>
      <c r="D54" s="91" t="s">
        <v>117</v>
      </c>
      <c r="E54" s="91" t="s">
        <v>117</v>
      </c>
      <c r="F54" s="93" t="s">
        <v>117</v>
      </c>
      <c r="G54" s="91" t="s">
        <v>117</v>
      </c>
      <c r="H54" s="91">
        <v>12531.246669267346</v>
      </c>
      <c r="I54" s="27" t="s">
        <v>117</v>
      </c>
    </row>
    <row r="55" spans="1:14" x14ac:dyDescent="0.2">
      <c r="A55" s="10">
        <v>1</v>
      </c>
      <c r="B55" s="11" t="s">
        <v>158</v>
      </c>
      <c r="C55" s="75" t="s">
        <v>117</v>
      </c>
      <c r="D55" s="27">
        <v>1.4</v>
      </c>
      <c r="E55" s="9" t="s">
        <v>117</v>
      </c>
      <c r="F55" s="28">
        <v>45</v>
      </c>
      <c r="G55" s="27">
        <v>62.999999999999993</v>
      </c>
      <c r="H55" s="9" t="s">
        <v>117</v>
      </c>
      <c r="I55" s="24">
        <v>0.12071193345558767</v>
      </c>
    </row>
    <row r="56" spans="1:14" x14ac:dyDescent="0.2">
      <c r="A56" s="10">
        <v>1</v>
      </c>
      <c r="B56" s="11" t="s">
        <v>220</v>
      </c>
      <c r="C56" s="75" t="s">
        <v>117</v>
      </c>
      <c r="D56" s="27">
        <v>900</v>
      </c>
      <c r="E56" s="9" t="s">
        <v>117</v>
      </c>
      <c r="F56" s="28">
        <v>0.1396</v>
      </c>
      <c r="G56" s="27">
        <v>125.64</v>
      </c>
      <c r="H56" s="9" t="s">
        <v>117</v>
      </c>
      <c r="I56" s="24">
        <v>0.24073408443428626</v>
      </c>
    </row>
    <row r="57" spans="1:14" x14ac:dyDescent="0.2">
      <c r="A57" s="10">
        <v>1</v>
      </c>
      <c r="B57" s="11" t="s">
        <v>159</v>
      </c>
      <c r="C57" s="75" t="s">
        <v>117</v>
      </c>
      <c r="D57" s="27">
        <v>1336</v>
      </c>
      <c r="E57" s="9" t="s">
        <v>117</v>
      </c>
      <c r="F57" s="154">
        <v>0.19999999999999998</v>
      </c>
      <c r="G57" s="27">
        <v>267.2</v>
      </c>
      <c r="H57" s="9" t="s">
        <v>117</v>
      </c>
      <c r="I57" s="24">
        <v>0.51197188284655593</v>
      </c>
    </row>
    <row r="58" spans="1:14" x14ac:dyDescent="0.2">
      <c r="A58" s="10">
        <v>1</v>
      </c>
      <c r="B58" s="11" t="s">
        <v>160</v>
      </c>
      <c r="C58" s="75" t="s">
        <v>117</v>
      </c>
      <c r="D58" s="27">
        <v>6750000</v>
      </c>
      <c r="E58" s="9" t="s">
        <v>117</v>
      </c>
      <c r="F58" s="28">
        <v>2.5000000000000001E-4</v>
      </c>
      <c r="G58" s="27">
        <v>1687.5</v>
      </c>
      <c r="H58" s="9" t="s">
        <v>117</v>
      </c>
      <c r="I58" s="24">
        <v>3.2333553604175265</v>
      </c>
    </row>
    <row r="59" spans="1:14" x14ac:dyDescent="0.2">
      <c r="A59" s="10">
        <v>1</v>
      </c>
      <c r="B59" s="11" t="s">
        <v>161</v>
      </c>
      <c r="C59" s="75" t="s">
        <v>117</v>
      </c>
      <c r="D59" s="27">
        <v>80000</v>
      </c>
      <c r="E59" s="9" t="s">
        <v>117</v>
      </c>
      <c r="F59" s="28">
        <v>0.05</v>
      </c>
      <c r="G59" s="7">
        <v>4000</v>
      </c>
      <c r="H59" s="9" t="s">
        <v>117</v>
      </c>
      <c r="I59" s="24">
        <v>7.6642497432119168</v>
      </c>
    </row>
    <row r="60" spans="1:14" x14ac:dyDescent="0.2">
      <c r="A60" s="10">
        <v>1</v>
      </c>
      <c r="B60" s="11" t="s">
        <v>162</v>
      </c>
      <c r="C60" s="75" t="s">
        <v>117</v>
      </c>
      <c r="D60" s="29">
        <v>1039.2199999999998</v>
      </c>
      <c r="E60" s="9" t="s">
        <v>117</v>
      </c>
      <c r="F60" s="195">
        <v>4.5353448275862061</v>
      </c>
      <c r="G60" s="7">
        <v>4713.2210517241365</v>
      </c>
      <c r="H60" s="9" t="s">
        <v>117</v>
      </c>
      <c r="I60" s="24">
        <v>9.0308258088444262</v>
      </c>
    </row>
    <row r="61" spans="1:14" hidden="1" x14ac:dyDescent="0.2">
      <c r="A61" s="10">
        <v>0</v>
      </c>
      <c r="B61" s="11">
        <v>0</v>
      </c>
      <c r="C61" s="75" t="s">
        <v>117</v>
      </c>
      <c r="D61" s="29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4" hidden="1" x14ac:dyDescent="0.2">
      <c r="A62" s="10">
        <v>0</v>
      </c>
      <c r="B62" s="11">
        <v>0</v>
      </c>
      <c r="C62" s="75" t="s">
        <v>117</v>
      </c>
      <c r="D62" s="29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4" hidden="1" x14ac:dyDescent="0.2">
      <c r="A63" s="10">
        <v>0</v>
      </c>
      <c r="B63" s="11">
        <v>0</v>
      </c>
      <c r="C63" s="75" t="s">
        <v>117</v>
      </c>
      <c r="D63" s="29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4" hidden="1" x14ac:dyDescent="0.2">
      <c r="A64" s="10">
        <v>0</v>
      </c>
      <c r="B64" s="11">
        <v>0</v>
      </c>
      <c r="C64" s="75" t="s">
        <v>117</v>
      </c>
      <c r="D64" s="29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4" hidden="1" x14ac:dyDescent="0.2">
      <c r="A65" s="10">
        <v>0</v>
      </c>
      <c r="B65" s="11">
        <v>0</v>
      </c>
      <c r="C65" s="75" t="s">
        <v>117</v>
      </c>
      <c r="D65" s="29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4" hidden="1" x14ac:dyDescent="0.2">
      <c r="A66" s="10">
        <v>0</v>
      </c>
      <c r="B66" s="11">
        <v>0</v>
      </c>
      <c r="C66" s="75" t="s">
        <v>117</v>
      </c>
      <c r="D66" s="29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4" hidden="1" x14ac:dyDescent="0.2">
      <c r="A67" s="10">
        <v>0</v>
      </c>
      <c r="B67" s="11">
        <v>0</v>
      </c>
      <c r="C67" s="75" t="s">
        <v>117</v>
      </c>
      <c r="D67" s="29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4" hidden="1" x14ac:dyDescent="0.2">
      <c r="A68" s="10">
        <v>0</v>
      </c>
      <c r="B68" s="11">
        <v>0</v>
      </c>
      <c r="C68" s="75" t="s">
        <v>117</v>
      </c>
      <c r="D68" s="29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4" hidden="1" x14ac:dyDescent="0.2">
      <c r="A69" s="10">
        <v>0</v>
      </c>
      <c r="B69" s="11">
        <v>0</v>
      </c>
      <c r="C69" s="75" t="s">
        <v>117</v>
      </c>
      <c r="D69" s="29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4" hidden="1" x14ac:dyDescent="0.2">
      <c r="A70" s="10">
        <v>0</v>
      </c>
      <c r="B70" s="11">
        <v>0</v>
      </c>
      <c r="C70" s="75" t="s">
        <v>117</v>
      </c>
      <c r="D70" s="29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4" hidden="1" x14ac:dyDescent="0.2">
      <c r="A71" s="10">
        <v>0</v>
      </c>
      <c r="B71" s="11">
        <v>0</v>
      </c>
      <c r="C71" s="75" t="s">
        <v>117</v>
      </c>
      <c r="D71" s="29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4" hidden="1" x14ac:dyDescent="0.2">
      <c r="A72" s="10">
        <v>0</v>
      </c>
      <c r="B72" s="11">
        <v>0</v>
      </c>
      <c r="C72" s="75" t="s">
        <v>117</v>
      </c>
      <c r="D72" s="29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4" x14ac:dyDescent="0.2">
      <c r="A73" s="10">
        <v>1</v>
      </c>
      <c r="B73" s="11" t="s">
        <v>163</v>
      </c>
      <c r="C73" s="9" t="s">
        <v>117</v>
      </c>
      <c r="D73" s="29" t="s">
        <v>117</v>
      </c>
      <c r="E73" s="77" t="s">
        <v>117</v>
      </c>
      <c r="F73" s="71" t="s">
        <v>117</v>
      </c>
      <c r="G73" s="30">
        <v>1292.9279999999997</v>
      </c>
      <c r="H73" s="24" t="s">
        <v>117</v>
      </c>
      <c r="I73" s="24">
        <v>2.4773307729978731</v>
      </c>
    </row>
    <row r="74" spans="1:14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 t="s">
        <v>117</v>
      </c>
      <c r="F74" s="71" t="s">
        <v>117</v>
      </c>
      <c r="G74" s="27">
        <v>381.7576175432099</v>
      </c>
      <c r="H74" s="27" t="s">
        <v>117</v>
      </c>
      <c r="I74" s="27">
        <v>0.7314714305561848</v>
      </c>
    </row>
    <row r="75" spans="1:14" x14ac:dyDescent="0.2">
      <c r="A75" s="10">
        <v>1</v>
      </c>
      <c r="B75" s="94" t="s">
        <v>165</v>
      </c>
      <c r="C75" s="95" t="s">
        <v>117</v>
      </c>
      <c r="D75" s="27" t="s">
        <v>117</v>
      </c>
      <c r="E75" s="91" t="s">
        <v>117</v>
      </c>
      <c r="F75" s="93" t="s">
        <v>117</v>
      </c>
      <c r="G75" s="91" t="s">
        <v>117</v>
      </c>
      <c r="H75" s="91">
        <v>14292.672736625515</v>
      </c>
      <c r="I75" s="27" t="s">
        <v>117</v>
      </c>
      <c r="L75" s="63">
        <f>SUM(G76:G80)</f>
        <v>14292.672736625515</v>
      </c>
      <c r="N75" s="218">
        <v>100</v>
      </c>
    </row>
    <row r="76" spans="1:14" x14ac:dyDescent="0.2">
      <c r="A76" s="10">
        <v>1</v>
      </c>
      <c r="B76" s="26" t="s">
        <v>254</v>
      </c>
      <c r="C76" s="24" t="s">
        <v>117</v>
      </c>
      <c r="D76" s="27" t="s">
        <v>117</v>
      </c>
      <c r="E76" s="27" t="s">
        <v>117</v>
      </c>
      <c r="F76" s="71" t="s">
        <v>117</v>
      </c>
      <c r="G76" s="27">
        <v>200.49166666666662</v>
      </c>
      <c r="H76" s="27" t="s">
        <v>117</v>
      </c>
      <c r="I76" s="27">
        <v>0.38415455119153213</v>
      </c>
      <c r="M76" s="218">
        <v>100</v>
      </c>
      <c r="N76" s="218"/>
    </row>
    <row r="77" spans="1:14" x14ac:dyDescent="0.2">
      <c r="A77" s="10">
        <v>1</v>
      </c>
      <c r="B77" s="26" t="s">
        <v>255</v>
      </c>
      <c r="C77" s="24" t="s">
        <v>117</v>
      </c>
      <c r="D77" s="27" t="s">
        <v>117</v>
      </c>
      <c r="E77" s="27" t="s">
        <v>117</v>
      </c>
      <c r="F77" s="71" t="s">
        <v>117</v>
      </c>
      <c r="G77" s="27">
        <v>7835.3909465020579</v>
      </c>
      <c r="H77" s="27" t="s">
        <v>117</v>
      </c>
      <c r="I77" s="27">
        <v>15.013098262423341</v>
      </c>
      <c r="M77" s="218">
        <v>100</v>
      </c>
    </row>
    <row r="78" spans="1:14" x14ac:dyDescent="0.2">
      <c r="A78" s="10">
        <v>1</v>
      </c>
      <c r="B78" s="26" t="s">
        <v>256</v>
      </c>
      <c r="C78" s="24" t="s">
        <v>117</v>
      </c>
      <c r="D78" s="27" t="s">
        <v>117</v>
      </c>
      <c r="E78" s="27" t="s">
        <v>117</v>
      </c>
      <c r="F78" s="71" t="s">
        <v>117</v>
      </c>
      <c r="G78" s="27">
        <v>1820.5761316872427</v>
      </c>
      <c r="H78" s="27" t="s">
        <v>117</v>
      </c>
      <c r="I78" s="27">
        <v>3.4883375374454233</v>
      </c>
      <c r="M78" s="218">
        <v>100</v>
      </c>
    </row>
    <row r="79" spans="1:14" x14ac:dyDescent="0.2">
      <c r="A79" s="10">
        <v>1</v>
      </c>
      <c r="B79" s="26" t="s">
        <v>257</v>
      </c>
      <c r="C79" s="24" t="s">
        <v>117</v>
      </c>
      <c r="D79" s="27" t="s">
        <v>117</v>
      </c>
      <c r="E79" s="27" t="s">
        <v>117</v>
      </c>
      <c r="F79" s="71" t="s">
        <v>117</v>
      </c>
      <c r="G79" s="27">
        <v>4320.9876543209875</v>
      </c>
      <c r="H79" s="27" t="s">
        <v>117</v>
      </c>
      <c r="I79" s="27">
        <v>8.2792821300128718</v>
      </c>
      <c r="M79" s="218">
        <v>100</v>
      </c>
    </row>
    <row r="80" spans="1:14" x14ac:dyDescent="0.2">
      <c r="A80" s="10">
        <v>1</v>
      </c>
      <c r="B80" s="26" t="s">
        <v>258</v>
      </c>
      <c r="C80" s="24" t="s">
        <v>117</v>
      </c>
      <c r="D80" s="27" t="s">
        <v>117</v>
      </c>
      <c r="E80" s="27" t="s">
        <v>117</v>
      </c>
      <c r="F80" s="71" t="s">
        <v>117</v>
      </c>
      <c r="G80" s="27">
        <v>115.22633744855966</v>
      </c>
      <c r="H80" s="27" t="s">
        <v>117</v>
      </c>
      <c r="I80" s="27">
        <v>0.22078085680034323</v>
      </c>
      <c r="M80" s="218">
        <v>100</v>
      </c>
    </row>
    <row r="81" spans="1:14" hidden="1" x14ac:dyDescent="0.2">
      <c r="A81" s="10">
        <v>0</v>
      </c>
      <c r="B81" s="11">
        <v>0</v>
      </c>
      <c r="C81" s="9" t="s">
        <v>117</v>
      </c>
      <c r="D81" s="29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4" x14ac:dyDescent="0.2">
      <c r="A82" s="10">
        <v>1</v>
      </c>
      <c r="B82" s="94" t="s">
        <v>167</v>
      </c>
      <c r="C82" s="95" t="s">
        <v>117</v>
      </c>
      <c r="D82" s="27" t="s">
        <v>117</v>
      </c>
      <c r="E82" s="91" t="s">
        <v>117</v>
      </c>
      <c r="F82" s="93" t="s">
        <v>117</v>
      </c>
      <c r="G82" s="91" t="s">
        <v>117</v>
      </c>
      <c r="H82" s="91">
        <v>5584.1175338799076</v>
      </c>
      <c r="I82" s="27" t="s">
        <v>117</v>
      </c>
      <c r="L82" s="63">
        <f>SUM(G83:G84)</f>
        <v>5584.1175338799076</v>
      </c>
      <c r="N82" s="218">
        <v>107.05925824173524</v>
      </c>
    </row>
    <row r="83" spans="1:14" x14ac:dyDescent="0.2">
      <c r="A83" s="10">
        <v>1</v>
      </c>
      <c r="B83" s="31" t="s">
        <v>168</v>
      </c>
      <c r="C83" s="24" t="s">
        <v>117</v>
      </c>
      <c r="D83" s="27">
        <v>187.14217746682516</v>
      </c>
      <c r="E83" s="27" t="s">
        <v>117</v>
      </c>
      <c r="F83" s="71">
        <v>19.760708980069111</v>
      </c>
      <c r="G83" s="27">
        <v>3698.0621068183796</v>
      </c>
      <c r="H83" s="27" t="s">
        <v>117</v>
      </c>
      <c r="I83" s="27">
        <v>7.0857178881411205</v>
      </c>
      <c r="M83" s="218">
        <v>110.34208532951537</v>
      </c>
    </row>
    <row r="84" spans="1:14" x14ac:dyDescent="0.2">
      <c r="A84" s="10">
        <v>1</v>
      </c>
      <c r="B84" s="31" t="s">
        <v>169</v>
      </c>
      <c r="C84" s="24" t="s">
        <v>117</v>
      </c>
      <c r="D84" s="27">
        <v>327.6737078515838</v>
      </c>
      <c r="E84" s="27" t="s">
        <v>117</v>
      </c>
      <c r="F84" s="71">
        <v>5.7558949096880134</v>
      </c>
      <c r="G84" s="27">
        <v>1886.0554270615285</v>
      </c>
      <c r="H84" s="27" t="s">
        <v>117</v>
      </c>
      <c r="I84" s="27">
        <v>3.6137999556349403</v>
      </c>
      <c r="M84" s="218">
        <v>101.15822873394214</v>
      </c>
    </row>
    <row r="85" spans="1:14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 t="s">
        <v>117</v>
      </c>
      <c r="F85" s="93" t="s">
        <v>117</v>
      </c>
      <c r="G85" s="91" t="s">
        <v>117</v>
      </c>
      <c r="H85" s="91">
        <v>1790.0598012132575</v>
      </c>
      <c r="I85" s="27" t="s">
        <v>117</v>
      </c>
      <c r="L85" s="63">
        <f>SUM(G87:G91)</f>
        <v>1790.0598012132575</v>
      </c>
      <c r="N85" s="218">
        <v>89.020652030189822</v>
      </c>
    </row>
    <row r="86" spans="1:14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4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 t="s">
        <v>117</v>
      </c>
      <c r="F87" s="71" t="s">
        <v>117</v>
      </c>
      <c r="G87" s="27">
        <v>620.23636367832421</v>
      </c>
      <c r="H87" s="27" t="s">
        <v>117</v>
      </c>
      <c r="I87" s="27">
        <v>1.1884115977630723</v>
      </c>
      <c r="M87" s="218">
        <v>77.842533769749934</v>
      </c>
    </row>
    <row r="88" spans="1:14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 t="s">
        <v>117</v>
      </c>
      <c r="F88" s="71" t="s">
        <v>117</v>
      </c>
      <c r="G88" s="27">
        <v>675.77536919417742</v>
      </c>
      <c r="H88" s="27" t="s">
        <v>117</v>
      </c>
      <c r="I88" s="27">
        <v>1.2948277999538529</v>
      </c>
      <c r="M88" s="218">
        <v>101.35587778421271</v>
      </c>
    </row>
    <row r="89" spans="1:14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 t="s">
        <v>117</v>
      </c>
      <c r="F89" s="71" t="s">
        <v>117</v>
      </c>
      <c r="G89" s="27">
        <v>494.04806834075589</v>
      </c>
      <c r="H89" s="27" t="s">
        <v>117</v>
      </c>
      <c r="I89" s="27">
        <v>0.94662694522874535</v>
      </c>
      <c r="M89" s="218">
        <v>90.267110141143363</v>
      </c>
    </row>
    <row r="90" spans="1:14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4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4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 t="s">
        <v>117</v>
      </c>
      <c r="F92" s="71" t="s">
        <v>117</v>
      </c>
      <c r="G92" s="27">
        <v>3453.0920442687366</v>
      </c>
      <c r="H92" s="27" t="s">
        <v>117</v>
      </c>
      <c r="I92" s="27">
        <v>6.6163399533934433</v>
      </c>
      <c r="L92" s="63">
        <f>+G92</f>
        <v>3453.0920442687366</v>
      </c>
      <c r="M92" s="218">
        <v>101.29381482107166</v>
      </c>
    </row>
    <row r="93" spans="1:14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4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 t="s">
        <v>117</v>
      </c>
      <c r="F94" s="155" t="s">
        <v>117</v>
      </c>
      <c r="G94" s="39">
        <v>52190.366102601576</v>
      </c>
      <c r="H94" s="38" t="s">
        <v>117</v>
      </c>
      <c r="I94" s="38">
        <v>99.999999999999986</v>
      </c>
      <c r="L94" s="63">
        <f>SUM(L31:L92)</f>
        <v>52190.366102601547</v>
      </c>
    </row>
    <row r="95" spans="1:14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4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 t="s">
        <v>117</v>
      </c>
      <c r="F99" s="156" t="s">
        <v>117</v>
      </c>
      <c r="G99" s="41">
        <v>52190.366102601576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 t="s">
        <v>117</v>
      </c>
      <c r="F100" s="170">
        <v>0.65237957628251975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 t="s">
        <v>117</v>
      </c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 t="s">
        <v>117</v>
      </c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3698.0621068183796</v>
      </c>
      <c r="E105" s="271" t="s">
        <v>117</v>
      </c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 t="s">
        <v>117</v>
      </c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 t="s">
        <v>117</v>
      </c>
      <c r="F112" s="157" t="s">
        <v>117</v>
      </c>
      <c r="G112" s="36">
        <v>49872.126669744437</v>
      </c>
      <c r="H112" s="35" t="s">
        <v>117</v>
      </c>
      <c r="I112" s="34" t="s">
        <v>117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 t="s">
        <v>117</v>
      </c>
      <c r="F113" s="158">
        <v>0.62340158337180551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  <c r="N113" s="10">
        <v>97.638063687464111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E74:I80 I55:I73 I81 C3:I3 I86 D87:I89 I90:I91 I93 D92:I92 D31:I54 E82:I85 E55:H72 D55:D85">
    <cfRule type="cellIs" dxfId="8" priority="1" stopIfTrue="1" operator="equal">
      <formula>0</formula>
    </cfRule>
  </conditionalFormatting>
  <pageMargins left="0.75" right="0.75" top="1" bottom="1" header="0" footer="0"/>
  <pageSetup paperSize="9" scale="82" orientation="portrait" r:id="rId1"/>
  <headerFooter alignWithMargins="0"/>
  <colBreaks count="1" manualBreakCount="1">
    <brk id="9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4" width="9.140625" style="10" hidden="1" customWidth="1"/>
    <col min="15" max="15" width="0" style="10" hidden="1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 t="s">
        <v>117</v>
      </c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 t="s">
        <v>117</v>
      </c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 t="s">
        <v>117</v>
      </c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 t="s">
        <v>117</v>
      </c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259</v>
      </c>
      <c r="C7" s="24" t="s">
        <v>117</v>
      </c>
      <c r="D7" s="61" t="s">
        <v>117</v>
      </c>
      <c r="E7" s="62" t="s">
        <v>117</v>
      </c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 t="s">
        <v>117</v>
      </c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 t="s">
        <v>117</v>
      </c>
      <c r="F9" s="102" t="s">
        <v>117</v>
      </c>
      <c r="G9" s="144">
        <v>25000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 t="s">
        <v>117</v>
      </c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 t="s">
        <v>117</v>
      </c>
      <c r="F11" s="62" t="s">
        <v>117</v>
      </c>
      <c r="G11" s="179">
        <v>27777.777777777777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 t="s">
        <v>117</v>
      </c>
      <c r="F12" s="62" t="s">
        <v>117</v>
      </c>
      <c r="G12" s="179">
        <v>10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179" t="s">
        <v>117</v>
      </c>
      <c r="H13" s="62" t="s">
        <v>117</v>
      </c>
      <c r="I13" s="61" t="s">
        <v>117</v>
      </c>
    </row>
    <row r="14" spans="1:9" hidden="1" x14ac:dyDescent="0.2">
      <c r="A14" s="10">
        <v>0</v>
      </c>
      <c r="B14" s="24" t="s">
        <v>117</v>
      </c>
      <c r="C14" s="24" t="s">
        <v>117</v>
      </c>
      <c r="D14" s="61" t="s">
        <v>117</v>
      </c>
      <c r="E14" s="62" t="s">
        <v>117</v>
      </c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 t="s">
        <v>117</v>
      </c>
      <c r="F15" s="62" t="s">
        <v>117</v>
      </c>
      <c r="G15" s="247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 t="s">
        <v>117</v>
      </c>
      <c r="F16" s="62" t="s">
        <v>117</v>
      </c>
      <c r="G16" s="179">
        <v>1</v>
      </c>
      <c r="H16" s="73" t="s">
        <v>125</v>
      </c>
      <c r="I16" s="61" t="s">
        <v>117</v>
      </c>
    </row>
    <row r="17" spans="1:14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 t="s">
        <v>117</v>
      </c>
      <c r="F17" s="62" t="s">
        <v>117</v>
      </c>
      <c r="G17" s="179" t="s">
        <v>117</v>
      </c>
      <c r="H17" s="73" t="s">
        <v>117</v>
      </c>
      <c r="I17" s="61" t="s">
        <v>117</v>
      </c>
    </row>
    <row r="18" spans="1:14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179">
        <v>15.391999999999999</v>
      </c>
      <c r="H18" s="73" t="s">
        <v>2</v>
      </c>
      <c r="I18" s="25" t="s">
        <v>117</v>
      </c>
    </row>
    <row r="19" spans="1:14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4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4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40000</v>
      </c>
      <c r="H21" s="24" t="s">
        <v>129</v>
      </c>
      <c r="I21" s="24" t="s">
        <v>117</v>
      </c>
    </row>
    <row r="22" spans="1:14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4" x14ac:dyDescent="0.2">
      <c r="A23" s="10">
        <v>1</v>
      </c>
      <c r="B23" s="24" t="s">
        <v>260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32" t="s">
        <v>105</v>
      </c>
      <c r="H23" s="24" t="s">
        <v>117</v>
      </c>
      <c r="I23" s="24" t="s">
        <v>117</v>
      </c>
    </row>
    <row r="24" spans="1:14" ht="13.5" x14ac:dyDescent="0.2">
      <c r="A24" s="10">
        <v>1</v>
      </c>
      <c r="B24" s="24" t="s">
        <v>261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32" t="s">
        <v>103</v>
      </c>
      <c r="H24" s="24"/>
      <c r="I24" s="24"/>
    </row>
    <row r="25" spans="1:14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4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4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4" x14ac:dyDescent="0.2">
      <c r="A28" s="10">
        <v>1</v>
      </c>
      <c r="B28" s="24"/>
      <c r="C28" s="27" t="s">
        <v>117</v>
      </c>
      <c r="D28" s="61" t="s">
        <v>117</v>
      </c>
      <c r="E28" s="62" t="s">
        <v>117</v>
      </c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 t="s">
        <v>117</v>
      </c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4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 t="s">
        <v>117</v>
      </c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4" x14ac:dyDescent="0.2">
      <c r="A31" s="10">
        <v>1</v>
      </c>
      <c r="B31" s="90" t="s">
        <v>137</v>
      </c>
      <c r="C31" s="91" t="s">
        <v>117</v>
      </c>
      <c r="D31" s="91" t="s">
        <v>117</v>
      </c>
      <c r="E31" s="91" t="s">
        <v>117</v>
      </c>
      <c r="F31" s="91" t="s">
        <v>117</v>
      </c>
      <c r="G31" s="91" t="s">
        <v>117</v>
      </c>
      <c r="H31" s="91">
        <v>164.35015267303947</v>
      </c>
      <c r="I31" s="27" t="s">
        <v>117</v>
      </c>
      <c r="L31" s="63">
        <f>+H31</f>
        <v>164.35015267303947</v>
      </c>
      <c r="N31" s="218">
        <v>90.754017771573416</v>
      </c>
    </row>
    <row r="32" spans="1:14" hidden="1" x14ac:dyDescent="0.2">
      <c r="A32" s="10">
        <v>0</v>
      </c>
      <c r="B32" s="11" t="s">
        <v>262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4" x14ac:dyDescent="0.2">
      <c r="A33" s="10">
        <v>1</v>
      </c>
      <c r="B33" s="26" t="s">
        <v>139</v>
      </c>
      <c r="C33" s="27" t="s">
        <v>117</v>
      </c>
      <c r="D33" s="27">
        <v>15000</v>
      </c>
      <c r="E33" s="27" t="s">
        <v>117</v>
      </c>
      <c r="F33" s="71">
        <v>1.0956676844869298E-2</v>
      </c>
      <c r="G33" s="27">
        <v>164.35015267303947</v>
      </c>
      <c r="H33" s="27" t="s">
        <v>117</v>
      </c>
      <c r="I33" s="27">
        <v>0.6252366229513231</v>
      </c>
    </row>
    <row r="34" spans="1:14" x14ac:dyDescent="0.2">
      <c r="A34" s="10">
        <v>1</v>
      </c>
      <c r="B34" s="43" t="s">
        <v>140</v>
      </c>
      <c r="C34" s="91" t="s">
        <v>117</v>
      </c>
      <c r="D34" s="91" t="s">
        <v>117</v>
      </c>
      <c r="E34" s="91" t="s">
        <v>117</v>
      </c>
      <c r="F34" s="93" t="s">
        <v>117</v>
      </c>
      <c r="G34" s="91" t="s">
        <v>117</v>
      </c>
      <c r="H34" s="91">
        <v>8761.2291396096498</v>
      </c>
      <c r="I34" s="27" t="s">
        <v>117</v>
      </c>
      <c r="L34" s="10">
        <f>SUBTOTAL(9,G35:G52)</f>
        <v>8761.2291396096462</v>
      </c>
      <c r="N34" s="218">
        <v>99.721493686146971</v>
      </c>
    </row>
    <row r="35" spans="1:14" x14ac:dyDescent="0.2">
      <c r="A35" s="10">
        <v>1</v>
      </c>
      <c r="B35" s="26" t="s">
        <v>142</v>
      </c>
      <c r="C35" s="27" t="s">
        <v>117</v>
      </c>
      <c r="D35" s="27">
        <v>40000</v>
      </c>
      <c r="E35" s="27" t="s">
        <v>117</v>
      </c>
      <c r="F35" s="71">
        <v>0.10547095238095237</v>
      </c>
      <c r="G35" s="27">
        <v>4218.8380952380949</v>
      </c>
      <c r="H35" s="27" t="s">
        <v>117</v>
      </c>
      <c r="I35" s="27">
        <v>16.04970875015054</v>
      </c>
      <c r="M35" s="218">
        <v>102.60604502382292</v>
      </c>
    </row>
    <row r="36" spans="1:14" x14ac:dyDescent="0.2">
      <c r="A36" s="10">
        <v>1</v>
      </c>
      <c r="B36" s="26" t="s">
        <v>141</v>
      </c>
      <c r="C36" s="27" t="s">
        <v>117</v>
      </c>
      <c r="D36" s="27">
        <v>40000</v>
      </c>
      <c r="E36" s="27" t="s">
        <v>117</v>
      </c>
      <c r="F36" s="71">
        <v>6.3054200000000019E-2</v>
      </c>
      <c r="G36" s="27">
        <v>2522.1680000000006</v>
      </c>
      <c r="H36" s="27" t="s">
        <v>117</v>
      </c>
      <c r="I36" s="27">
        <v>9.595073549904777</v>
      </c>
      <c r="M36" s="218">
        <v>96.40754818527364</v>
      </c>
    </row>
    <row r="37" spans="1:14" x14ac:dyDescent="0.2">
      <c r="A37" s="10">
        <v>1</v>
      </c>
      <c r="B37" s="26" t="s">
        <v>143</v>
      </c>
      <c r="C37" s="27" t="s">
        <v>117</v>
      </c>
      <c r="D37" s="27">
        <v>10</v>
      </c>
      <c r="E37" s="27" t="s">
        <v>117</v>
      </c>
      <c r="F37" s="71">
        <v>0.94000000000000006</v>
      </c>
      <c r="G37" s="27">
        <v>9.4</v>
      </c>
      <c r="H37" s="27" t="s">
        <v>117</v>
      </c>
      <c r="I37" s="27">
        <v>3.5760382087594834E-2</v>
      </c>
    </row>
    <row r="38" spans="1:14" x14ac:dyDescent="0.2">
      <c r="A38" s="10">
        <v>1</v>
      </c>
      <c r="B38" s="11" t="s">
        <v>263</v>
      </c>
      <c r="C38" s="75" t="s">
        <v>117</v>
      </c>
      <c r="D38" s="27">
        <v>10</v>
      </c>
      <c r="E38" s="9" t="s">
        <v>117</v>
      </c>
      <c r="F38" s="28">
        <v>7.3600000000000012</v>
      </c>
      <c r="G38" s="27">
        <v>73.600000000000009</v>
      </c>
      <c r="H38" s="24" t="s">
        <v>117</v>
      </c>
      <c r="I38" s="24">
        <v>0.27999618315393404</v>
      </c>
    </row>
    <row r="39" spans="1:14" x14ac:dyDescent="0.2">
      <c r="A39" s="10">
        <v>1</v>
      </c>
      <c r="B39" s="11" t="s">
        <v>146</v>
      </c>
      <c r="C39" s="75" t="s">
        <v>117</v>
      </c>
      <c r="D39" s="82">
        <v>631.71064040629255</v>
      </c>
      <c r="E39" s="9" t="s">
        <v>117</v>
      </c>
      <c r="F39" s="13">
        <v>0.38578166896881627</v>
      </c>
      <c r="G39" s="27">
        <v>243.7023851612993</v>
      </c>
      <c r="H39" s="24" t="s">
        <v>117</v>
      </c>
      <c r="I39" s="24">
        <v>0.92711600096024083</v>
      </c>
    </row>
    <row r="40" spans="1:14" hidden="1" x14ac:dyDescent="0.2">
      <c r="A40" s="10">
        <v>0</v>
      </c>
      <c r="B40" s="11" t="s">
        <v>53</v>
      </c>
      <c r="C40" s="75" t="s">
        <v>117</v>
      </c>
      <c r="D40" s="82">
        <v>124.66666666666666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4" hidden="1" x14ac:dyDescent="0.2">
      <c r="A41" s="10">
        <v>0</v>
      </c>
      <c r="B41" s="26" t="s">
        <v>12</v>
      </c>
      <c r="C41" s="27" t="s">
        <v>117</v>
      </c>
      <c r="D41" s="27">
        <v>20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4" hidden="1" x14ac:dyDescent="0.2">
      <c r="A42" s="10">
        <v>0</v>
      </c>
      <c r="B42" s="26" t="s">
        <v>54</v>
      </c>
      <c r="C42" s="27" t="s">
        <v>117</v>
      </c>
      <c r="D42" s="27">
        <v>110</v>
      </c>
      <c r="E42" s="27" t="s">
        <v>117</v>
      </c>
      <c r="F42" s="71" t="s">
        <v>117</v>
      </c>
      <c r="G42" s="27" t="s">
        <v>117</v>
      </c>
      <c r="H42" s="27" t="s">
        <v>117</v>
      </c>
      <c r="I42" s="27" t="s">
        <v>117</v>
      </c>
    </row>
    <row r="43" spans="1:14" x14ac:dyDescent="0.2">
      <c r="A43" s="10">
        <v>1</v>
      </c>
      <c r="B43" s="26" t="s">
        <v>147</v>
      </c>
      <c r="C43" s="27" t="s">
        <v>117</v>
      </c>
      <c r="D43" s="27" t="s">
        <v>117</v>
      </c>
      <c r="E43" s="27" t="s">
        <v>117</v>
      </c>
      <c r="F43" s="71" t="s">
        <v>117</v>
      </c>
      <c r="G43" s="27">
        <v>752.0735247926259</v>
      </c>
      <c r="H43" s="27" t="s">
        <v>117</v>
      </c>
      <c r="I43" s="27">
        <v>2.8611102770796304</v>
      </c>
    </row>
    <row r="44" spans="1:14" hidden="1" x14ac:dyDescent="0.2">
      <c r="A44" s="10">
        <v>0</v>
      </c>
      <c r="B44" s="26" t="s">
        <v>216</v>
      </c>
      <c r="C44" s="27" t="s">
        <v>117</v>
      </c>
      <c r="D44" s="27">
        <v>0.4</v>
      </c>
      <c r="E44" s="27" t="s">
        <v>117</v>
      </c>
      <c r="F44" s="71">
        <v>201.83760000000001</v>
      </c>
      <c r="G44" s="27">
        <v>80.735040000000012</v>
      </c>
      <c r="H44" s="27" t="s">
        <v>117</v>
      </c>
      <c r="I44" s="27">
        <v>0.30713998704864387</v>
      </c>
    </row>
    <row r="45" spans="1:14" hidden="1" x14ac:dyDescent="0.2">
      <c r="A45" s="10">
        <v>0</v>
      </c>
      <c r="B45" s="26" t="s">
        <v>151</v>
      </c>
      <c r="C45" s="27" t="s">
        <v>117</v>
      </c>
      <c r="D45" s="27">
        <v>4</v>
      </c>
      <c r="E45" s="27" t="s">
        <v>117</v>
      </c>
      <c r="F45" s="71">
        <v>26.6934</v>
      </c>
      <c r="G45" s="27">
        <v>106.7736</v>
      </c>
      <c r="H45" s="27" t="s">
        <v>117</v>
      </c>
      <c r="I45" s="27">
        <v>0.40619837583702295</v>
      </c>
    </row>
    <row r="46" spans="1:14" hidden="1" x14ac:dyDescent="0.2">
      <c r="A46" s="10">
        <v>0</v>
      </c>
      <c r="B46" s="26" t="s">
        <v>264</v>
      </c>
      <c r="C46" s="27" t="s">
        <v>117</v>
      </c>
      <c r="D46" s="27">
        <v>5</v>
      </c>
      <c r="E46" s="27" t="s">
        <v>117</v>
      </c>
      <c r="F46" s="71">
        <v>39.270000000000003</v>
      </c>
      <c r="G46" s="27">
        <v>196.35000000000002</v>
      </c>
      <c r="H46" s="27" t="s">
        <v>117</v>
      </c>
      <c r="I46" s="27">
        <v>0.74697351307438797</v>
      </c>
    </row>
    <row r="47" spans="1:14" hidden="1" x14ac:dyDescent="0.2">
      <c r="A47" s="10">
        <v>0</v>
      </c>
      <c r="B47" s="26" t="s">
        <v>227</v>
      </c>
      <c r="C47" s="27" t="s">
        <v>117</v>
      </c>
      <c r="D47" s="27">
        <v>1.2</v>
      </c>
      <c r="E47" s="27" t="s">
        <v>117</v>
      </c>
      <c r="F47" s="71" t="s">
        <v>117</v>
      </c>
      <c r="G47" s="27" t="s">
        <v>117</v>
      </c>
      <c r="H47" s="27" t="s">
        <v>117</v>
      </c>
      <c r="I47" s="27" t="s">
        <v>117</v>
      </c>
    </row>
    <row r="48" spans="1:14" hidden="1" x14ac:dyDescent="0.2">
      <c r="A48" s="10">
        <v>0</v>
      </c>
      <c r="B48" s="26" t="s">
        <v>250</v>
      </c>
      <c r="C48" s="27" t="s">
        <v>117</v>
      </c>
      <c r="D48" s="27">
        <v>2</v>
      </c>
      <c r="E48" s="27" t="s">
        <v>117</v>
      </c>
      <c r="F48" s="71">
        <v>119.595</v>
      </c>
      <c r="G48" s="27">
        <v>239.19</v>
      </c>
      <c r="H48" s="27" t="s">
        <v>117</v>
      </c>
      <c r="I48" s="27">
        <v>0.90994955229061791</v>
      </c>
    </row>
    <row r="49" spans="1:14" hidden="1" x14ac:dyDescent="0.2">
      <c r="A49" s="10">
        <v>0</v>
      </c>
      <c r="B49" s="26" t="s">
        <v>209</v>
      </c>
      <c r="C49" s="27" t="s">
        <v>117</v>
      </c>
      <c r="D49" s="27">
        <v>12</v>
      </c>
      <c r="E49" s="27" t="s">
        <v>117</v>
      </c>
      <c r="F49" s="71">
        <v>10.752073732718893</v>
      </c>
      <c r="G49" s="27">
        <v>129.02488479262672</v>
      </c>
      <c r="H49" s="27" t="s">
        <v>117</v>
      </c>
      <c r="I49" s="27">
        <v>0.49084884882896118</v>
      </c>
    </row>
    <row r="50" spans="1:14" x14ac:dyDescent="0.2">
      <c r="A50" s="10">
        <v>1</v>
      </c>
      <c r="B50" s="26" t="s">
        <v>265</v>
      </c>
      <c r="C50" s="27" t="s">
        <v>117</v>
      </c>
      <c r="D50" s="27">
        <v>8300</v>
      </c>
      <c r="E50" s="27" t="s">
        <v>117</v>
      </c>
      <c r="F50" s="71">
        <v>5.0849999999999992E-2</v>
      </c>
      <c r="G50" s="27">
        <v>422.05499999999995</v>
      </c>
      <c r="H50" s="27" t="s">
        <v>117</v>
      </c>
      <c r="I50" s="27">
        <v>1.6056221342531738</v>
      </c>
    </row>
    <row r="51" spans="1:14" x14ac:dyDescent="0.2">
      <c r="A51" s="10">
        <v>1</v>
      </c>
      <c r="B51" s="26" t="s">
        <v>201</v>
      </c>
      <c r="C51" s="27" t="s">
        <v>117</v>
      </c>
      <c r="D51" s="27">
        <v>1786</v>
      </c>
      <c r="E51" s="27" t="s">
        <v>117</v>
      </c>
      <c r="F51" s="71">
        <v>4.5999999999999992E-2</v>
      </c>
      <c r="G51" s="27">
        <v>82.155999999999992</v>
      </c>
      <c r="H51" s="27" t="s">
        <v>117</v>
      </c>
      <c r="I51" s="27">
        <v>0.31254573944557879</v>
      </c>
    </row>
    <row r="52" spans="1:14" s="176" customFormat="1" x14ac:dyDescent="0.2">
      <c r="A52" s="10">
        <v>1</v>
      </c>
      <c r="B52" s="26" t="s">
        <v>219</v>
      </c>
      <c r="C52" s="27" t="s">
        <v>117</v>
      </c>
      <c r="D52" s="27">
        <v>9000</v>
      </c>
      <c r="E52" s="27" t="s">
        <v>117</v>
      </c>
      <c r="F52" s="71">
        <v>4.8581792713069338E-2</v>
      </c>
      <c r="G52" s="27">
        <v>437.23613441762404</v>
      </c>
      <c r="H52" s="27" t="s">
        <v>117</v>
      </c>
      <c r="I52" s="27">
        <v>1.6633756626890646</v>
      </c>
      <c r="J52" s="10"/>
      <c r="L52" s="63">
        <f>SUM(G53:G74)</f>
        <v>8969.7460841379288</v>
      </c>
      <c r="N52" s="218" t="e">
        <v>#VALUE!</v>
      </c>
    </row>
    <row r="53" spans="1:14" x14ac:dyDescent="0.2">
      <c r="A53" s="176">
        <v>1</v>
      </c>
      <c r="B53" s="43" t="s">
        <v>157</v>
      </c>
      <c r="C53" s="91" t="s">
        <v>117</v>
      </c>
      <c r="D53" s="91" t="s">
        <v>117</v>
      </c>
      <c r="E53" s="91" t="s">
        <v>117</v>
      </c>
      <c r="F53" s="93" t="s">
        <v>117</v>
      </c>
      <c r="G53" s="91" t="s">
        <v>117</v>
      </c>
      <c r="H53" s="91">
        <v>8969.7460841379288</v>
      </c>
      <c r="I53" s="91" t="s">
        <v>117</v>
      </c>
    </row>
    <row r="54" spans="1:14" x14ac:dyDescent="0.2">
      <c r="A54" s="10">
        <v>1</v>
      </c>
      <c r="B54" s="26" t="s">
        <v>158</v>
      </c>
      <c r="C54" s="27" t="s">
        <v>117</v>
      </c>
      <c r="D54" s="27">
        <v>1.4</v>
      </c>
      <c r="E54" s="27" t="s">
        <v>117</v>
      </c>
      <c r="F54" s="71">
        <v>45</v>
      </c>
      <c r="G54" s="27">
        <v>62.999999999999993</v>
      </c>
      <c r="H54" s="27" t="s">
        <v>117</v>
      </c>
      <c r="I54" s="27">
        <v>0.23967064590622064</v>
      </c>
    </row>
    <row r="55" spans="1:14" x14ac:dyDescent="0.2">
      <c r="A55" s="10">
        <v>1</v>
      </c>
      <c r="B55" s="11" t="s">
        <v>220</v>
      </c>
      <c r="C55" s="75" t="s">
        <v>117</v>
      </c>
      <c r="D55" s="27">
        <v>900</v>
      </c>
      <c r="E55" s="9" t="s">
        <v>117</v>
      </c>
      <c r="F55" s="28">
        <v>0.1396</v>
      </c>
      <c r="G55" s="27">
        <v>125.64</v>
      </c>
      <c r="H55" s="9" t="s">
        <v>117</v>
      </c>
      <c r="I55" s="24">
        <v>0.47797174526440578</v>
      </c>
    </row>
    <row r="56" spans="1:14" x14ac:dyDescent="0.2">
      <c r="A56" s="10">
        <v>1</v>
      </c>
      <c r="B56" s="11" t="s">
        <v>159</v>
      </c>
      <c r="C56" s="75" t="s">
        <v>117</v>
      </c>
      <c r="D56" s="27">
        <v>363</v>
      </c>
      <c r="E56" s="9" t="s">
        <v>117</v>
      </c>
      <c r="F56" s="154">
        <v>0.2</v>
      </c>
      <c r="G56" s="27">
        <v>72.600000000000009</v>
      </c>
      <c r="H56" s="9" t="s">
        <v>117</v>
      </c>
      <c r="I56" s="24">
        <v>0.27619188718716864</v>
      </c>
    </row>
    <row r="57" spans="1:14" x14ac:dyDescent="0.2">
      <c r="A57" s="10">
        <v>1</v>
      </c>
      <c r="B57" s="11" t="s">
        <v>160</v>
      </c>
      <c r="C57" s="75" t="s">
        <v>117</v>
      </c>
      <c r="D57" s="27">
        <v>2250000</v>
      </c>
      <c r="E57" s="9" t="s">
        <v>117</v>
      </c>
      <c r="F57" s="28">
        <v>2.5000000000000001E-4</v>
      </c>
      <c r="G57" s="27">
        <v>562.5</v>
      </c>
      <c r="H57" s="9" t="s">
        <v>117</v>
      </c>
      <c r="I57" s="24">
        <v>2.139916481305542</v>
      </c>
      <c r="M57" s="218">
        <v>100</v>
      </c>
    </row>
    <row r="58" spans="1:14" x14ac:dyDescent="0.2">
      <c r="A58" s="10">
        <v>1</v>
      </c>
      <c r="B58" s="11" t="s">
        <v>161</v>
      </c>
      <c r="C58" s="75" t="s">
        <v>117</v>
      </c>
      <c r="D58" s="27">
        <v>25000</v>
      </c>
      <c r="E58" s="9" t="s">
        <v>117</v>
      </c>
      <c r="F58" s="28">
        <v>0.05</v>
      </c>
      <c r="G58" s="27">
        <v>1250</v>
      </c>
      <c r="H58" s="9" t="s">
        <v>117</v>
      </c>
      <c r="I58" s="24">
        <v>4.7553699584567592</v>
      </c>
      <c r="M58" s="218">
        <v>100</v>
      </c>
    </row>
    <row r="59" spans="1:14" x14ac:dyDescent="0.2">
      <c r="A59" s="10">
        <v>1</v>
      </c>
      <c r="B59" s="11" t="s">
        <v>162</v>
      </c>
      <c r="C59" s="75" t="s">
        <v>117</v>
      </c>
      <c r="D59" s="29">
        <v>1092.5</v>
      </c>
      <c r="E59" s="9" t="s">
        <v>117</v>
      </c>
      <c r="F59" s="28">
        <v>4.5353448275862061</v>
      </c>
      <c r="G59" s="7">
        <v>4954.8642241379303</v>
      </c>
      <c r="H59" s="9" t="s">
        <v>117</v>
      </c>
      <c r="I59" s="24">
        <v>18.84976998375814</v>
      </c>
    </row>
    <row r="60" spans="1:14" hidden="1" x14ac:dyDescent="0.2">
      <c r="A60" s="10">
        <v>0</v>
      </c>
      <c r="B60" s="11">
        <v>0</v>
      </c>
      <c r="C60" s="75" t="s">
        <v>117</v>
      </c>
      <c r="D60" s="29" t="s">
        <v>117</v>
      </c>
      <c r="E60" s="9" t="s">
        <v>117</v>
      </c>
      <c r="F60" s="9" t="s">
        <v>117</v>
      </c>
      <c r="G60" s="7" t="s">
        <v>117</v>
      </c>
      <c r="H60" s="9" t="s">
        <v>117</v>
      </c>
      <c r="I60" s="24" t="s">
        <v>117</v>
      </c>
    </row>
    <row r="61" spans="1:14" hidden="1" x14ac:dyDescent="0.2">
      <c r="A61" s="10">
        <v>0</v>
      </c>
      <c r="B61" s="11">
        <v>0</v>
      </c>
      <c r="C61" s="75" t="s">
        <v>117</v>
      </c>
      <c r="D61" s="29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4" hidden="1" x14ac:dyDescent="0.2">
      <c r="A62" s="10">
        <v>0</v>
      </c>
      <c r="B62" s="11">
        <v>0</v>
      </c>
      <c r="C62" s="75" t="s">
        <v>117</v>
      </c>
      <c r="D62" s="29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4" hidden="1" x14ac:dyDescent="0.2">
      <c r="A63" s="10">
        <v>0</v>
      </c>
      <c r="B63" s="11">
        <v>0</v>
      </c>
      <c r="C63" s="75" t="s">
        <v>117</v>
      </c>
      <c r="D63" s="29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4" hidden="1" x14ac:dyDescent="0.2">
      <c r="A64" s="10">
        <v>0</v>
      </c>
      <c r="B64" s="11">
        <v>0</v>
      </c>
      <c r="C64" s="75" t="s">
        <v>117</v>
      </c>
      <c r="D64" s="29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4" hidden="1" x14ac:dyDescent="0.2">
      <c r="A65" s="10">
        <v>0</v>
      </c>
      <c r="B65" s="11">
        <v>0</v>
      </c>
      <c r="C65" s="75" t="s">
        <v>117</v>
      </c>
      <c r="D65" s="29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4" hidden="1" x14ac:dyDescent="0.2">
      <c r="A66" s="10">
        <v>0</v>
      </c>
      <c r="B66" s="11">
        <v>0</v>
      </c>
      <c r="C66" s="75" t="s">
        <v>117</v>
      </c>
      <c r="D66" s="29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4" hidden="1" x14ac:dyDescent="0.2">
      <c r="A67" s="10">
        <v>0</v>
      </c>
      <c r="B67" s="11">
        <v>0</v>
      </c>
      <c r="C67" s="75" t="s">
        <v>117</v>
      </c>
      <c r="D67" s="29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4" hidden="1" x14ac:dyDescent="0.2">
      <c r="A68" s="10">
        <v>0</v>
      </c>
      <c r="B68" s="11">
        <v>0</v>
      </c>
      <c r="C68" s="75" t="s">
        <v>117</v>
      </c>
      <c r="D68" s="29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4" hidden="1" x14ac:dyDescent="0.2">
      <c r="A69" s="10">
        <v>0</v>
      </c>
      <c r="B69" s="11">
        <v>0</v>
      </c>
      <c r="C69" s="75" t="s">
        <v>117</v>
      </c>
      <c r="D69" s="29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4" hidden="1" x14ac:dyDescent="0.2">
      <c r="A70" s="10">
        <v>0</v>
      </c>
      <c r="B70" s="11">
        <v>0</v>
      </c>
      <c r="C70" s="75" t="s">
        <v>117</v>
      </c>
      <c r="D70" s="29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4" hidden="1" x14ac:dyDescent="0.2">
      <c r="A71" s="10">
        <v>0</v>
      </c>
      <c r="B71" s="11">
        <v>0</v>
      </c>
      <c r="C71" s="75" t="s">
        <v>117</v>
      </c>
      <c r="D71" s="29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4" hidden="1" x14ac:dyDescent="0.2">
      <c r="A72" s="10">
        <v>0</v>
      </c>
      <c r="B72" s="11">
        <v>0</v>
      </c>
      <c r="C72" s="75" t="s">
        <v>117</v>
      </c>
      <c r="D72" s="29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4" x14ac:dyDescent="0.2">
      <c r="A73" s="10">
        <v>1</v>
      </c>
      <c r="B73" s="11" t="s">
        <v>163</v>
      </c>
      <c r="C73" s="9" t="s">
        <v>117</v>
      </c>
      <c r="D73" s="27" t="s">
        <v>117</v>
      </c>
      <c r="E73" s="77" t="s">
        <v>117</v>
      </c>
      <c r="F73" s="71" t="s">
        <v>117</v>
      </c>
      <c r="G73" s="30">
        <v>1924</v>
      </c>
      <c r="H73" s="24" t="s">
        <v>117</v>
      </c>
      <c r="I73" s="24">
        <v>7.3194654400566437</v>
      </c>
      <c r="M73" s="218">
        <v>160</v>
      </c>
    </row>
    <row r="74" spans="1:14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 t="s">
        <v>117</v>
      </c>
      <c r="F74" s="71" t="s">
        <v>117</v>
      </c>
      <c r="G74" s="27">
        <v>17.141860000000001</v>
      </c>
      <c r="H74" s="27" t="s">
        <v>117</v>
      </c>
      <c r="I74" s="27">
        <v>6.5212708860857282E-2</v>
      </c>
    </row>
    <row r="75" spans="1:14" x14ac:dyDescent="0.2">
      <c r="A75" s="10">
        <v>1</v>
      </c>
      <c r="B75" s="94" t="s">
        <v>165</v>
      </c>
      <c r="C75" s="95" t="s">
        <v>117</v>
      </c>
      <c r="D75" s="27" t="s">
        <v>117</v>
      </c>
      <c r="E75" s="91" t="s">
        <v>117</v>
      </c>
      <c r="F75" s="93" t="s">
        <v>117</v>
      </c>
      <c r="G75" s="91" t="s">
        <v>117</v>
      </c>
      <c r="H75" s="91">
        <v>717.83333333333337</v>
      </c>
      <c r="I75" s="27" t="s">
        <v>117</v>
      </c>
      <c r="L75" s="63">
        <f>SUM(G76:G80)</f>
        <v>717.83333333333337</v>
      </c>
      <c r="N75" s="218">
        <v>100</v>
      </c>
    </row>
    <row r="76" spans="1:14" x14ac:dyDescent="0.2">
      <c r="A76" s="10">
        <v>1</v>
      </c>
      <c r="B76" s="26" t="s">
        <v>221</v>
      </c>
      <c r="C76" s="24" t="s">
        <v>117</v>
      </c>
      <c r="D76" s="27">
        <v>0.7</v>
      </c>
      <c r="E76" s="27" t="s">
        <v>117</v>
      </c>
      <c r="F76" s="71" t="s">
        <v>117</v>
      </c>
      <c r="G76" s="27">
        <v>117.83333333333333</v>
      </c>
      <c r="H76" s="27" t="s">
        <v>117</v>
      </c>
      <c r="I76" s="27">
        <v>0.44827287475052385</v>
      </c>
    </row>
    <row r="77" spans="1:14" x14ac:dyDescent="0.2">
      <c r="A77" s="10">
        <v>1</v>
      </c>
      <c r="B77" s="26" t="s">
        <v>202</v>
      </c>
      <c r="C77" s="24" t="s">
        <v>117</v>
      </c>
      <c r="D77" s="27">
        <v>72</v>
      </c>
      <c r="E77" s="27" t="s">
        <v>117</v>
      </c>
      <c r="F77" s="71" t="s">
        <v>117</v>
      </c>
      <c r="G77" s="27">
        <v>600</v>
      </c>
      <c r="H77" s="27" t="s">
        <v>117</v>
      </c>
      <c r="I77" s="27">
        <v>2.2825775800592445</v>
      </c>
    </row>
    <row r="78" spans="1:14" hidden="1" x14ac:dyDescent="0.2">
      <c r="A78" s="10">
        <v>0</v>
      </c>
      <c r="B78" s="26">
        <v>0</v>
      </c>
      <c r="C78" s="24" t="s">
        <v>117</v>
      </c>
      <c r="D78" s="29" t="s">
        <v>117</v>
      </c>
      <c r="E78" s="27" t="s">
        <v>117</v>
      </c>
      <c r="F78" s="71" t="s">
        <v>117</v>
      </c>
      <c r="G78" s="27" t="s">
        <v>117</v>
      </c>
      <c r="H78" s="27" t="s">
        <v>117</v>
      </c>
      <c r="I78" s="27" t="s">
        <v>117</v>
      </c>
    </row>
    <row r="79" spans="1:14" hidden="1" x14ac:dyDescent="0.2">
      <c r="A79" s="10">
        <v>0</v>
      </c>
      <c r="B79" s="26">
        <v>0</v>
      </c>
      <c r="C79" s="24" t="s">
        <v>117</v>
      </c>
      <c r="D79" s="29" t="s">
        <v>117</v>
      </c>
      <c r="E79" s="27" t="s">
        <v>117</v>
      </c>
      <c r="F79" s="71" t="s">
        <v>117</v>
      </c>
      <c r="G79" s="27" t="s">
        <v>117</v>
      </c>
      <c r="H79" s="27" t="s">
        <v>117</v>
      </c>
      <c r="I79" s="27" t="s">
        <v>117</v>
      </c>
    </row>
    <row r="80" spans="1:14" hidden="1" x14ac:dyDescent="0.2">
      <c r="A80" s="10">
        <v>0</v>
      </c>
      <c r="B80" s="26">
        <v>0</v>
      </c>
      <c r="C80" s="24" t="s">
        <v>117</v>
      </c>
      <c r="D80" s="29" t="s">
        <v>117</v>
      </c>
      <c r="E80" s="27" t="s">
        <v>117</v>
      </c>
      <c r="F80" s="71" t="s">
        <v>117</v>
      </c>
      <c r="G80" s="27" t="s">
        <v>117</v>
      </c>
      <c r="H80" s="27" t="s">
        <v>117</v>
      </c>
      <c r="I80" s="27" t="s">
        <v>117</v>
      </c>
    </row>
    <row r="81" spans="1:14" hidden="1" x14ac:dyDescent="0.2">
      <c r="A81" s="10">
        <v>0</v>
      </c>
      <c r="B81" s="11">
        <v>0</v>
      </c>
      <c r="C81" s="9" t="s">
        <v>117</v>
      </c>
      <c r="D81" s="29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4" x14ac:dyDescent="0.2">
      <c r="A82" s="10">
        <v>1</v>
      </c>
      <c r="B82" s="94" t="s">
        <v>167</v>
      </c>
      <c r="C82" s="95" t="s">
        <v>117</v>
      </c>
      <c r="D82" s="27" t="s">
        <v>117</v>
      </c>
      <c r="E82" s="91" t="s">
        <v>117</v>
      </c>
      <c r="F82" s="93" t="s">
        <v>117</v>
      </c>
      <c r="G82" s="91" t="s">
        <v>117</v>
      </c>
      <c r="H82" s="91">
        <v>5157.2168757706822</v>
      </c>
      <c r="I82" s="27" t="s">
        <v>117</v>
      </c>
      <c r="L82" s="63">
        <f>SUM(G83:G84)</f>
        <v>5157.2168757706822</v>
      </c>
      <c r="N82" s="218">
        <v>106.12974289521371</v>
      </c>
    </row>
    <row r="83" spans="1:14" x14ac:dyDescent="0.2">
      <c r="A83" s="10">
        <v>1</v>
      </c>
      <c r="B83" s="31" t="s">
        <v>168</v>
      </c>
      <c r="C83" s="24" t="s">
        <v>117</v>
      </c>
      <c r="D83" s="27">
        <v>134.36439552411727</v>
      </c>
      <c r="E83" s="27" t="s">
        <v>117</v>
      </c>
      <c r="F83" s="71">
        <v>21.397965320767309</v>
      </c>
      <c r="G83" s="27">
        <v>2875.1246757709237</v>
      </c>
      <c r="H83" s="27" t="s">
        <v>117</v>
      </c>
      <c r="I83" s="27">
        <v>10.937825207983025</v>
      </c>
    </row>
    <row r="84" spans="1:14" x14ac:dyDescent="0.2">
      <c r="A84" s="10">
        <v>1</v>
      </c>
      <c r="B84" s="31" t="s">
        <v>169</v>
      </c>
      <c r="C84" s="24" t="s">
        <v>117</v>
      </c>
      <c r="D84" s="27">
        <v>396.47912892896341</v>
      </c>
      <c r="E84" s="27" t="s">
        <v>117</v>
      </c>
      <c r="F84" s="71">
        <v>5.7558949096880134</v>
      </c>
      <c r="G84" s="27">
        <v>2282.0921999997581</v>
      </c>
      <c r="H84" s="27" t="s">
        <v>117</v>
      </c>
      <c r="I84" s="27">
        <v>8.6817541522458761</v>
      </c>
    </row>
    <row r="85" spans="1:14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 t="s">
        <v>117</v>
      </c>
      <c r="F85" s="93" t="s">
        <v>117</v>
      </c>
      <c r="G85" s="91" t="s">
        <v>117</v>
      </c>
      <c r="H85" s="91">
        <v>1929.7883262081755</v>
      </c>
      <c r="I85" s="27" t="s">
        <v>117</v>
      </c>
      <c r="L85" s="63">
        <f>SUM(G87:G91)</f>
        <v>1929.7883262081755</v>
      </c>
      <c r="N85" s="218">
        <v>89.689201718360806</v>
      </c>
    </row>
    <row r="86" spans="1:14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4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 t="s">
        <v>117</v>
      </c>
      <c r="F87" s="71" t="s">
        <v>117</v>
      </c>
      <c r="G87" s="27">
        <v>744.25871679855061</v>
      </c>
      <c r="H87" s="27" t="s">
        <v>117</v>
      </c>
      <c r="I87" s="27">
        <v>2.8313804345467242</v>
      </c>
    </row>
    <row r="88" spans="1:14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 t="s">
        <v>117</v>
      </c>
      <c r="F88" s="71" t="s">
        <v>117</v>
      </c>
      <c r="G88" s="27">
        <v>817.67570393872563</v>
      </c>
      <c r="H88" s="27" t="s">
        <v>117</v>
      </c>
      <c r="I88" s="27">
        <v>3.1106803826161595</v>
      </c>
    </row>
    <row r="89" spans="1:14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 t="s">
        <v>117</v>
      </c>
      <c r="F89" s="71" t="s">
        <v>117</v>
      </c>
      <c r="G89" s="27">
        <v>367.85390547089918</v>
      </c>
      <c r="H89" s="27" t="s">
        <v>117</v>
      </c>
      <c r="I89" s="27">
        <v>1.3994251289418451</v>
      </c>
    </row>
    <row r="90" spans="1:14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4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4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 t="s">
        <v>117</v>
      </c>
      <c r="F92" s="71" t="s">
        <v>117</v>
      </c>
      <c r="G92" s="27">
        <v>585.90869502726173</v>
      </c>
      <c r="H92" s="27" t="s">
        <v>117</v>
      </c>
      <c r="I92" s="27">
        <v>2.228970085384995</v>
      </c>
      <c r="L92" s="63">
        <f>+G92</f>
        <v>585.90869502726173</v>
      </c>
    </row>
    <row r="93" spans="1:14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4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 t="s">
        <v>117</v>
      </c>
      <c r="F94" s="155" t="s">
        <v>117</v>
      </c>
      <c r="G94" s="39">
        <v>26286.07260676007</v>
      </c>
      <c r="H94" s="38" t="s">
        <v>117</v>
      </c>
      <c r="I94" s="38">
        <v>100</v>
      </c>
      <c r="L94" s="63">
        <f>SUM(L31:L92)</f>
        <v>26286.072606760066</v>
      </c>
    </row>
    <row r="95" spans="1:14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4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 t="s">
        <v>117</v>
      </c>
      <c r="F99" s="156" t="s">
        <v>117</v>
      </c>
      <c r="G99" s="41">
        <v>26286.07260676007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 t="s">
        <v>117</v>
      </c>
      <c r="F100" s="170">
        <v>1.0514429042704028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 t="s">
        <v>117</v>
      </c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x14ac:dyDescent="0.2">
      <c r="A104" s="10">
        <v>1</v>
      </c>
      <c r="B104" s="43" t="s">
        <v>178</v>
      </c>
      <c r="C104" s="24" t="s">
        <v>117</v>
      </c>
      <c r="D104" s="24" t="s">
        <v>117</v>
      </c>
      <c r="E104" s="26" t="s">
        <v>117</v>
      </c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2875.1246757709237</v>
      </c>
      <c r="E105" s="271" t="s">
        <v>117</v>
      </c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x14ac:dyDescent="0.2">
      <c r="A106" s="10">
        <v>1</v>
      </c>
      <c r="B106" s="26" t="s">
        <v>180</v>
      </c>
      <c r="C106" s="24" t="s">
        <v>117</v>
      </c>
      <c r="D106" s="26" t="s">
        <v>117</v>
      </c>
      <c r="E106" s="26" t="s">
        <v>117</v>
      </c>
      <c r="F106" s="26">
        <v>332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 t="s">
        <v>117</v>
      </c>
      <c r="F112" s="157" t="s">
        <v>117</v>
      </c>
      <c r="G112" s="36">
        <v>23967.833173902927</v>
      </c>
      <c r="H112" s="35" t="s">
        <v>117</v>
      </c>
      <c r="I112" s="34" t="s">
        <v>117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 t="s">
        <v>117</v>
      </c>
      <c r="F113" s="158">
        <v>0.95871332695611711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  <c r="N113" s="10">
        <v>95.601996034776533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E74:I80 I55:I73 I81 C3:I3 I86 D87:I89 I90:I91 I93 D92:I92 D31:I54 E82:I85 E55:H72 D55:D85">
    <cfRule type="cellIs" dxfId="7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Normal="10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2" width="9.140625" style="10" hidden="1" customWidth="1"/>
    <col min="13" max="13" width="0" style="10" hidden="1" customWidth="1"/>
    <col min="14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 t="s">
        <v>117</v>
      </c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 t="s">
        <v>117</v>
      </c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 t="s">
        <v>117</v>
      </c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 t="s">
        <v>117</v>
      </c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259</v>
      </c>
      <c r="C7" s="24" t="s">
        <v>117</v>
      </c>
      <c r="D7" s="61" t="s">
        <v>117</v>
      </c>
      <c r="E7" s="62" t="s">
        <v>117</v>
      </c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 t="s">
        <v>117</v>
      </c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 t="s">
        <v>117</v>
      </c>
      <c r="F9" s="102" t="s">
        <v>117</v>
      </c>
      <c r="G9" s="144">
        <v>25000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 t="s">
        <v>117</v>
      </c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 t="s">
        <v>117</v>
      </c>
      <c r="F11" s="62" t="s">
        <v>117</v>
      </c>
      <c r="G11" s="179">
        <v>27777.777777777777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 t="s">
        <v>117</v>
      </c>
      <c r="F12" s="62" t="s">
        <v>117</v>
      </c>
      <c r="G12" s="179">
        <v>10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179" t="s">
        <v>117</v>
      </c>
      <c r="H13" s="62" t="s">
        <v>117</v>
      </c>
      <c r="I13" s="61" t="s">
        <v>117</v>
      </c>
    </row>
    <row r="14" spans="1:9" hidden="1" x14ac:dyDescent="0.2">
      <c r="A14" s="10">
        <v>0</v>
      </c>
      <c r="B14" s="24" t="s">
        <v>117</v>
      </c>
      <c r="C14" s="24" t="s">
        <v>117</v>
      </c>
      <c r="D14" s="61" t="s">
        <v>117</v>
      </c>
      <c r="E14" s="62" t="s">
        <v>117</v>
      </c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 t="s">
        <v>117</v>
      </c>
      <c r="F15" s="62" t="s">
        <v>117</v>
      </c>
      <c r="G15" s="247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 t="s">
        <v>117</v>
      </c>
      <c r="F16" s="62" t="s">
        <v>117</v>
      </c>
      <c r="G16" s="179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 t="s">
        <v>117</v>
      </c>
      <c r="F17" s="62" t="s">
        <v>117</v>
      </c>
      <c r="G17" s="179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179">
        <v>15.391999999999999</v>
      </c>
      <c r="H18" s="73" t="s">
        <v>2</v>
      </c>
      <c r="I18" s="25" t="s">
        <v>117</v>
      </c>
    </row>
    <row r="19" spans="1:12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2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40000</v>
      </c>
      <c r="H21" s="24" t="s">
        <v>129</v>
      </c>
      <c r="I21" s="24" t="s">
        <v>117</v>
      </c>
    </row>
    <row r="22" spans="1:12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2" x14ac:dyDescent="0.2">
      <c r="A23" s="10">
        <v>1</v>
      </c>
      <c r="B23" s="24" t="s">
        <v>260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32" t="s">
        <v>105</v>
      </c>
      <c r="H23" s="24" t="s">
        <v>117</v>
      </c>
      <c r="I23" s="24" t="s">
        <v>117</v>
      </c>
    </row>
    <row r="24" spans="1:12" ht="13.5" x14ac:dyDescent="0.2">
      <c r="A24" s="10">
        <v>1</v>
      </c>
      <c r="B24" s="24" t="s">
        <v>261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32" t="s">
        <v>104</v>
      </c>
      <c r="H24" s="24"/>
      <c r="I24" s="24"/>
    </row>
    <row r="25" spans="1:12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2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2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 t="s">
        <v>117</v>
      </c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 t="s">
        <v>117</v>
      </c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2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 t="s">
        <v>117</v>
      </c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2" x14ac:dyDescent="0.2">
      <c r="A31" s="10">
        <v>1</v>
      </c>
      <c r="B31" s="90" t="s">
        <v>137</v>
      </c>
      <c r="C31" s="91" t="s">
        <v>117</v>
      </c>
      <c r="D31" s="91" t="s">
        <v>117</v>
      </c>
      <c r="E31" s="91" t="s">
        <v>117</v>
      </c>
      <c r="F31" s="91" t="s">
        <v>117</v>
      </c>
      <c r="G31" s="91" t="s">
        <v>117</v>
      </c>
      <c r="H31" s="91">
        <v>164.35015267303947</v>
      </c>
      <c r="I31" s="27" t="s">
        <v>117</v>
      </c>
      <c r="L31" s="63">
        <f>+H31</f>
        <v>164.35015267303947</v>
      </c>
    </row>
    <row r="32" spans="1:12" hidden="1" x14ac:dyDescent="0.2">
      <c r="A32" s="10">
        <v>0</v>
      </c>
      <c r="B32" s="11" t="s">
        <v>262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3" x14ac:dyDescent="0.2">
      <c r="A33" s="10">
        <v>1</v>
      </c>
      <c r="B33" s="26" t="s">
        <v>139</v>
      </c>
      <c r="C33" s="27" t="s">
        <v>117</v>
      </c>
      <c r="D33" s="27">
        <v>15000</v>
      </c>
      <c r="E33" s="27" t="s">
        <v>117</v>
      </c>
      <c r="F33" s="71">
        <v>1.0956676844869298E-2</v>
      </c>
      <c r="G33" s="27">
        <v>164.35015267303947</v>
      </c>
      <c r="H33" s="27" t="s">
        <v>117</v>
      </c>
      <c r="I33" s="27">
        <v>0.62298897981338164</v>
      </c>
    </row>
    <row r="34" spans="1:13" x14ac:dyDescent="0.2">
      <c r="A34" s="10">
        <v>1</v>
      </c>
      <c r="B34" s="43" t="s">
        <v>140</v>
      </c>
      <c r="C34" s="91" t="s">
        <v>117</v>
      </c>
      <c r="D34" s="91" t="s">
        <v>117</v>
      </c>
      <c r="E34" s="91" t="s">
        <v>117</v>
      </c>
      <c r="F34" s="93" t="s">
        <v>117</v>
      </c>
      <c r="G34" s="91" t="s">
        <v>117</v>
      </c>
      <c r="H34" s="91">
        <v>8843.3851396096488</v>
      </c>
      <c r="I34" s="27" t="s">
        <v>117</v>
      </c>
      <c r="L34" s="10">
        <f>SUBTOTAL(9,G35:G52)</f>
        <v>8843.3851396096452</v>
      </c>
    </row>
    <row r="35" spans="1:13" x14ac:dyDescent="0.2">
      <c r="A35" s="10">
        <v>1</v>
      </c>
      <c r="B35" s="26" t="s">
        <v>142</v>
      </c>
      <c r="C35" s="27" t="s">
        <v>117</v>
      </c>
      <c r="D35" s="27">
        <v>40000</v>
      </c>
      <c r="E35" s="27" t="s">
        <v>117</v>
      </c>
      <c r="F35" s="71">
        <v>0.10547095238095237</v>
      </c>
      <c r="G35" s="27">
        <v>4218.8380952380949</v>
      </c>
      <c r="H35" s="27" t="s">
        <v>117</v>
      </c>
      <c r="I35" s="27">
        <v>15.992012165507189</v>
      </c>
      <c r="M35" s="63"/>
    </row>
    <row r="36" spans="1:13" x14ac:dyDescent="0.2">
      <c r="A36" s="10">
        <v>1</v>
      </c>
      <c r="B36" s="26" t="s">
        <v>141</v>
      </c>
      <c r="C36" s="27" t="s">
        <v>117</v>
      </c>
      <c r="D36" s="27">
        <v>40000</v>
      </c>
      <c r="E36" s="27" t="s">
        <v>117</v>
      </c>
      <c r="F36" s="71">
        <v>6.3054200000000019E-2</v>
      </c>
      <c r="G36" s="27">
        <v>2522.1680000000006</v>
      </c>
      <c r="H36" s="27" t="s">
        <v>117</v>
      </c>
      <c r="I36" s="27">
        <v>9.5605805268942472</v>
      </c>
    </row>
    <row r="37" spans="1:13" x14ac:dyDescent="0.2">
      <c r="A37" s="10">
        <v>1</v>
      </c>
      <c r="B37" s="26" t="s">
        <v>143</v>
      </c>
      <c r="C37" s="27" t="s">
        <v>117</v>
      </c>
      <c r="D37" s="27">
        <v>10</v>
      </c>
      <c r="E37" s="27" t="s">
        <v>117</v>
      </c>
      <c r="F37" s="71">
        <v>0.94000000000000006</v>
      </c>
      <c r="G37" s="27">
        <v>9.4</v>
      </c>
      <c r="H37" s="27" t="s">
        <v>117</v>
      </c>
      <c r="I37" s="27">
        <v>3.563182823380754E-2</v>
      </c>
    </row>
    <row r="38" spans="1:13" x14ac:dyDescent="0.2">
      <c r="A38" s="10">
        <v>1</v>
      </c>
      <c r="B38" s="11" t="s">
        <v>263</v>
      </c>
      <c r="C38" s="75" t="s">
        <v>117</v>
      </c>
      <c r="D38" s="27">
        <v>10</v>
      </c>
      <c r="E38" s="9" t="s">
        <v>117</v>
      </c>
      <c r="F38" s="28">
        <v>7.3600000000000012</v>
      </c>
      <c r="G38" s="27">
        <v>73.600000000000009</v>
      </c>
      <c r="H38" s="24" t="s">
        <v>117</v>
      </c>
      <c r="I38" s="24">
        <v>0.27898963383066333</v>
      </c>
    </row>
    <row r="39" spans="1:13" x14ac:dyDescent="0.2">
      <c r="A39" s="10">
        <v>1</v>
      </c>
      <c r="B39" s="11" t="s">
        <v>146</v>
      </c>
      <c r="C39" s="75" t="s">
        <v>117</v>
      </c>
      <c r="D39" s="82">
        <v>631.71064040629255</v>
      </c>
      <c r="E39" s="9" t="s">
        <v>117</v>
      </c>
      <c r="F39" s="13">
        <v>0.38578166896881627</v>
      </c>
      <c r="G39" s="27">
        <v>243.7023851612993</v>
      </c>
      <c r="H39" s="24" t="s">
        <v>117</v>
      </c>
      <c r="I39" s="24">
        <v>0.92378314130176842</v>
      </c>
    </row>
    <row r="40" spans="1:13" hidden="1" x14ac:dyDescent="0.2">
      <c r="A40" s="10">
        <v>0</v>
      </c>
      <c r="B40" s="11" t="s">
        <v>53</v>
      </c>
      <c r="C40" s="75" t="s">
        <v>117</v>
      </c>
      <c r="D40" s="82">
        <v>124.66666666666666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3" hidden="1" x14ac:dyDescent="0.2">
      <c r="A41" s="10">
        <v>0</v>
      </c>
      <c r="B41" s="26" t="s">
        <v>12</v>
      </c>
      <c r="C41" s="27" t="s">
        <v>117</v>
      </c>
      <c r="D41" s="27">
        <v>20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3" hidden="1" x14ac:dyDescent="0.2">
      <c r="A42" s="10">
        <v>0</v>
      </c>
      <c r="B42" s="26" t="s">
        <v>54</v>
      </c>
      <c r="C42" s="27" t="s">
        <v>117</v>
      </c>
      <c r="D42" s="27">
        <v>110</v>
      </c>
      <c r="E42" s="27" t="s">
        <v>117</v>
      </c>
      <c r="F42" s="71" t="s">
        <v>117</v>
      </c>
      <c r="G42" s="27" t="s">
        <v>117</v>
      </c>
      <c r="H42" s="27" t="s">
        <v>117</v>
      </c>
      <c r="I42" s="27" t="s">
        <v>117</v>
      </c>
    </row>
    <row r="43" spans="1:13" x14ac:dyDescent="0.2">
      <c r="A43" s="10">
        <v>1</v>
      </c>
      <c r="B43" s="26" t="s">
        <v>147</v>
      </c>
      <c r="C43" s="27" t="s">
        <v>117</v>
      </c>
      <c r="D43" s="27" t="s">
        <v>117</v>
      </c>
      <c r="E43" s="27" t="s">
        <v>117</v>
      </c>
      <c r="F43" s="71" t="s">
        <v>117</v>
      </c>
      <c r="G43" s="27">
        <v>752.0735247926259</v>
      </c>
      <c r="H43" s="27" t="s">
        <v>117</v>
      </c>
      <c r="I43" s="27">
        <v>2.8508249632558558</v>
      </c>
    </row>
    <row r="44" spans="1:13" hidden="1" x14ac:dyDescent="0.2">
      <c r="A44" s="10">
        <v>0</v>
      </c>
      <c r="B44" s="26" t="s">
        <v>216</v>
      </c>
      <c r="C44" s="27" t="s">
        <v>117</v>
      </c>
      <c r="D44" s="27">
        <v>0.4</v>
      </c>
      <c r="E44" s="27" t="s">
        <v>117</v>
      </c>
      <c r="F44" s="71">
        <v>201.83760000000001</v>
      </c>
      <c r="G44" s="27">
        <v>80.735040000000012</v>
      </c>
      <c r="H44" s="27" t="s">
        <v>117</v>
      </c>
      <c r="I44" s="27">
        <v>0.3060358593329342</v>
      </c>
    </row>
    <row r="45" spans="1:13" hidden="1" x14ac:dyDescent="0.2">
      <c r="A45" s="10">
        <v>0</v>
      </c>
      <c r="B45" s="26" t="s">
        <v>151</v>
      </c>
      <c r="C45" s="27" t="s">
        <v>117</v>
      </c>
      <c r="D45" s="27">
        <v>4</v>
      </c>
      <c r="E45" s="27" t="s">
        <v>117</v>
      </c>
      <c r="F45" s="71">
        <v>26.6934</v>
      </c>
      <c r="G45" s="27">
        <v>106.7736</v>
      </c>
      <c r="H45" s="27" t="s">
        <v>117</v>
      </c>
      <c r="I45" s="27">
        <v>0.40473814628779498</v>
      </c>
    </row>
    <row r="46" spans="1:13" hidden="1" x14ac:dyDescent="0.2">
      <c r="A46" s="10">
        <v>0</v>
      </c>
      <c r="B46" s="26" t="s">
        <v>264</v>
      </c>
      <c r="C46" s="27" t="s">
        <v>117</v>
      </c>
      <c r="D46" s="27">
        <v>5</v>
      </c>
      <c r="E46" s="27" t="s">
        <v>117</v>
      </c>
      <c r="F46" s="71">
        <v>39.270000000000003</v>
      </c>
      <c r="G46" s="27">
        <v>196.35000000000002</v>
      </c>
      <c r="H46" s="27" t="s">
        <v>117</v>
      </c>
      <c r="I46" s="27">
        <v>0.74428824188384157</v>
      </c>
    </row>
    <row r="47" spans="1:13" hidden="1" x14ac:dyDescent="0.2">
      <c r="A47" s="10">
        <v>0</v>
      </c>
      <c r="B47" s="26" t="s">
        <v>227</v>
      </c>
      <c r="C47" s="27" t="s">
        <v>117</v>
      </c>
      <c r="D47" s="27">
        <v>1.2</v>
      </c>
      <c r="E47" s="27" t="s">
        <v>117</v>
      </c>
      <c r="F47" s="71" t="s">
        <v>117</v>
      </c>
      <c r="G47" s="27" t="s">
        <v>117</v>
      </c>
      <c r="H47" s="27" t="s">
        <v>117</v>
      </c>
      <c r="I47" s="27" t="s">
        <v>117</v>
      </c>
    </row>
    <row r="48" spans="1:13" hidden="1" x14ac:dyDescent="0.2">
      <c r="A48" s="10">
        <v>0</v>
      </c>
      <c r="B48" s="26" t="s">
        <v>250</v>
      </c>
      <c r="C48" s="27" t="s">
        <v>117</v>
      </c>
      <c r="D48" s="27">
        <v>2</v>
      </c>
      <c r="E48" s="27" t="s">
        <v>117</v>
      </c>
      <c r="F48" s="71">
        <v>119.595</v>
      </c>
      <c r="G48" s="27">
        <v>239.19</v>
      </c>
      <c r="H48" s="27" t="s">
        <v>117</v>
      </c>
      <c r="I48" s="27">
        <v>0.906678403749407</v>
      </c>
    </row>
    <row r="49" spans="1:12" hidden="1" x14ac:dyDescent="0.2">
      <c r="A49" s="10">
        <v>0</v>
      </c>
      <c r="B49" s="26" t="s">
        <v>209</v>
      </c>
      <c r="C49" s="27" t="s">
        <v>117</v>
      </c>
      <c r="D49" s="27">
        <v>12</v>
      </c>
      <c r="E49" s="27" t="s">
        <v>117</v>
      </c>
      <c r="F49" s="71">
        <v>10.752073732718893</v>
      </c>
      <c r="G49" s="27">
        <v>129.02488479262672</v>
      </c>
      <c r="H49" s="27" t="s">
        <v>117</v>
      </c>
      <c r="I49" s="27">
        <v>0.48908431200188107</v>
      </c>
    </row>
    <row r="50" spans="1:12" x14ac:dyDescent="0.2">
      <c r="A50" s="10">
        <v>1</v>
      </c>
      <c r="B50" s="26" t="s">
        <v>265</v>
      </c>
      <c r="C50" s="27" t="s">
        <v>117</v>
      </c>
      <c r="D50" s="27">
        <v>8300</v>
      </c>
      <c r="E50" s="27" t="s">
        <v>117</v>
      </c>
      <c r="F50" s="71">
        <v>5.0849999999999992E-2</v>
      </c>
      <c r="G50" s="27">
        <v>422.05499999999995</v>
      </c>
      <c r="H50" s="27" t="s">
        <v>117</v>
      </c>
      <c r="I50" s="27">
        <v>1.5998501345978338</v>
      </c>
    </row>
    <row r="51" spans="1:12" ht="12.75" customHeight="1" x14ac:dyDescent="0.2">
      <c r="A51" s="10">
        <v>1</v>
      </c>
      <c r="B51" s="26" t="s">
        <v>201</v>
      </c>
      <c r="C51" s="27" t="s">
        <v>117</v>
      </c>
      <c r="D51" s="27">
        <v>3572</v>
      </c>
      <c r="E51" s="27" t="s">
        <v>117</v>
      </c>
      <c r="F51" s="71">
        <v>4.5999999999999992E-2</v>
      </c>
      <c r="G51" s="27">
        <v>164.31199999999998</v>
      </c>
      <c r="H51" s="27" t="s">
        <v>117</v>
      </c>
      <c r="I51" s="27">
        <v>0.62284435752695566</v>
      </c>
    </row>
    <row r="52" spans="1:12" x14ac:dyDescent="0.2">
      <c r="A52" s="10">
        <v>1</v>
      </c>
      <c r="B52" s="26" t="s">
        <v>219</v>
      </c>
      <c r="C52" s="27" t="s">
        <v>117</v>
      </c>
      <c r="D52" s="27">
        <v>9000</v>
      </c>
      <c r="E52" s="27" t="s">
        <v>117</v>
      </c>
      <c r="F52" s="71">
        <v>4.8581792713069338E-2</v>
      </c>
      <c r="G52" s="27">
        <v>437.23613441762404</v>
      </c>
      <c r="H52" s="27" t="s">
        <v>117</v>
      </c>
      <c r="I52" s="27">
        <v>1.6573960467215705</v>
      </c>
      <c r="L52" s="63">
        <f>SUM(G53:G74)</f>
        <v>8969.7460841379288</v>
      </c>
    </row>
    <row r="53" spans="1:12" x14ac:dyDescent="0.2">
      <c r="A53" s="176">
        <v>1</v>
      </c>
      <c r="B53" s="43" t="s">
        <v>157</v>
      </c>
      <c r="C53" s="91" t="s">
        <v>117</v>
      </c>
      <c r="D53" s="91" t="s">
        <v>117</v>
      </c>
      <c r="E53" s="91" t="s">
        <v>117</v>
      </c>
      <c r="F53" s="93" t="s">
        <v>117</v>
      </c>
      <c r="G53" s="91" t="s">
        <v>117</v>
      </c>
      <c r="H53" s="91">
        <v>8969.7460841379288</v>
      </c>
      <c r="I53" s="27" t="s">
        <v>117</v>
      </c>
    </row>
    <row r="54" spans="1:12" x14ac:dyDescent="0.2">
      <c r="A54" s="10">
        <v>1</v>
      </c>
      <c r="B54" s="26" t="s">
        <v>158</v>
      </c>
      <c r="C54" s="27" t="s">
        <v>117</v>
      </c>
      <c r="D54" s="27">
        <v>1.4</v>
      </c>
      <c r="E54" s="27" t="s">
        <v>117</v>
      </c>
      <c r="F54" s="71">
        <v>45</v>
      </c>
      <c r="G54" s="27">
        <v>62.999999999999993</v>
      </c>
      <c r="H54" s="27" t="s">
        <v>117</v>
      </c>
      <c r="I54" s="27">
        <v>0.23880906156700793</v>
      </c>
    </row>
    <row r="55" spans="1:12" x14ac:dyDescent="0.2">
      <c r="A55" s="10">
        <v>1</v>
      </c>
      <c r="B55" s="11" t="s">
        <v>220</v>
      </c>
      <c r="C55" s="75" t="s">
        <v>117</v>
      </c>
      <c r="D55" s="27">
        <v>900</v>
      </c>
      <c r="E55" s="9" t="s">
        <v>117</v>
      </c>
      <c r="F55" s="28">
        <v>0.1396</v>
      </c>
      <c r="G55" s="27">
        <v>125.64</v>
      </c>
      <c r="H55" s="9" t="s">
        <v>117</v>
      </c>
      <c r="I55" s="24">
        <v>0.47625349992506161</v>
      </c>
    </row>
    <row r="56" spans="1:12" x14ac:dyDescent="0.2">
      <c r="A56" s="10">
        <v>1</v>
      </c>
      <c r="B56" s="11" t="s">
        <v>159</v>
      </c>
      <c r="C56" s="75" t="s">
        <v>117</v>
      </c>
      <c r="D56" s="27">
        <v>363</v>
      </c>
      <c r="E56" s="9" t="s">
        <v>117</v>
      </c>
      <c r="F56" s="154">
        <v>0.2</v>
      </c>
      <c r="G56" s="27">
        <v>72.600000000000009</v>
      </c>
      <c r="H56" s="9" t="s">
        <v>117</v>
      </c>
      <c r="I56" s="24">
        <v>0.27519901380579015</v>
      </c>
    </row>
    <row r="57" spans="1:12" x14ac:dyDescent="0.2">
      <c r="A57" s="10">
        <v>1</v>
      </c>
      <c r="B57" s="11" t="s">
        <v>160</v>
      </c>
      <c r="C57" s="75" t="s">
        <v>117</v>
      </c>
      <c r="D57" s="27">
        <v>2250000</v>
      </c>
      <c r="E57" s="9" t="s">
        <v>117</v>
      </c>
      <c r="F57" s="28">
        <v>2.5000000000000001E-4</v>
      </c>
      <c r="G57" s="27">
        <v>562.5</v>
      </c>
      <c r="H57" s="9" t="s">
        <v>117</v>
      </c>
      <c r="I57" s="24">
        <v>2.1322237639911426</v>
      </c>
    </row>
    <row r="58" spans="1:12" x14ac:dyDescent="0.2">
      <c r="A58" s="10">
        <v>1</v>
      </c>
      <c r="B58" s="11" t="s">
        <v>161</v>
      </c>
      <c r="C58" s="75" t="s">
        <v>117</v>
      </c>
      <c r="D58" s="27">
        <v>25000</v>
      </c>
      <c r="E58" s="9" t="s">
        <v>117</v>
      </c>
      <c r="F58" s="28">
        <v>0.05</v>
      </c>
      <c r="G58" s="27">
        <v>1250</v>
      </c>
      <c r="H58" s="9" t="s">
        <v>117</v>
      </c>
      <c r="I58" s="24">
        <v>4.7382750310914279</v>
      </c>
    </row>
    <row r="59" spans="1:12" x14ac:dyDescent="0.2">
      <c r="A59" s="10">
        <v>1</v>
      </c>
      <c r="B59" s="11" t="s">
        <v>162</v>
      </c>
      <c r="C59" s="75" t="s">
        <v>117</v>
      </c>
      <c r="D59" s="29">
        <v>1092.5</v>
      </c>
      <c r="E59" s="9" t="s">
        <v>117</v>
      </c>
      <c r="F59" s="28">
        <v>4.5353448275862061</v>
      </c>
      <c r="G59" s="7">
        <v>4954.8642241379303</v>
      </c>
      <c r="H59" s="9" t="s">
        <v>117</v>
      </c>
      <c r="I59" s="24">
        <v>18.782007548544765</v>
      </c>
    </row>
    <row r="60" spans="1:12" hidden="1" x14ac:dyDescent="0.2">
      <c r="A60" s="10">
        <v>0</v>
      </c>
      <c r="B60" s="11">
        <v>0</v>
      </c>
      <c r="C60" s="75" t="s">
        <v>117</v>
      </c>
      <c r="D60" s="29" t="s">
        <v>117</v>
      </c>
      <c r="E60" s="9" t="s">
        <v>117</v>
      </c>
      <c r="F60" s="9" t="s">
        <v>117</v>
      </c>
      <c r="G60" s="7" t="s">
        <v>117</v>
      </c>
      <c r="H60" s="9" t="s">
        <v>117</v>
      </c>
      <c r="I60" s="24" t="s">
        <v>117</v>
      </c>
    </row>
    <row r="61" spans="1:12" hidden="1" x14ac:dyDescent="0.2">
      <c r="A61" s="10">
        <v>0</v>
      </c>
      <c r="B61" s="11">
        <v>0</v>
      </c>
      <c r="C61" s="75" t="s">
        <v>117</v>
      </c>
      <c r="D61" s="29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2" hidden="1" x14ac:dyDescent="0.2">
      <c r="A62" s="10">
        <v>0</v>
      </c>
      <c r="B62" s="11">
        <v>0</v>
      </c>
      <c r="C62" s="75" t="s">
        <v>117</v>
      </c>
      <c r="D62" s="29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2" hidden="1" x14ac:dyDescent="0.2">
      <c r="A63" s="10">
        <v>0</v>
      </c>
      <c r="B63" s="11">
        <v>0</v>
      </c>
      <c r="C63" s="75" t="s">
        <v>117</v>
      </c>
      <c r="D63" s="29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2" hidden="1" x14ac:dyDescent="0.2">
      <c r="A64" s="10">
        <v>0</v>
      </c>
      <c r="B64" s="11">
        <v>0</v>
      </c>
      <c r="C64" s="75" t="s">
        <v>117</v>
      </c>
      <c r="D64" s="29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2" hidden="1" x14ac:dyDescent="0.2">
      <c r="A65" s="10">
        <v>0</v>
      </c>
      <c r="B65" s="11">
        <v>0</v>
      </c>
      <c r="C65" s="75" t="s">
        <v>117</v>
      </c>
      <c r="D65" s="29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2" hidden="1" x14ac:dyDescent="0.2">
      <c r="A66" s="10">
        <v>0</v>
      </c>
      <c r="B66" s="11">
        <v>0</v>
      </c>
      <c r="C66" s="75" t="s">
        <v>117</v>
      </c>
      <c r="D66" s="29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2" hidden="1" x14ac:dyDescent="0.2">
      <c r="A67" s="10">
        <v>0</v>
      </c>
      <c r="B67" s="11">
        <v>0</v>
      </c>
      <c r="C67" s="75" t="s">
        <v>117</v>
      </c>
      <c r="D67" s="29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2" hidden="1" x14ac:dyDescent="0.2">
      <c r="A68" s="10">
        <v>0</v>
      </c>
      <c r="B68" s="11">
        <v>0</v>
      </c>
      <c r="C68" s="75" t="s">
        <v>117</v>
      </c>
      <c r="D68" s="29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2" hidden="1" x14ac:dyDescent="0.2">
      <c r="A69" s="10">
        <v>0</v>
      </c>
      <c r="B69" s="11">
        <v>0</v>
      </c>
      <c r="C69" s="75" t="s">
        <v>117</v>
      </c>
      <c r="D69" s="29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2" hidden="1" x14ac:dyDescent="0.2">
      <c r="A70" s="10">
        <v>0</v>
      </c>
      <c r="B70" s="11">
        <v>0</v>
      </c>
      <c r="C70" s="75" t="s">
        <v>117</v>
      </c>
      <c r="D70" s="29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2" hidden="1" x14ac:dyDescent="0.2">
      <c r="A71" s="10">
        <v>0</v>
      </c>
      <c r="B71" s="11">
        <v>0</v>
      </c>
      <c r="C71" s="75" t="s">
        <v>117</v>
      </c>
      <c r="D71" s="29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2" hidden="1" x14ac:dyDescent="0.2">
      <c r="A72" s="10">
        <v>0</v>
      </c>
      <c r="B72" s="11">
        <v>0</v>
      </c>
      <c r="C72" s="75" t="s">
        <v>117</v>
      </c>
      <c r="D72" s="29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2" x14ac:dyDescent="0.2">
      <c r="A73" s="10">
        <v>1</v>
      </c>
      <c r="B73" s="11" t="s">
        <v>163</v>
      </c>
      <c r="C73" s="9" t="s">
        <v>117</v>
      </c>
      <c r="D73" s="27" t="s">
        <v>117</v>
      </c>
      <c r="E73" s="77" t="s">
        <v>117</v>
      </c>
      <c r="F73" s="71" t="s">
        <v>117</v>
      </c>
      <c r="G73" s="30">
        <v>1924</v>
      </c>
      <c r="H73" s="24" t="s">
        <v>117</v>
      </c>
      <c r="I73" s="24">
        <v>7.2931529278559264</v>
      </c>
    </row>
    <row r="74" spans="1:12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 t="s">
        <v>117</v>
      </c>
      <c r="F74" s="71" t="s">
        <v>117</v>
      </c>
      <c r="G74" s="27">
        <v>17.141860000000001</v>
      </c>
      <c r="H74" s="27" t="s">
        <v>117</v>
      </c>
      <c r="I74" s="27">
        <v>6.4978277779571936E-2</v>
      </c>
    </row>
    <row r="75" spans="1:12" x14ac:dyDescent="0.2">
      <c r="A75" s="10">
        <v>1</v>
      </c>
      <c r="B75" s="94" t="s">
        <v>165</v>
      </c>
      <c r="C75" s="95" t="s">
        <v>117</v>
      </c>
      <c r="D75" s="27" t="s">
        <v>117</v>
      </c>
      <c r="E75" s="91" t="s">
        <v>117</v>
      </c>
      <c r="F75" s="93" t="s">
        <v>117</v>
      </c>
      <c r="G75" s="91" t="s">
        <v>117</v>
      </c>
      <c r="H75" s="91">
        <v>717.83333333333337</v>
      </c>
      <c r="I75" s="27" t="s">
        <v>117</v>
      </c>
      <c r="L75" s="63">
        <f>SUM(G76:G80)</f>
        <v>717.83333333333337</v>
      </c>
    </row>
    <row r="76" spans="1:12" x14ac:dyDescent="0.2">
      <c r="A76" s="10">
        <v>1</v>
      </c>
      <c r="B76" s="26" t="s">
        <v>221</v>
      </c>
      <c r="C76" s="24" t="s">
        <v>117</v>
      </c>
      <c r="D76" s="27">
        <v>0.7</v>
      </c>
      <c r="E76" s="27" t="s">
        <v>117</v>
      </c>
      <c r="F76" s="71" t="s">
        <v>117</v>
      </c>
      <c r="G76" s="27">
        <v>117.83333333333333</v>
      </c>
      <c r="H76" s="27" t="s">
        <v>117</v>
      </c>
      <c r="I76" s="27">
        <v>0.44666139293088525</v>
      </c>
    </row>
    <row r="77" spans="1:12" x14ac:dyDescent="0.2">
      <c r="A77" s="10">
        <v>1</v>
      </c>
      <c r="B77" s="26" t="s">
        <v>202</v>
      </c>
      <c r="C77" s="24" t="s">
        <v>117</v>
      </c>
      <c r="D77" s="27">
        <v>72</v>
      </c>
      <c r="E77" s="27" t="s">
        <v>117</v>
      </c>
      <c r="F77" s="71" t="s">
        <v>117</v>
      </c>
      <c r="G77" s="27">
        <v>600</v>
      </c>
      <c r="H77" s="27" t="s">
        <v>117</v>
      </c>
      <c r="I77" s="27">
        <v>2.2743720149238857</v>
      </c>
    </row>
    <row r="78" spans="1:12" hidden="1" x14ac:dyDescent="0.2">
      <c r="A78" s="10">
        <v>0</v>
      </c>
      <c r="B78" s="26">
        <v>0</v>
      </c>
      <c r="C78" s="24" t="s">
        <v>117</v>
      </c>
      <c r="D78" s="29" t="s">
        <v>117</v>
      </c>
      <c r="E78" s="27" t="s">
        <v>117</v>
      </c>
      <c r="F78" s="71" t="s">
        <v>117</v>
      </c>
      <c r="G78" s="27" t="s">
        <v>117</v>
      </c>
      <c r="H78" s="27" t="s">
        <v>117</v>
      </c>
      <c r="I78" s="27" t="s">
        <v>117</v>
      </c>
    </row>
    <row r="79" spans="1:12" hidden="1" x14ac:dyDescent="0.2">
      <c r="A79" s="10">
        <v>0</v>
      </c>
      <c r="B79" s="26">
        <v>0</v>
      </c>
      <c r="C79" s="24" t="s">
        <v>117</v>
      </c>
      <c r="D79" s="29" t="s">
        <v>117</v>
      </c>
      <c r="E79" s="27" t="s">
        <v>117</v>
      </c>
      <c r="F79" s="71" t="s">
        <v>117</v>
      </c>
      <c r="G79" s="27" t="s">
        <v>117</v>
      </c>
      <c r="H79" s="27" t="s">
        <v>117</v>
      </c>
      <c r="I79" s="27" t="s">
        <v>117</v>
      </c>
    </row>
    <row r="80" spans="1:12" hidden="1" x14ac:dyDescent="0.2">
      <c r="A80" s="10">
        <v>0</v>
      </c>
      <c r="B80" s="26">
        <v>0</v>
      </c>
      <c r="C80" s="24" t="s">
        <v>117</v>
      </c>
      <c r="D80" s="29" t="s">
        <v>117</v>
      </c>
      <c r="E80" s="27" t="s">
        <v>117</v>
      </c>
      <c r="F80" s="71" t="s">
        <v>117</v>
      </c>
      <c r="G80" s="27" t="s">
        <v>117</v>
      </c>
      <c r="H80" s="27" t="s">
        <v>117</v>
      </c>
      <c r="I80" s="27" t="s">
        <v>117</v>
      </c>
    </row>
    <row r="81" spans="1:12" hidden="1" x14ac:dyDescent="0.2">
      <c r="A81" s="10">
        <v>0</v>
      </c>
      <c r="B81" s="11">
        <v>0</v>
      </c>
      <c r="C81" s="9" t="s">
        <v>117</v>
      </c>
      <c r="D81" s="29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2" x14ac:dyDescent="0.2">
      <c r="A82" s="10">
        <v>1</v>
      </c>
      <c r="B82" s="94" t="s">
        <v>167</v>
      </c>
      <c r="C82" s="95" t="s">
        <v>117</v>
      </c>
      <c r="D82" s="27" t="s">
        <v>117</v>
      </c>
      <c r="E82" s="91" t="s">
        <v>117</v>
      </c>
      <c r="F82" s="93" t="s">
        <v>117</v>
      </c>
      <c r="G82" s="91" t="s">
        <v>117</v>
      </c>
      <c r="H82" s="91">
        <v>5157.2168757706822</v>
      </c>
      <c r="I82" s="27" t="s">
        <v>117</v>
      </c>
      <c r="L82" s="63">
        <f>SUM(G83:G84)</f>
        <v>5157.2168757706822</v>
      </c>
    </row>
    <row r="83" spans="1:12" x14ac:dyDescent="0.2">
      <c r="A83" s="10">
        <v>1</v>
      </c>
      <c r="B83" s="31" t="s">
        <v>168</v>
      </c>
      <c r="C83" s="24" t="s">
        <v>117</v>
      </c>
      <c r="D83" s="27">
        <v>134.36439552411727</v>
      </c>
      <c r="E83" s="27" t="s">
        <v>117</v>
      </c>
      <c r="F83" s="71">
        <v>21.397965320767309</v>
      </c>
      <c r="G83" s="27">
        <v>2875.1246757709237</v>
      </c>
      <c r="H83" s="27" t="s">
        <v>117</v>
      </c>
      <c r="I83" s="27">
        <v>10.898505169984164</v>
      </c>
    </row>
    <row r="84" spans="1:12" x14ac:dyDescent="0.2">
      <c r="A84" s="10">
        <v>1</v>
      </c>
      <c r="B84" s="31" t="s">
        <v>169</v>
      </c>
      <c r="C84" s="24" t="s">
        <v>117</v>
      </c>
      <c r="D84" s="27">
        <v>396.47912892896341</v>
      </c>
      <c r="E84" s="27" t="s">
        <v>117</v>
      </c>
      <c r="F84" s="71">
        <v>5.7558949096880134</v>
      </c>
      <c r="G84" s="27">
        <v>2282.0921999997581</v>
      </c>
      <c r="H84" s="27" t="s">
        <v>117</v>
      </c>
      <c r="I84" s="27">
        <v>8.6505443919258873</v>
      </c>
    </row>
    <row r="85" spans="1:12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 t="s">
        <v>117</v>
      </c>
      <c r="F85" s="93" t="s">
        <v>117</v>
      </c>
      <c r="G85" s="91" t="s">
        <v>117</v>
      </c>
      <c r="H85" s="91">
        <v>1942.1598862081755</v>
      </c>
      <c r="I85" s="27" t="s">
        <v>117</v>
      </c>
      <c r="L85" s="63">
        <f>SUM(G87:G91)</f>
        <v>1942.1598862081755</v>
      </c>
    </row>
    <row r="86" spans="1:12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2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 t="s">
        <v>117</v>
      </c>
      <c r="F87" s="71" t="s">
        <v>117</v>
      </c>
      <c r="G87" s="27">
        <v>744.25871679855061</v>
      </c>
      <c r="H87" s="27" t="s">
        <v>117</v>
      </c>
      <c r="I87" s="27">
        <v>2.821201995582975</v>
      </c>
    </row>
    <row r="88" spans="1:12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 t="s">
        <v>117</v>
      </c>
      <c r="F88" s="71" t="s">
        <v>117</v>
      </c>
      <c r="G88" s="27">
        <v>817.67570393872563</v>
      </c>
      <c r="H88" s="27" t="s">
        <v>117</v>
      </c>
      <c r="I88" s="27">
        <v>3.0994978972023763</v>
      </c>
    </row>
    <row r="89" spans="1:12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 t="s">
        <v>117</v>
      </c>
      <c r="F89" s="71" t="s">
        <v>117</v>
      </c>
      <c r="G89" s="27">
        <v>380.22546547089922</v>
      </c>
      <c r="H89" s="27" t="s">
        <v>117</v>
      </c>
      <c r="I89" s="27">
        <v>1.4412902633807023</v>
      </c>
    </row>
    <row r="90" spans="1:12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2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2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 t="s">
        <v>117</v>
      </c>
      <c r="F92" s="71" t="s">
        <v>117</v>
      </c>
      <c r="G92" s="27">
        <v>586.21701918000144</v>
      </c>
      <c r="H92" s="27" t="s">
        <v>117</v>
      </c>
      <c r="I92" s="27">
        <v>2.2221259718251565</v>
      </c>
      <c r="L92" s="63">
        <f>+G92</f>
        <v>586.21701918000144</v>
      </c>
    </row>
    <row r="93" spans="1:12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2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 t="s">
        <v>117</v>
      </c>
      <c r="F94" s="155" t="s">
        <v>117</v>
      </c>
      <c r="G94" s="39">
        <v>26380.908490912807</v>
      </c>
      <c r="H94" s="38" t="s">
        <v>117</v>
      </c>
      <c r="I94" s="38">
        <v>100.00000000000003</v>
      </c>
      <c r="L94" s="63">
        <f>SUM(L31:L92)</f>
        <v>26380.908490912807</v>
      </c>
    </row>
    <row r="95" spans="1:12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2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 t="s">
        <v>117</v>
      </c>
      <c r="F99" s="156" t="s">
        <v>117</v>
      </c>
      <c r="G99" s="41">
        <v>26380.908490912807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 t="s">
        <v>117</v>
      </c>
      <c r="F100" s="170">
        <v>1.0552363396365123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 t="s">
        <v>117</v>
      </c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x14ac:dyDescent="0.2">
      <c r="A104" s="10">
        <v>1</v>
      </c>
      <c r="B104" s="43" t="s">
        <v>178</v>
      </c>
      <c r="C104" s="24" t="s">
        <v>117</v>
      </c>
      <c r="D104" s="24" t="s">
        <v>117</v>
      </c>
      <c r="E104" s="26" t="s">
        <v>117</v>
      </c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2875.1246757709237</v>
      </c>
      <c r="E105" s="271" t="s">
        <v>117</v>
      </c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x14ac:dyDescent="0.2">
      <c r="A106" s="10">
        <v>1</v>
      </c>
      <c r="B106" s="26" t="s">
        <v>180</v>
      </c>
      <c r="C106" s="24" t="s">
        <v>117</v>
      </c>
      <c r="D106" s="26" t="s">
        <v>117</v>
      </c>
      <c r="E106" s="26" t="s">
        <v>117</v>
      </c>
      <c r="F106" s="26">
        <v>332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 t="s">
        <v>117</v>
      </c>
      <c r="F112" s="157" t="s">
        <v>117</v>
      </c>
      <c r="G112" s="36">
        <v>24062.669058055664</v>
      </c>
      <c r="H112" s="35" t="s">
        <v>117</v>
      </c>
      <c r="I112" s="34" t="s">
        <v>117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 t="s">
        <v>117</v>
      </c>
      <c r="F113" s="158">
        <v>0.96250676232222654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E55:H72 D55:D85">
    <cfRule type="cellIs" dxfId="6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Normal="10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2" width="9.140625" style="10" hidden="1" customWidth="1"/>
    <col min="13" max="13" width="0" style="10" hidden="1" customWidth="1"/>
    <col min="14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 t="s">
        <v>117</v>
      </c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 t="s">
        <v>117</v>
      </c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 t="s">
        <v>117</v>
      </c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 t="s">
        <v>117</v>
      </c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259</v>
      </c>
      <c r="C7" s="24" t="s">
        <v>117</v>
      </c>
      <c r="D7" s="61" t="s">
        <v>117</v>
      </c>
      <c r="E7" s="62" t="s">
        <v>117</v>
      </c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 t="s">
        <v>117</v>
      </c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 t="s">
        <v>117</v>
      </c>
      <c r="F9" s="102" t="s">
        <v>117</v>
      </c>
      <c r="G9" s="144">
        <v>25000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 t="s">
        <v>117</v>
      </c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 t="s">
        <v>117</v>
      </c>
      <c r="F11" s="62" t="s">
        <v>117</v>
      </c>
      <c r="G11" s="179">
        <v>27777.777777777777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 t="s">
        <v>117</v>
      </c>
      <c r="F12" s="62" t="s">
        <v>117</v>
      </c>
      <c r="G12" s="179">
        <v>10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179" t="s">
        <v>117</v>
      </c>
      <c r="H13" s="62" t="s">
        <v>117</v>
      </c>
      <c r="I13" s="61" t="s">
        <v>117</v>
      </c>
    </row>
    <row r="14" spans="1:9" hidden="1" x14ac:dyDescent="0.2">
      <c r="A14" s="10">
        <v>0</v>
      </c>
      <c r="B14" s="24" t="s">
        <v>117</v>
      </c>
      <c r="C14" s="24" t="s">
        <v>117</v>
      </c>
      <c r="D14" s="61" t="s">
        <v>117</v>
      </c>
      <c r="E14" s="62" t="s">
        <v>117</v>
      </c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 t="s">
        <v>117</v>
      </c>
      <c r="F15" s="62" t="s">
        <v>117</v>
      </c>
      <c r="G15" s="247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 t="s">
        <v>117</v>
      </c>
      <c r="F16" s="62" t="s">
        <v>117</v>
      </c>
      <c r="G16" s="179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 t="s">
        <v>117</v>
      </c>
      <c r="F17" s="62" t="s">
        <v>117</v>
      </c>
      <c r="G17" s="179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179">
        <v>15.391999999999999</v>
      </c>
      <c r="H18" s="73" t="s">
        <v>2</v>
      </c>
      <c r="I18" s="25" t="s">
        <v>117</v>
      </c>
    </row>
    <row r="19" spans="1:12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2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40000</v>
      </c>
      <c r="H21" s="24" t="s">
        <v>129</v>
      </c>
      <c r="I21" s="24" t="s">
        <v>117</v>
      </c>
    </row>
    <row r="22" spans="1:12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2" x14ac:dyDescent="0.2">
      <c r="A23" s="10">
        <v>1</v>
      </c>
      <c r="B23" s="24" t="s">
        <v>260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32" t="s">
        <v>105</v>
      </c>
      <c r="H23" s="24" t="s">
        <v>117</v>
      </c>
      <c r="I23" s="24" t="s">
        <v>117</v>
      </c>
    </row>
    <row r="24" spans="1:12" ht="13.5" x14ac:dyDescent="0.2">
      <c r="A24" s="10">
        <v>1</v>
      </c>
      <c r="B24" s="24" t="s">
        <v>261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32" t="s">
        <v>105</v>
      </c>
      <c r="H24" s="24"/>
      <c r="I24" s="24"/>
    </row>
    <row r="25" spans="1:12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2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2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 t="s">
        <v>117</v>
      </c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 t="s">
        <v>117</v>
      </c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2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 t="s">
        <v>117</v>
      </c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2" x14ac:dyDescent="0.2">
      <c r="A31" s="10">
        <v>1</v>
      </c>
      <c r="B31" s="90" t="s">
        <v>137</v>
      </c>
      <c r="C31" s="91" t="s">
        <v>117</v>
      </c>
      <c r="D31" s="91" t="s">
        <v>117</v>
      </c>
      <c r="E31" s="91" t="s">
        <v>117</v>
      </c>
      <c r="F31" s="91" t="s">
        <v>117</v>
      </c>
      <c r="G31" s="91" t="s">
        <v>117</v>
      </c>
      <c r="H31" s="91">
        <v>164.35015267303947</v>
      </c>
      <c r="I31" s="27" t="s">
        <v>117</v>
      </c>
      <c r="L31" s="63">
        <f>+H31</f>
        <v>164.35015267303947</v>
      </c>
    </row>
    <row r="32" spans="1:12" hidden="1" x14ac:dyDescent="0.2">
      <c r="A32" s="10">
        <v>0</v>
      </c>
      <c r="B32" s="11" t="s">
        <v>262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3" x14ac:dyDescent="0.2">
      <c r="A33" s="10">
        <v>1</v>
      </c>
      <c r="B33" s="26" t="s">
        <v>139</v>
      </c>
      <c r="C33" s="27" t="s">
        <v>117</v>
      </c>
      <c r="D33" s="27">
        <v>15000</v>
      </c>
      <c r="E33" s="27" t="s">
        <v>117</v>
      </c>
      <c r="F33" s="71">
        <v>1.0956676844869298E-2</v>
      </c>
      <c r="G33" s="27">
        <v>164.35015267303947</v>
      </c>
      <c r="H33" s="27" t="s">
        <v>117</v>
      </c>
      <c r="I33" s="27">
        <v>0.62694759135867562</v>
      </c>
    </row>
    <row r="34" spans="1:13" x14ac:dyDescent="0.2">
      <c r="A34" s="10">
        <v>1</v>
      </c>
      <c r="B34" s="43" t="s">
        <v>140</v>
      </c>
      <c r="C34" s="91" t="s">
        <v>117</v>
      </c>
      <c r="D34" s="91" t="s">
        <v>117</v>
      </c>
      <c r="E34" s="91" t="s">
        <v>117</v>
      </c>
      <c r="F34" s="93" t="s">
        <v>117</v>
      </c>
      <c r="G34" s="91" t="s">
        <v>117</v>
      </c>
      <c r="H34" s="91">
        <v>8679.0731396096489</v>
      </c>
      <c r="I34" s="27" t="s">
        <v>117</v>
      </c>
      <c r="L34" s="10">
        <f>SUBTOTAL(9,G35:G52)</f>
        <v>8679.0731396096471</v>
      </c>
    </row>
    <row r="35" spans="1:13" x14ac:dyDescent="0.2">
      <c r="A35" s="10">
        <v>1</v>
      </c>
      <c r="B35" s="26" t="s">
        <v>142</v>
      </c>
      <c r="C35" s="27" t="s">
        <v>117</v>
      </c>
      <c r="D35" s="27">
        <v>40000</v>
      </c>
      <c r="E35" s="27" t="s">
        <v>117</v>
      </c>
      <c r="F35" s="71">
        <v>0.10547095238095237</v>
      </c>
      <c r="G35" s="27">
        <v>4218.8380952380949</v>
      </c>
      <c r="H35" s="27" t="s">
        <v>117</v>
      </c>
      <c r="I35" s="27">
        <v>16.09362899348033</v>
      </c>
      <c r="M35" s="63"/>
    </row>
    <row r="36" spans="1:13" x14ac:dyDescent="0.2">
      <c r="A36" s="10">
        <v>1</v>
      </c>
      <c r="B36" s="26" t="s">
        <v>141</v>
      </c>
      <c r="C36" s="27" t="s">
        <v>117</v>
      </c>
      <c r="D36" s="27">
        <v>40000</v>
      </c>
      <c r="E36" s="27" t="s">
        <v>117</v>
      </c>
      <c r="F36" s="71">
        <v>6.3054200000000019E-2</v>
      </c>
      <c r="G36" s="27">
        <v>2522.1680000000006</v>
      </c>
      <c r="H36" s="27" t="s">
        <v>117</v>
      </c>
      <c r="I36" s="27">
        <v>9.6213305974088392</v>
      </c>
    </row>
    <row r="37" spans="1:13" x14ac:dyDescent="0.2">
      <c r="A37" s="10">
        <v>1</v>
      </c>
      <c r="B37" s="26" t="s">
        <v>143</v>
      </c>
      <c r="C37" s="27" t="s">
        <v>117</v>
      </c>
      <c r="D37" s="27">
        <v>10</v>
      </c>
      <c r="E37" s="27" t="s">
        <v>117</v>
      </c>
      <c r="F37" s="71">
        <v>0.94000000000000006</v>
      </c>
      <c r="G37" s="27">
        <v>9.4</v>
      </c>
      <c r="H37" s="27" t="s">
        <v>117</v>
      </c>
      <c r="I37" s="27">
        <v>3.5858240852965809E-2</v>
      </c>
    </row>
    <row r="38" spans="1:13" x14ac:dyDescent="0.2">
      <c r="A38" s="10">
        <v>1</v>
      </c>
      <c r="B38" s="11" t="s">
        <v>263</v>
      </c>
      <c r="C38" s="75" t="s">
        <v>117</v>
      </c>
      <c r="D38" s="27">
        <v>10</v>
      </c>
      <c r="E38" s="9" t="s">
        <v>117</v>
      </c>
      <c r="F38" s="28">
        <v>7.3600000000000012</v>
      </c>
      <c r="G38" s="27">
        <v>73.600000000000009</v>
      </c>
      <c r="H38" s="24" t="s">
        <v>117</v>
      </c>
      <c r="I38" s="24">
        <v>0.28076239646577489</v>
      </c>
    </row>
    <row r="39" spans="1:13" x14ac:dyDescent="0.2">
      <c r="A39" s="10">
        <v>1</v>
      </c>
      <c r="B39" s="11" t="s">
        <v>146</v>
      </c>
      <c r="C39" s="75" t="s">
        <v>117</v>
      </c>
      <c r="D39" s="82">
        <v>631.71064040629255</v>
      </c>
      <c r="E39" s="9" t="s">
        <v>117</v>
      </c>
      <c r="F39" s="13">
        <v>0.38578166896881627</v>
      </c>
      <c r="G39" s="27">
        <v>243.7023851612993</v>
      </c>
      <c r="H39" s="24" t="s">
        <v>117</v>
      </c>
      <c r="I39" s="24">
        <v>0.9296530663357564</v>
      </c>
    </row>
    <row r="40" spans="1:13" hidden="1" x14ac:dyDescent="0.2">
      <c r="A40" s="10">
        <v>0</v>
      </c>
      <c r="B40" s="11" t="s">
        <v>53</v>
      </c>
      <c r="C40" s="75" t="s">
        <v>117</v>
      </c>
      <c r="D40" s="82">
        <v>124.66666666666666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3" hidden="1" x14ac:dyDescent="0.2">
      <c r="A41" s="10">
        <v>0</v>
      </c>
      <c r="B41" s="26" t="s">
        <v>12</v>
      </c>
      <c r="C41" s="27" t="s">
        <v>117</v>
      </c>
      <c r="D41" s="27">
        <v>20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3" hidden="1" x14ac:dyDescent="0.2">
      <c r="A42" s="10">
        <v>0</v>
      </c>
      <c r="B42" s="26" t="s">
        <v>54</v>
      </c>
      <c r="C42" s="27" t="s">
        <v>117</v>
      </c>
      <c r="D42" s="27">
        <v>110</v>
      </c>
      <c r="E42" s="27" t="s">
        <v>117</v>
      </c>
      <c r="F42" s="71" t="s">
        <v>117</v>
      </c>
      <c r="G42" s="27" t="s">
        <v>117</v>
      </c>
      <c r="H42" s="27" t="s">
        <v>117</v>
      </c>
      <c r="I42" s="27" t="s">
        <v>117</v>
      </c>
    </row>
    <row r="43" spans="1:13" x14ac:dyDescent="0.2">
      <c r="A43" s="10">
        <v>1</v>
      </c>
      <c r="B43" s="26" t="s">
        <v>147</v>
      </c>
      <c r="C43" s="27" t="s">
        <v>117</v>
      </c>
      <c r="D43" s="27" t="s">
        <v>117</v>
      </c>
      <c r="E43" s="27" t="s">
        <v>117</v>
      </c>
      <c r="F43" s="71" t="s">
        <v>117</v>
      </c>
      <c r="G43" s="27">
        <v>752.07352479262772</v>
      </c>
      <c r="H43" s="27" t="s">
        <v>117</v>
      </c>
      <c r="I43" s="27">
        <v>2.8689397437396806</v>
      </c>
    </row>
    <row r="44" spans="1:13" hidden="1" x14ac:dyDescent="0.2">
      <c r="A44" s="10">
        <v>0</v>
      </c>
      <c r="B44" s="26" t="s">
        <v>216</v>
      </c>
      <c r="C44" s="27" t="s">
        <v>117</v>
      </c>
      <c r="D44" s="27">
        <v>0.4</v>
      </c>
      <c r="E44" s="27" t="s">
        <v>117</v>
      </c>
      <c r="F44" s="71">
        <v>201.83760000000001</v>
      </c>
      <c r="G44" s="27">
        <v>80.735040000000012</v>
      </c>
      <c r="H44" s="27" t="s">
        <v>117</v>
      </c>
      <c r="I44" s="27">
        <v>0.30798047974402432</v>
      </c>
    </row>
    <row r="45" spans="1:13" hidden="1" x14ac:dyDescent="0.2">
      <c r="A45" s="10">
        <v>0</v>
      </c>
      <c r="B45" s="26" t="s">
        <v>151</v>
      </c>
      <c r="C45" s="27" t="s">
        <v>117</v>
      </c>
      <c r="D45" s="27">
        <v>4</v>
      </c>
      <c r="E45" s="27" t="s">
        <v>117</v>
      </c>
      <c r="F45" s="71">
        <v>26.6934</v>
      </c>
      <c r="G45" s="27">
        <v>106.7736</v>
      </c>
      <c r="H45" s="27" t="s">
        <v>117</v>
      </c>
      <c r="I45" s="27">
        <v>0.40730994314236485</v>
      </c>
    </row>
    <row r="46" spans="1:13" hidden="1" x14ac:dyDescent="0.2">
      <c r="A46" s="10">
        <v>0</v>
      </c>
      <c r="B46" s="26" t="s">
        <v>264</v>
      </c>
      <c r="C46" s="27" t="s">
        <v>117</v>
      </c>
      <c r="D46" s="27">
        <v>5</v>
      </c>
      <c r="E46" s="27" t="s">
        <v>117</v>
      </c>
      <c r="F46" s="71">
        <v>39.270000000000003</v>
      </c>
      <c r="G46" s="27">
        <v>196.35000000000002</v>
      </c>
      <c r="H46" s="27" t="s">
        <v>117</v>
      </c>
      <c r="I46" s="27">
        <v>0.74901761611487627</v>
      </c>
    </row>
    <row r="47" spans="1:13" hidden="1" x14ac:dyDescent="0.2">
      <c r="A47" s="10">
        <v>0</v>
      </c>
      <c r="B47" s="26" t="s">
        <v>227</v>
      </c>
      <c r="C47" s="27" t="s">
        <v>117</v>
      </c>
      <c r="D47" s="27">
        <v>1.2</v>
      </c>
      <c r="E47" s="27" t="s">
        <v>117</v>
      </c>
      <c r="F47" s="71" t="s">
        <v>117</v>
      </c>
      <c r="G47" s="27" t="s">
        <v>117</v>
      </c>
      <c r="H47" s="27" t="s">
        <v>117</v>
      </c>
      <c r="I47" s="27" t="s">
        <v>117</v>
      </c>
    </row>
    <row r="48" spans="1:13" hidden="1" x14ac:dyDescent="0.2">
      <c r="A48" s="10">
        <v>0</v>
      </c>
      <c r="B48" s="26" t="s">
        <v>250</v>
      </c>
      <c r="C48" s="27" t="s">
        <v>117</v>
      </c>
      <c r="D48" s="27">
        <v>2</v>
      </c>
      <c r="E48" s="27" t="s">
        <v>117</v>
      </c>
      <c r="F48" s="71">
        <v>119.595</v>
      </c>
      <c r="G48" s="27">
        <v>239.19</v>
      </c>
      <c r="H48" s="27" t="s">
        <v>117</v>
      </c>
      <c r="I48" s="27">
        <v>0.912439641449031</v>
      </c>
    </row>
    <row r="49" spans="1:12" hidden="1" x14ac:dyDescent="0.2">
      <c r="A49" s="10">
        <v>0</v>
      </c>
      <c r="B49" s="26" t="s">
        <v>209</v>
      </c>
      <c r="C49" s="27" t="s">
        <v>117</v>
      </c>
      <c r="D49" s="27">
        <v>12</v>
      </c>
      <c r="E49" s="27" t="s">
        <v>117</v>
      </c>
      <c r="F49" s="71">
        <v>10.752073732718893</v>
      </c>
      <c r="G49" s="27">
        <v>129.02488479262672</v>
      </c>
      <c r="H49" s="27" t="s">
        <v>117</v>
      </c>
      <c r="I49" s="27">
        <v>0.4921920632893802</v>
      </c>
    </row>
    <row r="50" spans="1:12" x14ac:dyDescent="0.2">
      <c r="A50" s="10">
        <v>1</v>
      </c>
      <c r="B50" s="26" t="s">
        <v>265</v>
      </c>
      <c r="C50" s="27" t="s">
        <v>117</v>
      </c>
      <c r="D50" s="27">
        <v>8300</v>
      </c>
      <c r="E50" s="27" t="s">
        <v>117</v>
      </c>
      <c r="F50" s="71">
        <v>5.0849999999999992E-2</v>
      </c>
      <c r="G50" s="27">
        <v>422.05499999999995</v>
      </c>
      <c r="H50" s="27" t="s">
        <v>117</v>
      </c>
      <c r="I50" s="27">
        <v>1.6100159407657959</v>
      </c>
    </row>
    <row r="51" spans="1:12" x14ac:dyDescent="0.2">
      <c r="A51" s="10">
        <v>1</v>
      </c>
      <c r="B51" s="26" t="s">
        <v>219</v>
      </c>
      <c r="C51" s="27" t="s">
        <v>117</v>
      </c>
      <c r="D51" s="27">
        <v>9000</v>
      </c>
      <c r="E51" s="27" t="s">
        <v>117</v>
      </c>
      <c r="F51" s="71">
        <v>4.8581792713069338E-2</v>
      </c>
      <c r="G51" s="27">
        <v>437.23613441762404</v>
      </c>
      <c r="H51" s="27" t="s">
        <v>117</v>
      </c>
      <c r="I51" s="27">
        <v>1.6679275125071165</v>
      </c>
    </row>
    <row r="52" spans="1:12" s="176" customFormat="1" x14ac:dyDescent="0.2">
      <c r="A52" s="176">
        <v>1</v>
      </c>
      <c r="B52" s="43" t="s">
        <v>157</v>
      </c>
      <c r="C52" s="91" t="s">
        <v>117</v>
      </c>
      <c r="D52" s="91" t="s">
        <v>117</v>
      </c>
      <c r="E52" s="91" t="s">
        <v>117</v>
      </c>
      <c r="F52" s="93" t="s">
        <v>117</v>
      </c>
      <c r="G52" s="91" t="s">
        <v>117</v>
      </c>
      <c r="H52" s="91">
        <v>8969.7460841379288</v>
      </c>
      <c r="I52" s="91" t="s">
        <v>117</v>
      </c>
      <c r="L52" s="63">
        <f>SUM(G53:G74)</f>
        <v>8969.7460841379288</v>
      </c>
    </row>
    <row r="53" spans="1:12" x14ac:dyDescent="0.2">
      <c r="A53" s="10">
        <v>1</v>
      </c>
      <c r="B53" s="26" t="s">
        <v>158</v>
      </c>
      <c r="C53" s="27" t="s">
        <v>117</v>
      </c>
      <c r="D53" s="27">
        <v>1.4</v>
      </c>
      <c r="E53" s="27" t="s">
        <v>117</v>
      </c>
      <c r="F53" s="71">
        <v>45</v>
      </c>
      <c r="G53" s="27">
        <v>62.999999999999993</v>
      </c>
      <c r="H53" s="27" t="s">
        <v>117</v>
      </c>
      <c r="I53" s="27">
        <v>0.24032650784434526</v>
      </c>
    </row>
    <row r="54" spans="1:12" x14ac:dyDescent="0.2">
      <c r="A54" s="10">
        <v>1</v>
      </c>
      <c r="B54" s="26" t="s">
        <v>220</v>
      </c>
      <c r="C54" s="27" t="s">
        <v>117</v>
      </c>
      <c r="D54" s="27">
        <v>900</v>
      </c>
      <c r="E54" s="27" t="s">
        <v>117</v>
      </c>
      <c r="F54" s="71">
        <v>0.1396</v>
      </c>
      <c r="G54" s="27">
        <v>125.64</v>
      </c>
      <c r="H54" s="27" t="s">
        <v>117</v>
      </c>
      <c r="I54" s="27">
        <v>0.4792797213581515</v>
      </c>
    </row>
    <row r="55" spans="1:12" x14ac:dyDescent="0.2">
      <c r="A55" s="10">
        <v>1</v>
      </c>
      <c r="B55" s="11" t="s">
        <v>159</v>
      </c>
      <c r="C55" s="75" t="s">
        <v>117</v>
      </c>
      <c r="D55" s="27">
        <v>363</v>
      </c>
      <c r="E55" s="9" t="s">
        <v>117</v>
      </c>
      <c r="F55" s="28">
        <v>0.2</v>
      </c>
      <c r="G55" s="27">
        <v>72.600000000000009</v>
      </c>
      <c r="H55" s="9" t="s">
        <v>117</v>
      </c>
      <c r="I55" s="24">
        <v>0.2769476899920551</v>
      </c>
    </row>
    <row r="56" spans="1:12" x14ac:dyDescent="0.2">
      <c r="A56" s="10">
        <v>1</v>
      </c>
      <c r="B56" s="11" t="s">
        <v>160</v>
      </c>
      <c r="C56" s="75" t="s">
        <v>117</v>
      </c>
      <c r="D56" s="27">
        <v>2250000</v>
      </c>
      <c r="E56" s="9" t="s">
        <v>117</v>
      </c>
      <c r="F56" s="154">
        <v>2.5000000000000001E-4</v>
      </c>
      <c r="G56" s="27">
        <v>562.5</v>
      </c>
      <c r="H56" s="9" t="s">
        <v>117</v>
      </c>
      <c r="I56" s="24">
        <v>2.1457723914673688</v>
      </c>
    </row>
    <row r="57" spans="1:12" x14ac:dyDescent="0.2">
      <c r="A57" s="10">
        <v>1</v>
      </c>
      <c r="B57" s="11" t="s">
        <v>161</v>
      </c>
      <c r="C57" s="75" t="s">
        <v>117</v>
      </c>
      <c r="D57" s="27">
        <v>25000</v>
      </c>
      <c r="E57" s="9" t="s">
        <v>117</v>
      </c>
      <c r="F57" s="28">
        <v>0.05</v>
      </c>
      <c r="G57" s="27">
        <v>1250</v>
      </c>
      <c r="H57" s="9" t="s">
        <v>117</v>
      </c>
      <c r="I57" s="24">
        <v>4.7683830921497083</v>
      </c>
    </row>
    <row r="58" spans="1:12" x14ac:dyDescent="0.2">
      <c r="A58" s="10">
        <v>1</v>
      </c>
      <c r="B58" s="11" t="s">
        <v>162</v>
      </c>
      <c r="C58" s="75" t="s">
        <v>117</v>
      </c>
      <c r="D58" s="27">
        <v>1092.5</v>
      </c>
      <c r="E58" s="9" t="s">
        <v>117</v>
      </c>
      <c r="F58" s="28">
        <v>4.5353448275862061</v>
      </c>
      <c r="G58" s="27">
        <v>4954.8642241379303</v>
      </c>
      <c r="H58" s="9" t="s">
        <v>117</v>
      </c>
      <c r="I58" s="24">
        <v>18.901352632221432</v>
      </c>
    </row>
    <row r="59" spans="1:12" hidden="1" x14ac:dyDescent="0.2">
      <c r="A59" s="10">
        <v>0</v>
      </c>
      <c r="B59" s="11">
        <v>0</v>
      </c>
      <c r="C59" s="75" t="s">
        <v>117</v>
      </c>
      <c r="D59" s="29" t="s">
        <v>117</v>
      </c>
      <c r="E59" s="9" t="s">
        <v>117</v>
      </c>
      <c r="F59" s="28" t="s">
        <v>117</v>
      </c>
      <c r="G59" s="7" t="s">
        <v>117</v>
      </c>
      <c r="H59" s="9" t="s">
        <v>117</v>
      </c>
      <c r="I59" s="24" t="s">
        <v>117</v>
      </c>
    </row>
    <row r="60" spans="1:12" hidden="1" x14ac:dyDescent="0.2">
      <c r="A60" s="10">
        <v>0</v>
      </c>
      <c r="B60" s="11">
        <v>0</v>
      </c>
      <c r="C60" s="75" t="s">
        <v>117</v>
      </c>
      <c r="D60" s="29" t="s">
        <v>117</v>
      </c>
      <c r="E60" s="9" t="s">
        <v>117</v>
      </c>
      <c r="F60" s="9" t="s">
        <v>117</v>
      </c>
      <c r="G60" s="7" t="s">
        <v>117</v>
      </c>
      <c r="H60" s="9" t="s">
        <v>117</v>
      </c>
      <c r="I60" s="24" t="s">
        <v>117</v>
      </c>
    </row>
    <row r="61" spans="1:12" hidden="1" x14ac:dyDescent="0.2">
      <c r="A61" s="10">
        <v>0</v>
      </c>
      <c r="B61" s="11">
        <v>0</v>
      </c>
      <c r="C61" s="75" t="s">
        <v>117</v>
      </c>
      <c r="D61" s="29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2" hidden="1" x14ac:dyDescent="0.2">
      <c r="A62" s="10">
        <v>0</v>
      </c>
      <c r="B62" s="11">
        <v>0</v>
      </c>
      <c r="C62" s="75" t="s">
        <v>117</v>
      </c>
      <c r="D62" s="29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2" hidden="1" x14ac:dyDescent="0.2">
      <c r="A63" s="10">
        <v>0</v>
      </c>
      <c r="B63" s="11">
        <v>0</v>
      </c>
      <c r="C63" s="75" t="s">
        <v>117</v>
      </c>
      <c r="D63" s="29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2" hidden="1" x14ac:dyDescent="0.2">
      <c r="A64" s="10">
        <v>0</v>
      </c>
      <c r="B64" s="11">
        <v>0</v>
      </c>
      <c r="C64" s="75" t="s">
        <v>117</v>
      </c>
      <c r="D64" s="29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2" hidden="1" x14ac:dyDescent="0.2">
      <c r="A65" s="10">
        <v>0</v>
      </c>
      <c r="B65" s="11">
        <v>0</v>
      </c>
      <c r="C65" s="75" t="s">
        <v>117</v>
      </c>
      <c r="D65" s="29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2" hidden="1" x14ac:dyDescent="0.2">
      <c r="A66" s="10">
        <v>0</v>
      </c>
      <c r="B66" s="11">
        <v>0</v>
      </c>
      <c r="C66" s="75" t="s">
        <v>117</v>
      </c>
      <c r="D66" s="29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2" hidden="1" x14ac:dyDescent="0.2">
      <c r="A67" s="10">
        <v>0</v>
      </c>
      <c r="B67" s="11">
        <v>0</v>
      </c>
      <c r="C67" s="75" t="s">
        <v>117</v>
      </c>
      <c r="D67" s="29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2" hidden="1" x14ac:dyDescent="0.2">
      <c r="A68" s="10">
        <v>0</v>
      </c>
      <c r="B68" s="11">
        <v>0</v>
      </c>
      <c r="C68" s="75" t="s">
        <v>117</v>
      </c>
      <c r="D68" s="29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2" hidden="1" x14ac:dyDescent="0.2">
      <c r="A69" s="10">
        <v>0</v>
      </c>
      <c r="B69" s="11">
        <v>0</v>
      </c>
      <c r="C69" s="75" t="s">
        <v>117</v>
      </c>
      <c r="D69" s="29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2" hidden="1" x14ac:dyDescent="0.2">
      <c r="A70" s="10">
        <v>0</v>
      </c>
      <c r="B70" s="11">
        <v>0</v>
      </c>
      <c r="C70" s="75" t="s">
        <v>117</v>
      </c>
      <c r="D70" s="29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2" hidden="1" x14ac:dyDescent="0.2">
      <c r="A71" s="10">
        <v>0</v>
      </c>
      <c r="B71" s="11">
        <v>0</v>
      </c>
      <c r="C71" s="75" t="s">
        <v>117</v>
      </c>
      <c r="D71" s="29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2" hidden="1" x14ac:dyDescent="0.2">
      <c r="A72" s="10">
        <v>0</v>
      </c>
      <c r="B72" s="11">
        <v>0</v>
      </c>
      <c r="C72" s="75" t="s">
        <v>117</v>
      </c>
      <c r="D72" s="29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2" x14ac:dyDescent="0.2">
      <c r="A73" s="10">
        <v>1</v>
      </c>
      <c r="B73" s="11" t="s">
        <v>163</v>
      </c>
      <c r="C73" s="9" t="s">
        <v>117</v>
      </c>
      <c r="D73" s="27" t="s">
        <v>117</v>
      </c>
      <c r="E73" s="77" t="s">
        <v>117</v>
      </c>
      <c r="F73" s="71" t="s">
        <v>117</v>
      </c>
      <c r="G73" s="30">
        <v>1924</v>
      </c>
      <c r="H73" s="24" t="s">
        <v>117</v>
      </c>
      <c r="I73" s="24">
        <v>7.3394952554368311</v>
      </c>
    </row>
    <row r="74" spans="1:12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 t="s">
        <v>117</v>
      </c>
      <c r="F74" s="71" t="s">
        <v>117</v>
      </c>
      <c r="G74" s="27">
        <v>17.141860000000001</v>
      </c>
      <c r="H74" s="27" t="s">
        <v>117</v>
      </c>
      <c r="I74" s="27">
        <v>6.5391164313597927E-2</v>
      </c>
    </row>
    <row r="75" spans="1:12" x14ac:dyDescent="0.2">
      <c r="A75" s="10">
        <v>1</v>
      </c>
      <c r="B75" s="94" t="s">
        <v>165</v>
      </c>
      <c r="C75" s="95" t="s">
        <v>117</v>
      </c>
      <c r="D75" s="27" t="s">
        <v>117</v>
      </c>
      <c r="E75" s="91" t="s">
        <v>117</v>
      </c>
      <c r="F75" s="93" t="s">
        <v>117</v>
      </c>
      <c r="G75" s="91" t="s">
        <v>117</v>
      </c>
      <c r="H75" s="91">
        <v>717.83333333333337</v>
      </c>
      <c r="I75" s="27" t="s">
        <v>117</v>
      </c>
      <c r="L75" s="63">
        <f>SUM(G76:G80)</f>
        <v>717.83333333333337</v>
      </c>
    </row>
    <row r="76" spans="1:12" x14ac:dyDescent="0.2">
      <c r="A76" s="10">
        <v>1</v>
      </c>
      <c r="B76" s="26" t="s">
        <v>221</v>
      </c>
      <c r="C76" s="24" t="s">
        <v>117</v>
      </c>
      <c r="D76" s="27">
        <v>0.7</v>
      </c>
      <c r="E76" s="27" t="s">
        <v>117</v>
      </c>
      <c r="F76" s="71" t="s">
        <v>117</v>
      </c>
      <c r="G76" s="27">
        <v>117.83333333333333</v>
      </c>
      <c r="H76" s="27" t="s">
        <v>117</v>
      </c>
      <c r="I76" s="27">
        <v>0.44949957948664582</v>
      </c>
    </row>
    <row r="77" spans="1:12" x14ac:dyDescent="0.2">
      <c r="A77" s="10">
        <v>1</v>
      </c>
      <c r="B77" s="26" t="s">
        <v>202</v>
      </c>
      <c r="C77" s="24" t="s">
        <v>117</v>
      </c>
      <c r="D77" s="27">
        <v>72</v>
      </c>
      <c r="E77" s="27" t="s">
        <v>117</v>
      </c>
      <c r="F77" s="71" t="s">
        <v>117</v>
      </c>
      <c r="G77" s="27">
        <v>600</v>
      </c>
      <c r="H77" s="27" t="s">
        <v>117</v>
      </c>
      <c r="I77" s="27">
        <v>2.28882388423186</v>
      </c>
    </row>
    <row r="78" spans="1:12" hidden="1" x14ac:dyDescent="0.2">
      <c r="A78" s="10">
        <v>0</v>
      </c>
      <c r="B78" s="26">
        <v>0</v>
      </c>
      <c r="C78" s="24" t="s">
        <v>117</v>
      </c>
      <c r="D78" s="29" t="s">
        <v>117</v>
      </c>
      <c r="E78" s="27" t="s">
        <v>117</v>
      </c>
      <c r="F78" s="71" t="s">
        <v>117</v>
      </c>
      <c r="G78" s="27" t="s">
        <v>117</v>
      </c>
      <c r="H78" s="27" t="s">
        <v>117</v>
      </c>
      <c r="I78" s="27" t="s">
        <v>117</v>
      </c>
    </row>
    <row r="79" spans="1:12" hidden="1" x14ac:dyDescent="0.2">
      <c r="A79" s="10">
        <v>0</v>
      </c>
      <c r="B79" s="26">
        <v>0</v>
      </c>
      <c r="C79" s="24" t="s">
        <v>117</v>
      </c>
      <c r="D79" s="29" t="s">
        <v>117</v>
      </c>
      <c r="E79" s="27" t="s">
        <v>117</v>
      </c>
      <c r="F79" s="71" t="s">
        <v>117</v>
      </c>
      <c r="G79" s="27" t="s">
        <v>117</v>
      </c>
      <c r="H79" s="27" t="s">
        <v>117</v>
      </c>
      <c r="I79" s="27" t="s">
        <v>117</v>
      </c>
    </row>
    <row r="80" spans="1:12" hidden="1" x14ac:dyDescent="0.2">
      <c r="A80" s="10">
        <v>0</v>
      </c>
      <c r="B80" s="26">
        <v>0</v>
      </c>
      <c r="C80" s="24" t="s">
        <v>117</v>
      </c>
      <c r="D80" s="29" t="s">
        <v>117</v>
      </c>
      <c r="E80" s="27" t="s">
        <v>117</v>
      </c>
      <c r="F80" s="71" t="s">
        <v>117</v>
      </c>
      <c r="G80" s="27" t="s">
        <v>117</v>
      </c>
      <c r="H80" s="27" t="s">
        <v>117</v>
      </c>
      <c r="I80" s="27" t="s">
        <v>117</v>
      </c>
    </row>
    <row r="81" spans="1:12" hidden="1" x14ac:dyDescent="0.2">
      <c r="A81" s="10">
        <v>0</v>
      </c>
      <c r="B81" s="11">
        <v>0</v>
      </c>
      <c r="C81" s="9" t="s">
        <v>117</v>
      </c>
      <c r="D81" s="29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2" x14ac:dyDescent="0.2">
      <c r="A82" s="10">
        <v>1</v>
      </c>
      <c r="B82" s="94" t="s">
        <v>167</v>
      </c>
      <c r="C82" s="95" t="s">
        <v>117</v>
      </c>
      <c r="D82" s="27" t="s">
        <v>117</v>
      </c>
      <c r="E82" s="91" t="s">
        <v>117</v>
      </c>
      <c r="F82" s="93" t="s">
        <v>117</v>
      </c>
      <c r="G82" s="91" t="s">
        <v>117</v>
      </c>
      <c r="H82" s="91">
        <v>5157.2168757706822</v>
      </c>
      <c r="I82" s="27" t="s">
        <v>117</v>
      </c>
      <c r="L82" s="63">
        <f>SUM(G83:G84)</f>
        <v>5157.2168757706822</v>
      </c>
    </row>
    <row r="83" spans="1:12" x14ac:dyDescent="0.2">
      <c r="A83" s="10">
        <v>1</v>
      </c>
      <c r="B83" s="31" t="s">
        <v>168</v>
      </c>
      <c r="C83" s="24" t="s">
        <v>117</v>
      </c>
      <c r="D83" s="27">
        <v>134.36439552411727</v>
      </c>
      <c r="E83" s="27" t="s">
        <v>117</v>
      </c>
      <c r="F83" s="71">
        <v>21.397965320767309</v>
      </c>
      <c r="G83" s="27">
        <v>2875.1246757709237</v>
      </c>
      <c r="H83" s="27" t="s">
        <v>117</v>
      </c>
      <c r="I83" s="27">
        <v>10.967756713414788</v>
      </c>
    </row>
    <row r="84" spans="1:12" x14ac:dyDescent="0.2">
      <c r="A84" s="10">
        <v>1</v>
      </c>
      <c r="B84" s="31" t="s">
        <v>169</v>
      </c>
      <c r="C84" s="24" t="s">
        <v>117</v>
      </c>
      <c r="D84" s="27">
        <v>396.47912892896341</v>
      </c>
      <c r="E84" s="27" t="s">
        <v>117</v>
      </c>
      <c r="F84" s="71">
        <v>5.7558949096880134</v>
      </c>
      <c r="G84" s="27">
        <v>2282.0921999997581</v>
      </c>
      <c r="H84" s="27" t="s">
        <v>117</v>
      </c>
      <c r="I84" s="27">
        <v>8.7055118889644625</v>
      </c>
    </row>
    <row r="85" spans="1:12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 t="s">
        <v>117</v>
      </c>
      <c r="F85" s="93" t="s">
        <v>117</v>
      </c>
      <c r="G85" s="91" t="s">
        <v>117</v>
      </c>
      <c r="H85" s="91">
        <v>1940.5167662081753</v>
      </c>
      <c r="I85" s="27" t="s">
        <v>117</v>
      </c>
      <c r="L85" s="63">
        <f>SUM(G87:G91)</f>
        <v>1940.5167662081753</v>
      </c>
    </row>
    <row r="86" spans="1:12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2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 t="s">
        <v>117</v>
      </c>
      <c r="F87" s="71" t="s">
        <v>117</v>
      </c>
      <c r="G87" s="27">
        <v>744.25871679855061</v>
      </c>
      <c r="H87" s="27" t="s">
        <v>117</v>
      </c>
      <c r="I87" s="27">
        <v>2.8391285450937978</v>
      </c>
    </row>
    <row r="88" spans="1:12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 t="s">
        <v>117</v>
      </c>
      <c r="F88" s="71" t="s">
        <v>117</v>
      </c>
      <c r="G88" s="27">
        <v>817.67570393872563</v>
      </c>
      <c r="H88" s="27" t="s">
        <v>117</v>
      </c>
      <c r="I88" s="27">
        <v>3.119192801218424</v>
      </c>
    </row>
    <row r="89" spans="1:12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 t="s">
        <v>117</v>
      </c>
      <c r="F89" s="71" t="s">
        <v>117</v>
      </c>
      <c r="G89" s="27">
        <v>378.58234547089916</v>
      </c>
      <c r="H89" s="27" t="s">
        <v>117</v>
      </c>
      <c r="I89" s="27">
        <v>1.4441805241038523</v>
      </c>
    </row>
    <row r="90" spans="1:12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2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2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 t="s">
        <v>117</v>
      </c>
      <c r="F92" s="71" t="s">
        <v>117</v>
      </c>
      <c r="G92" s="27">
        <v>585.60037087452201</v>
      </c>
      <c r="H92" s="27" t="s">
        <v>117</v>
      </c>
      <c r="I92" s="27">
        <v>2.2338935257877357</v>
      </c>
      <c r="L92" s="63">
        <f>+G92</f>
        <v>585.60037087452201</v>
      </c>
    </row>
    <row r="93" spans="1:12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2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 t="s">
        <v>117</v>
      </c>
      <c r="F94" s="155" t="s">
        <v>117</v>
      </c>
      <c r="G94" s="39">
        <v>26214.336722607331</v>
      </c>
      <c r="H94" s="38" t="s">
        <v>117</v>
      </c>
      <c r="I94" s="38">
        <v>100</v>
      </c>
      <c r="L94" s="63">
        <f>SUM(L31:L92)</f>
        <v>26214.336722607328</v>
      </c>
    </row>
    <row r="95" spans="1:12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2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 t="s">
        <v>117</v>
      </c>
      <c r="F99" s="156" t="s">
        <v>117</v>
      </c>
      <c r="G99" s="41">
        <v>26214.336722607331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 t="s">
        <v>117</v>
      </c>
      <c r="F100" s="170">
        <v>1.0485734689042931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 t="s">
        <v>117</v>
      </c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x14ac:dyDescent="0.2">
      <c r="A104" s="10">
        <v>1</v>
      </c>
      <c r="B104" s="43" t="s">
        <v>178</v>
      </c>
      <c r="C104" s="24" t="s">
        <v>117</v>
      </c>
      <c r="D104" s="24" t="s">
        <v>117</v>
      </c>
      <c r="E104" s="26" t="s">
        <v>117</v>
      </c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2875.1246757709237</v>
      </c>
      <c r="E105" s="271" t="s">
        <v>117</v>
      </c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x14ac:dyDescent="0.2">
      <c r="A106" s="10">
        <v>1</v>
      </c>
      <c r="B106" s="26" t="s">
        <v>180</v>
      </c>
      <c r="C106" s="24" t="s">
        <v>117</v>
      </c>
      <c r="D106" s="26" t="s">
        <v>117</v>
      </c>
      <c r="E106" s="26" t="s">
        <v>117</v>
      </c>
      <c r="F106" s="26">
        <v>332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 t="s">
        <v>117</v>
      </c>
      <c r="F112" s="157" t="s">
        <v>117</v>
      </c>
      <c r="G112" s="36">
        <v>23896.097289750189</v>
      </c>
      <c r="H112" s="35" t="s">
        <v>117</v>
      </c>
      <c r="I112" s="34" t="s">
        <v>117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 t="s">
        <v>117</v>
      </c>
      <c r="F113" s="158">
        <v>0.9558438915900076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E55:H72 D55:D85">
    <cfRule type="cellIs" dxfId="5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Normal="100" workbookViewId="0">
      <selection activeCell="S53" sqref="S53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2" width="9.140625" style="10" hidden="1" customWidth="1"/>
    <col min="13" max="13" width="0" style="10" hidden="1" customWidth="1"/>
    <col min="14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 t="s">
        <v>117</v>
      </c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 t="s">
        <v>117</v>
      </c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 t="s">
        <v>117</v>
      </c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 t="s">
        <v>117</v>
      </c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259</v>
      </c>
      <c r="C7" s="24" t="s">
        <v>117</v>
      </c>
      <c r="D7" s="61" t="s">
        <v>117</v>
      </c>
      <c r="E7" s="62" t="s">
        <v>117</v>
      </c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 t="s">
        <v>117</v>
      </c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 t="s">
        <v>117</v>
      </c>
      <c r="F9" s="102" t="s">
        <v>117</v>
      </c>
      <c r="G9" s="144">
        <v>25000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 t="s">
        <v>117</v>
      </c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 t="s">
        <v>117</v>
      </c>
      <c r="F11" s="62" t="s">
        <v>117</v>
      </c>
      <c r="G11" s="179">
        <v>27777.777777777777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 t="s">
        <v>117</v>
      </c>
      <c r="F12" s="62" t="s">
        <v>117</v>
      </c>
      <c r="G12" s="179">
        <v>10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179" t="s">
        <v>117</v>
      </c>
      <c r="H13" s="62" t="s">
        <v>117</v>
      </c>
      <c r="I13" s="61" t="s">
        <v>117</v>
      </c>
    </row>
    <row r="14" spans="1:9" hidden="1" x14ac:dyDescent="0.2">
      <c r="A14" s="10">
        <v>0</v>
      </c>
      <c r="B14" s="24" t="s">
        <v>117</v>
      </c>
      <c r="C14" s="24" t="s">
        <v>117</v>
      </c>
      <c r="D14" s="61" t="s">
        <v>117</v>
      </c>
      <c r="E14" s="62" t="s">
        <v>117</v>
      </c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 t="s">
        <v>117</v>
      </c>
      <c r="F15" s="62" t="s">
        <v>117</v>
      </c>
      <c r="G15" s="247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 t="s">
        <v>117</v>
      </c>
      <c r="F16" s="62" t="s">
        <v>117</v>
      </c>
      <c r="G16" s="179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 t="s">
        <v>117</v>
      </c>
      <c r="F17" s="62" t="s">
        <v>117</v>
      </c>
      <c r="G17" s="179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179">
        <v>15.391999999999999</v>
      </c>
      <c r="H18" s="73" t="s">
        <v>2</v>
      </c>
      <c r="I18" s="25" t="s">
        <v>117</v>
      </c>
    </row>
    <row r="19" spans="1:12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2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40000</v>
      </c>
      <c r="H21" s="24" t="s">
        <v>129</v>
      </c>
      <c r="I21" s="24" t="s">
        <v>117</v>
      </c>
    </row>
    <row r="22" spans="1:12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2" x14ac:dyDescent="0.2">
      <c r="A23" s="10">
        <v>1</v>
      </c>
      <c r="B23" s="24" t="s">
        <v>260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32" t="s">
        <v>106</v>
      </c>
      <c r="H23" s="24" t="s">
        <v>117</v>
      </c>
      <c r="I23" s="24" t="s">
        <v>117</v>
      </c>
    </row>
    <row r="24" spans="1:12" ht="13.5" x14ac:dyDescent="0.2">
      <c r="A24" s="10">
        <v>1</v>
      </c>
      <c r="B24" s="24" t="s">
        <v>261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32" t="s">
        <v>106</v>
      </c>
      <c r="H24" s="24"/>
      <c r="I24" s="24"/>
    </row>
    <row r="25" spans="1:12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2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2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 t="s">
        <v>117</v>
      </c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 t="s">
        <v>117</v>
      </c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2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 t="s">
        <v>117</v>
      </c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2" x14ac:dyDescent="0.2">
      <c r="A31" s="10">
        <v>1</v>
      </c>
      <c r="B31" s="90" t="s">
        <v>137</v>
      </c>
      <c r="C31" s="91" t="s">
        <v>117</v>
      </c>
      <c r="D31" s="91" t="s">
        <v>117</v>
      </c>
      <c r="E31" s="91" t="s">
        <v>117</v>
      </c>
      <c r="F31" s="91" t="s">
        <v>117</v>
      </c>
      <c r="G31" s="91" t="s">
        <v>117</v>
      </c>
      <c r="H31" s="91">
        <v>164.35015267303947</v>
      </c>
      <c r="I31" s="27" t="s">
        <v>117</v>
      </c>
      <c r="L31" s="63">
        <f>+H31</f>
        <v>164.35015267303947</v>
      </c>
    </row>
    <row r="32" spans="1:12" hidden="1" x14ac:dyDescent="0.2">
      <c r="A32" s="10">
        <v>0</v>
      </c>
      <c r="B32" s="11" t="s">
        <v>262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3" x14ac:dyDescent="0.2">
      <c r="A33" s="10">
        <v>1</v>
      </c>
      <c r="B33" s="26" t="s">
        <v>139</v>
      </c>
      <c r="C33" s="27" t="s">
        <v>117</v>
      </c>
      <c r="D33" s="27">
        <v>15000</v>
      </c>
      <c r="E33" s="27" t="s">
        <v>117</v>
      </c>
      <c r="F33" s="71">
        <v>1.0956676844869298E-2</v>
      </c>
      <c r="G33" s="27">
        <v>164.35015267303947</v>
      </c>
      <c r="H33" s="27" t="s">
        <v>117</v>
      </c>
      <c r="I33" s="27">
        <v>0.60267069198467338</v>
      </c>
    </row>
    <row r="34" spans="1:13" x14ac:dyDescent="0.2">
      <c r="A34" s="10">
        <v>1</v>
      </c>
      <c r="B34" s="43" t="s">
        <v>140</v>
      </c>
      <c r="C34" s="91" t="s">
        <v>117</v>
      </c>
      <c r="D34" s="91" t="s">
        <v>117</v>
      </c>
      <c r="E34" s="91" t="s">
        <v>117</v>
      </c>
      <c r="F34" s="93" t="s">
        <v>117</v>
      </c>
      <c r="G34" s="91" t="s">
        <v>117</v>
      </c>
      <c r="H34" s="91">
        <v>10429.073139609647</v>
      </c>
      <c r="I34" s="27" t="s">
        <v>117</v>
      </c>
      <c r="L34" s="10">
        <f>SUBTOTAL(9,G35:G52)</f>
        <v>10429.073139609647</v>
      </c>
    </row>
    <row r="35" spans="1:13" x14ac:dyDescent="0.2">
      <c r="A35" s="10">
        <v>1</v>
      </c>
      <c r="B35" s="26" t="s">
        <v>142</v>
      </c>
      <c r="C35" s="27" t="s">
        <v>117</v>
      </c>
      <c r="D35" s="27">
        <v>40000</v>
      </c>
      <c r="E35" s="27" t="s">
        <v>117</v>
      </c>
      <c r="F35" s="71">
        <v>0.10547095238095237</v>
      </c>
      <c r="G35" s="27">
        <v>4218.8380952380949</v>
      </c>
      <c r="H35" s="27" t="s">
        <v>117</v>
      </c>
      <c r="I35" s="27">
        <v>15.470445465826058</v>
      </c>
      <c r="M35" s="63"/>
    </row>
    <row r="36" spans="1:13" x14ac:dyDescent="0.2">
      <c r="A36" s="10">
        <v>1</v>
      </c>
      <c r="B36" s="26" t="s">
        <v>141</v>
      </c>
      <c r="C36" s="27" t="s">
        <v>117</v>
      </c>
      <c r="D36" s="27">
        <v>40000</v>
      </c>
      <c r="E36" s="27" t="s">
        <v>117</v>
      </c>
      <c r="F36" s="71">
        <v>6.3054200000000019E-2</v>
      </c>
      <c r="G36" s="27">
        <v>2522.1680000000006</v>
      </c>
      <c r="H36" s="27" t="s">
        <v>117</v>
      </c>
      <c r="I36" s="27">
        <v>9.2487698316020577</v>
      </c>
    </row>
    <row r="37" spans="1:13" x14ac:dyDescent="0.2">
      <c r="A37" s="10">
        <v>1</v>
      </c>
      <c r="B37" s="26" t="s">
        <v>143</v>
      </c>
      <c r="C37" s="27" t="s">
        <v>117</v>
      </c>
      <c r="D37" s="27">
        <v>10</v>
      </c>
      <c r="E37" s="27" t="s">
        <v>117</v>
      </c>
      <c r="F37" s="71">
        <v>0.94000000000000006</v>
      </c>
      <c r="G37" s="27">
        <v>9.4</v>
      </c>
      <c r="H37" s="27" t="s">
        <v>117</v>
      </c>
      <c r="I37" s="27">
        <v>3.4469724624632193E-2</v>
      </c>
    </row>
    <row r="38" spans="1:13" x14ac:dyDescent="0.2">
      <c r="A38" s="10">
        <v>1</v>
      </c>
      <c r="B38" s="11" t="s">
        <v>263</v>
      </c>
      <c r="C38" s="75" t="s">
        <v>117</v>
      </c>
      <c r="D38" s="27">
        <v>10</v>
      </c>
      <c r="E38" s="9" t="s">
        <v>117</v>
      </c>
      <c r="F38" s="28">
        <v>7.3600000000000012</v>
      </c>
      <c r="G38" s="27">
        <v>73.600000000000009</v>
      </c>
      <c r="H38" s="24" t="s">
        <v>117</v>
      </c>
      <c r="I38" s="24">
        <v>0.26989060982690738</v>
      </c>
    </row>
    <row r="39" spans="1:13" x14ac:dyDescent="0.2">
      <c r="A39" s="10">
        <v>1</v>
      </c>
      <c r="B39" s="11" t="s">
        <v>146</v>
      </c>
      <c r="C39" s="75" t="s">
        <v>117</v>
      </c>
      <c r="D39" s="82">
        <v>631.71064040629255</v>
      </c>
      <c r="E39" s="9" t="s">
        <v>117</v>
      </c>
      <c r="F39" s="13">
        <v>0.38578166896881627</v>
      </c>
      <c r="G39" s="27">
        <v>243.7023851612993</v>
      </c>
      <c r="H39" s="24" t="s">
        <v>117</v>
      </c>
      <c r="I39" s="24">
        <v>0.89365469222085514</v>
      </c>
    </row>
    <row r="40" spans="1:13" hidden="1" x14ac:dyDescent="0.2">
      <c r="A40" s="10">
        <v>0</v>
      </c>
      <c r="B40" s="11" t="s">
        <v>53</v>
      </c>
      <c r="C40" s="75" t="s">
        <v>117</v>
      </c>
      <c r="D40" s="82">
        <v>124.66666666666666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3" hidden="1" x14ac:dyDescent="0.2">
      <c r="A41" s="10">
        <v>0</v>
      </c>
      <c r="B41" s="26" t="s">
        <v>12</v>
      </c>
      <c r="C41" s="27" t="s">
        <v>117</v>
      </c>
      <c r="D41" s="27">
        <v>20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3" hidden="1" x14ac:dyDescent="0.2">
      <c r="A42" s="10">
        <v>0</v>
      </c>
      <c r="B42" s="26" t="s">
        <v>54</v>
      </c>
      <c r="C42" s="27" t="s">
        <v>117</v>
      </c>
      <c r="D42" s="27">
        <v>110</v>
      </c>
      <c r="E42" s="27" t="s">
        <v>117</v>
      </c>
      <c r="F42" s="71" t="s">
        <v>117</v>
      </c>
      <c r="G42" s="27" t="s">
        <v>117</v>
      </c>
      <c r="H42" s="27" t="s">
        <v>117</v>
      </c>
      <c r="I42" s="27" t="s">
        <v>117</v>
      </c>
    </row>
    <row r="43" spans="1:13" x14ac:dyDescent="0.2">
      <c r="A43" s="10">
        <v>1</v>
      </c>
      <c r="B43" s="26" t="s">
        <v>147</v>
      </c>
      <c r="C43" s="27" t="s">
        <v>117</v>
      </c>
      <c r="D43" s="27" t="s">
        <v>117</v>
      </c>
      <c r="E43" s="27" t="s">
        <v>117</v>
      </c>
      <c r="F43" s="71" t="s">
        <v>117</v>
      </c>
      <c r="G43" s="27">
        <v>752.07352479262772</v>
      </c>
      <c r="H43" s="27" t="s">
        <v>117</v>
      </c>
      <c r="I43" s="27">
        <v>2.757847584795571</v>
      </c>
    </row>
    <row r="44" spans="1:13" hidden="1" x14ac:dyDescent="0.2">
      <c r="A44" s="10">
        <v>0</v>
      </c>
      <c r="B44" s="26" t="s">
        <v>216</v>
      </c>
      <c r="C44" s="27" t="s">
        <v>117</v>
      </c>
      <c r="D44" s="27">
        <v>0.4</v>
      </c>
      <c r="E44" s="27" t="s">
        <v>117</v>
      </c>
      <c r="F44" s="71">
        <v>201.83760000000001</v>
      </c>
      <c r="G44" s="27">
        <v>80.735040000000012</v>
      </c>
      <c r="H44" s="27" t="s">
        <v>117</v>
      </c>
      <c r="I44" s="27">
        <v>0.29605474429347506</v>
      </c>
    </row>
    <row r="45" spans="1:13" hidden="1" x14ac:dyDescent="0.2">
      <c r="A45" s="10">
        <v>0</v>
      </c>
      <c r="B45" s="26" t="s">
        <v>151</v>
      </c>
      <c r="C45" s="27" t="s">
        <v>117</v>
      </c>
      <c r="D45" s="27">
        <v>4</v>
      </c>
      <c r="E45" s="27" t="s">
        <v>117</v>
      </c>
      <c r="F45" s="71">
        <v>26.6934</v>
      </c>
      <c r="G45" s="27">
        <v>106.7736</v>
      </c>
      <c r="H45" s="27" t="s">
        <v>117</v>
      </c>
      <c r="I45" s="27">
        <v>0.39153793501921574</v>
      </c>
    </row>
    <row r="46" spans="1:13" hidden="1" x14ac:dyDescent="0.2">
      <c r="A46" s="10">
        <v>0</v>
      </c>
      <c r="B46" s="26" t="s">
        <v>264</v>
      </c>
      <c r="C46" s="27" t="s">
        <v>117</v>
      </c>
      <c r="D46" s="27">
        <v>5</v>
      </c>
      <c r="E46" s="27" t="s">
        <v>117</v>
      </c>
      <c r="F46" s="71">
        <v>39.270000000000003</v>
      </c>
      <c r="G46" s="27">
        <v>196.35000000000002</v>
      </c>
      <c r="H46" s="27" t="s">
        <v>117</v>
      </c>
      <c r="I46" s="27">
        <v>0.72001387553686502</v>
      </c>
    </row>
    <row r="47" spans="1:13" hidden="1" x14ac:dyDescent="0.2">
      <c r="A47" s="10">
        <v>0</v>
      </c>
      <c r="B47" s="26" t="s">
        <v>227</v>
      </c>
      <c r="C47" s="27" t="s">
        <v>117</v>
      </c>
      <c r="D47" s="27">
        <v>1.2</v>
      </c>
      <c r="E47" s="27" t="s">
        <v>117</v>
      </c>
      <c r="F47" s="71" t="s">
        <v>117</v>
      </c>
      <c r="G47" s="27" t="s">
        <v>117</v>
      </c>
      <c r="H47" s="27" t="s">
        <v>117</v>
      </c>
      <c r="I47" s="27" t="s">
        <v>117</v>
      </c>
    </row>
    <row r="48" spans="1:13" hidden="1" x14ac:dyDescent="0.2">
      <c r="A48" s="10">
        <v>0</v>
      </c>
      <c r="B48" s="26" t="s">
        <v>250</v>
      </c>
      <c r="C48" s="27" t="s">
        <v>117</v>
      </c>
      <c r="D48" s="27">
        <v>2</v>
      </c>
      <c r="E48" s="27" t="s">
        <v>117</v>
      </c>
      <c r="F48" s="71">
        <v>119.595</v>
      </c>
      <c r="G48" s="27">
        <v>239.19</v>
      </c>
      <c r="H48" s="27" t="s">
        <v>117</v>
      </c>
      <c r="I48" s="27">
        <v>0.87710781201763544</v>
      </c>
    </row>
    <row r="49" spans="1:12" hidden="1" x14ac:dyDescent="0.2">
      <c r="A49" s="10">
        <v>0</v>
      </c>
      <c r="B49" s="26" t="s">
        <v>209</v>
      </c>
      <c r="C49" s="27" t="s">
        <v>117</v>
      </c>
      <c r="D49" s="27">
        <v>12</v>
      </c>
      <c r="E49" s="27" t="s">
        <v>117</v>
      </c>
      <c r="F49" s="71">
        <v>10.752073732718893</v>
      </c>
      <c r="G49" s="27">
        <v>129.02488479262672</v>
      </c>
      <c r="H49" s="27" t="s">
        <v>117</v>
      </c>
      <c r="I49" s="27">
        <v>0.47313321792837626</v>
      </c>
    </row>
    <row r="50" spans="1:12" x14ac:dyDescent="0.2">
      <c r="A50" s="10">
        <v>1</v>
      </c>
      <c r="B50" s="26" t="s">
        <v>265</v>
      </c>
      <c r="C50" s="27" t="s">
        <v>117</v>
      </c>
      <c r="D50" s="27">
        <v>8300</v>
      </c>
      <c r="E50" s="27" t="s">
        <v>117</v>
      </c>
      <c r="F50" s="71">
        <v>5.0849999999999992E-2</v>
      </c>
      <c r="G50" s="27">
        <v>422.05499999999995</v>
      </c>
      <c r="H50" s="27" t="s">
        <v>117</v>
      </c>
      <c r="I50" s="27">
        <v>1.5476723006860786</v>
      </c>
    </row>
    <row r="51" spans="1:12" x14ac:dyDescent="0.2">
      <c r="A51" s="10">
        <v>1</v>
      </c>
      <c r="B51" s="26" t="s">
        <v>156</v>
      </c>
      <c r="C51" s="27" t="s">
        <v>117</v>
      </c>
      <c r="D51" s="27">
        <v>3125</v>
      </c>
      <c r="E51" s="27" t="s">
        <v>117</v>
      </c>
      <c r="F51" s="71">
        <v>0.56000000000000005</v>
      </c>
      <c r="G51" s="27">
        <v>1750.0000000000002</v>
      </c>
      <c r="H51" s="27" t="s">
        <v>117</v>
      </c>
      <c r="I51" s="27">
        <v>6.417235967351739</v>
      </c>
    </row>
    <row r="52" spans="1:12" s="176" customFormat="1" x14ac:dyDescent="0.2">
      <c r="A52" s="10">
        <v>1</v>
      </c>
      <c r="B52" s="26" t="s">
        <v>219</v>
      </c>
      <c r="C52" s="27" t="s">
        <v>117</v>
      </c>
      <c r="D52" s="27">
        <v>9000</v>
      </c>
      <c r="E52" s="27" t="s">
        <v>117</v>
      </c>
      <c r="F52" s="71">
        <v>4.8581792713069338E-2</v>
      </c>
      <c r="G52" s="27">
        <v>437.23613441762404</v>
      </c>
      <c r="H52" s="27" t="s">
        <v>117</v>
      </c>
      <c r="I52" s="27">
        <v>1.6033413988632093</v>
      </c>
      <c r="L52" s="63">
        <f>SUM(G53:G74)</f>
        <v>8955.4180841379293</v>
      </c>
    </row>
    <row r="53" spans="1:12" x14ac:dyDescent="0.2">
      <c r="A53" s="10">
        <v>1</v>
      </c>
      <c r="B53" s="43" t="s">
        <v>157</v>
      </c>
      <c r="C53" s="91" t="s">
        <v>117</v>
      </c>
      <c r="D53" s="91" t="s">
        <v>117</v>
      </c>
      <c r="E53" s="91" t="s">
        <v>117</v>
      </c>
      <c r="F53" s="93" t="s">
        <v>117</v>
      </c>
      <c r="G53" s="91" t="s">
        <v>117</v>
      </c>
      <c r="H53" s="91">
        <v>8955.4180841379293</v>
      </c>
      <c r="I53" s="91" t="s">
        <v>117</v>
      </c>
    </row>
    <row r="54" spans="1:12" x14ac:dyDescent="0.2">
      <c r="A54" s="10">
        <v>1</v>
      </c>
      <c r="B54" s="26" t="s">
        <v>158</v>
      </c>
      <c r="C54" s="27" t="s">
        <v>117</v>
      </c>
      <c r="D54" s="27">
        <v>1.4</v>
      </c>
      <c r="E54" s="27" t="s">
        <v>117</v>
      </c>
      <c r="F54" s="71">
        <v>45</v>
      </c>
      <c r="G54" s="27">
        <v>62.999999999999993</v>
      </c>
      <c r="H54" s="27" t="s">
        <v>117</v>
      </c>
      <c r="I54" s="27">
        <v>0.23102049482466255</v>
      </c>
    </row>
    <row r="55" spans="1:12" x14ac:dyDescent="0.2">
      <c r="A55" s="10">
        <v>1</v>
      </c>
      <c r="B55" s="11" t="s">
        <v>220</v>
      </c>
      <c r="C55" s="75" t="s">
        <v>117</v>
      </c>
      <c r="D55" s="27">
        <v>900</v>
      </c>
      <c r="E55" s="9" t="s">
        <v>117</v>
      </c>
      <c r="F55" s="28">
        <v>0.1396</v>
      </c>
      <c r="G55" s="27">
        <v>125.64</v>
      </c>
      <c r="H55" s="9" t="s">
        <v>117</v>
      </c>
      <c r="I55" s="24">
        <v>0.46072087253604133</v>
      </c>
    </row>
    <row r="56" spans="1:12" x14ac:dyDescent="0.2">
      <c r="A56" s="10">
        <v>1</v>
      </c>
      <c r="B56" s="11" t="s">
        <v>159</v>
      </c>
      <c r="C56" s="75" t="s">
        <v>117</v>
      </c>
      <c r="D56" s="27">
        <v>363</v>
      </c>
      <c r="E56" s="9" t="s">
        <v>117</v>
      </c>
      <c r="F56" s="154">
        <v>0.2</v>
      </c>
      <c r="G56" s="27">
        <v>72.600000000000009</v>
      </c>
      <c r="H56" s="9" t="s">
        <v>117</v>
      </c>
      <c r="I56" s="24">
        <v>0.26622361784556353</v>
      </c>
    </row>
    <row r="57" spans="1:12" x14ac:dyDescent="0.2">
      <c r="A57" s="10">
        <v>1</v>
      </c>
      <c r="B57" s="11" t="s">
        <v>160</v>
      </c>
      <c r="C57" s="75" t="s">
        <v>117</v>
      </c>
      <c r="D57" s="27">
        <v>2250000</v>
      </c>
      <c r="E57" s="9" t="s">
        <v>117</v>
      </c>
      <c r="F57" s="28">
        <v>2.5000000000000001E-4</v>
      </c>
      <c r="G57" s="27">
        <v>562.5</v>
      </c>
      <c r="H57" s="9" t="s">
        <v>117</v>
      </c>
      <c r="I57" s="24">
        <v>2.062682989505916</v>
      </c>
    </row>
    <row r="58" spans="1:12" x14ac:dyDescent="0.2">
      <c r="A58" s="10">
        <v>1</v>
      </c>
      <c r="B58" s="11" t="s">
        <v>161</v>
      </c>
      <c r="C58" s="75" t="s">
        <v>117</v>
      </c>
      <c r="D58" s="27">
        <v>25000</v>
      </c>
      <c r="E58" s="9" t="s">
        <v>117</v>
      </c>
      <c r="F58" s="28">
        <v>0.05</v>
      </c>
      <c r="G58" s="27">
        <v>1250</v>
      </c>
      <c r="H58" s="9" t="s">
        <v>117</v>
      </c>
      <c r="I58" s="24">
        <v>4.5837399766798121</v>
      </c>
    </row>
    <row r="59" spans="1:12" x14ac:dyDescent="0.2">
      <c r="A59" s="10">
        <v>1</v>
      </c>
      <c r="B59" s="11" t="s">
        <v>162</v>
      </c>
      <c r="C59" s="75" t="s">
        <v>117</v>
      </c>
      <c r="D59" s="29">
        <v>1092.5</v>
      </c>
      <c r="E59" s="9" t="s">
        <v>117</v>
      </c>
      <c r="F59" s="28">
        <v>4.5353448275862061</v>
      </c>
      <c r="G59" s="7">
        <v>4954.8642241379303</v>
      </c>
      <c r="H59" s="9" t="s">
        <v>117</v>
      </c>
      <c r="I59" s="24">
        <v>18.169447378561308</v>
      </c>
    </row>
    <row r="60" spans="1:12" hidden="1" x14ac:dyDescent="0.2">
      <c r="A60" s="10">
        <v>0</v>
      </c>
      <c r="B60" s="11">
        <v>0</v>
      </c>
      <c r="C60" s="75" t="s">
        <v>117</v>
      </c>
      <c r="D60" s="29" t="s">
        <v>117</v>
      </c>
      <c r="E60" s="9" t="s">
        <v>117</v>
      </c>
      <c r="F60" s="9" t="s">
        <v>117</v>
      </c>
      <c r="G60" s="7" t="s">
        <v>117</v>
      </c>
      <c r="H60" s="9" t="s">
        <v>117</v>
      </c>
      <c r="I60" s="24" t="s">
        <v>117</v>
      </c>
    </row>
    <row r="61" spans="1:12" hidden="1" x14ac:dyDescent="0.2">
      <c r="A61" s="10">
        <v>0</v>
      </c>
      <c r="B61" s="11">
        <v>0</v>
      </c>
      <c r="C61" s="75" t="s">
        <v>117</v>
      </c>
      <c r="D61" s="29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2" hidden="1" x14ac:dyDescent="0.2">
      <c r="A62" s="10">
        <v>0</v>
      </c>
      <c r="B62" s="11">
        <v>0</v>
      </c>
      <c r="C62" s="75" t="s">
        <v>117</v>
      </c>
      <c r="D62" s="29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2" hidden="1" x14ac:dyDescent="0.2">
      <c r="A63" s="10">
        <v>0</v>
      </c>
      <c r="B63" s="11">
        <v>0</v>
      </c>
      <c r="C63" s="75" t="s">
        <v>117</v>
      </c>
      <c r="D63" s="29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2" hidden="1" x14ac:dyDescent="0.2">
      <c r="A64" s="10">
        <v>0</v>
      </c>
      <c r="B64" s="11">
        <v>0</v>
      </c>
      <c r="C64" s="75" t="s">
        <v>117</v>
      </c>
      <c r="D64" s="29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2" hidden="1" x14ac:dyDescent="0.2">
      <c r="A65" s="10">
        <v>0</v>
      </c>
      <c r="B65" s="11">
        <v>0</v>
      </c>
      <c r="C65" s="75" t="s">
        <v>117</v>
      </c>
      <c r="D65" s="29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2" hidden="1" x14ac:dyDescent="0.2">
      <c r="A66" s="10">
        <v>0</v>
      </c>
      <c r="B66" s="11">
        <v>0</v>
      </c>
      <c r="C66" s="75" t="s">
        <v>117</v>
      </c>
      <c r="D66" s="29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2" hidden="1" x14ac:dyDescent="0.2">
      <c r="A67" s="10">
        <v>0</v>
      </c>
      <c r="B67" s="11">
        <v>0</v>
      </c>
      <c r="C67" s="75" t="s">
        <v>117</v>
      </c>
      <c r="D67" s="29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2" hidden="1" x14ac:dyDescent="0.2">
      <c r="A68" s="10">
        <v>0</v>
      </c>
      <c r="B68" s="11">
        <v>0</v>
      </c>
      <c r="C68" s="75" t="s">
        <v>117</v>
      </c>
      <c r="D68" s="29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2" hidden="1" x14ac:dyDescent="0.2">
      <c r="A69" s="10">
        <v>0</v>
      </c>
      <c r="B69" s="11">
        <v>0</v>
      </c>
      <c r="C69" s="75" t="s">
        <v>117</v>
      </c>
      <c r="D69" s="29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2" hidden="1" x14ac:dyDescent="0.2">
      <c r="A70" s="10">
        <v>0</v>
      </c>
      <c r="B70" s="11">
        <v>0</v>
      </c>
      <c r="C70" s="75" t="s">
        <v>117</v>
      </c>
      <c r="D70" s="29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2" hidden="1" x14ac:dyDescent="0.2">
      <c r="A71" s="10">
        <v>0</v>
      </c>
      <c r="B71" s="11">
        <v>0</v>
      </c>
      <c r="C71" s="75" t="s">
        <v>117</v>
      </c>
      <c r="D71" s="29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2" hidden="1" x14ac:dyDescent="0.2">
      <c r="A72" s="10">
        <v>0</v>
      </c>
      <c r="B72" s="11">
        <v>0</v>
      </c>
      <c r="C72" s="75" t="s">
        <v>117</v>
      </c>
      <c r="D72" s="29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2" x14ac:dyDescent="0.2">
      <c r="A73" s="10">
        <v>1</v>
      </c>
      <c r="B73" s="11" t="s">
        <v>163</v>
      </c>
      <c r="C73" s="9" t="s">
        <v>117</v>
      </c>
      <c r="D73" s="27" t="s">
        <v>117</v>
      </c>
      <c r="E73" s="77" t="s">
        <v>117</v>
      </c>
      <c r="F73" s="71" t="s">
        <v>117</v>
      </c>
      <c r="G73" s="30">
        <v>1924</v>
      </c>
      <c r="H73" s="24" t="s">
        <v>117</v>
      </c>
      <c r="I73" s="24">
        <v>7.0552925721055679</v>
      </c>
    </row>
    <row r="74" spans="1:12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 t="s">
        <v>117</v>
      </c>
      <c r="F74" s="71" t="s">
        <v>117</v>
      </c>
      <c r="G74" s="27">
        <v>2.81386</v>
      </c>
      <c r="H74" s="27" t="s">
        <v>117</v>
      </c>
      <c r="I74" s="27">
        <v>1.0318402056624206E-2</v>
      </c>
    </row>
    <row r="75" spans="1:12" x14ac:dyDescent="0.2">
      <c r="A75" s="10">
        <v>1</v>
      </c>
      <c r="B75" s="94" t="s">
        <v>165</v>
      </c>
      <c r="C75" s="95" t="s">
        <v>117</v>
      </c>
      <c r="D75" s="27" t="s">
        <v>117</v>
      </c>
      <c r="E75" s="91" t="s">
        <v>117</v>
      </c>
      <c r="F75" s="93" t="s">
        <v>117</v>
      </c>
      <c r="G75" s="91" t="s">
        <v>117</v>
      </c>
      <c r="H75" s="91">
        <v>117.83333333333333</v>
      </c>
      <c r="I75" s="27" t="s">
        <v>117</v>
      </c>
      <c r="L75" s="63">
        <f>SUM(G76:G80)</f>
        <v>117.83333333333333</v>
      </c>
    </row>
    <row r="76" spans="1:12" x14ac:dyDescent="0.2">
      <c r="A76" s="10">
        <v>1</v>
      </c>
      <c r="B76" s="26" t="s">
        <v>221</v>
      </c>
      <c r="C76" s="24" t="s">
        <v>117</v>
      </c>
      <c r="D76" s="27">
        <v>0.7</v>
      </c>
      <c r="E76" s="27" t="s">
        <v>117</v>
      </c>
      <c r="F76" s="71" t="s">
        <v>117</v>
      </c>
      <c r="G76" s="27">
        <v>117.83333333333333</v>
      </c>
      <c r="H76" s="27" t="s">
        <v>117</v>
      </c>
      <c r="I76" s="27">
        <v>0.43209388846835034</v>
      </c>
    </row>
    <row r="77" spans="1:12" hidden="1" x14ac:dyDescent="0.2">
      <c r="A77" s="10">
        <v>0</v>
      </c>
      <c r="B77" s="26" t="s">
        <v>202</v>
      </c>
      <c r="C77" s="24" t="s">
        <v>117</v>
      </c>
      <c r="D77" s="27" t="s">
        <v>117</v>
      </c>
      <c r="E77" s="27" t="s">
        <v>117</v>
      </c>
      <c r="F77" s="71" t="s">
        <v>117</v>
      </c>
      <c r="G77" s="27" t="s">
        <v>117</v>
      </c>
      <c r="H77" s="27" t="s">
        <v>117</v>
      </c>
      <c r="I77" s="27" t="s">
        <v>117</v>
      </c>
    </row>
    <row r="78" spans="1:12" hidden="1" x14ac:dyDescent="0.2">
      <c r="A78" s="10">
        <v>0</v>
      </c>
      <c r="B78" s="26">
        <v>0</v>
      </c>
      <c r="C78" s="24" t="s">
        <v>117</v>
      </c>
      <c r="D78" s="29" t="s">
        <v>117</v>
      </c>
      <c r="E78" s="27" t="s">
        <v>117</v>
      </c>
      <c r="F78" s="71" t="s">
        <v>117</v>
      </c>
      <c r="G78" s="27" t="s">
        <v>117</v>
      </c>
      <c r="H78" s="27" t="s">
        <v>117</v>
      </c>
      <c r="I78" s="27" t="s">
        <v>117</v>
      </c>
    </row>
    <row r="79" spans="1:12" hidden="1" x14ac:dyDescent="0.2">
      <c r="A79" s="10">
        <v>0</v>
      </c>
      <c r="B79" s="26">
        <v>0</v>
      </c>
      <c r="C79" s="24" t="s">
        <v>117</v>
      </c>
      <c r="D79" s="29" t="s">
        <v>117</v>
      </c>
      <c r="E79" s="27" t="s">
        <v>117</v>
      </c>
      <c r="F79" s="71" t="s">
        <v>117</v>
      </c>
      <c r="G79" s="27" t="s">
        <v>117</v>
      </c>
      <c r="H79" s="27" t="s">
        <v>117</v>
      </c>
      <c r="I79" s="27" t="s">
        <v>117</v>
      </c>
    </row>
    <row r="80" spans="1:12" hidden="1" x14ac:dyDescent="0.2">
      <c r="A80" s="10">
        <v>0</v>
      </c>
      <c r="B80" s="26">
        <v>0</v>
      </c>
      <c r="C80" s="24" t="s">
        <v>117</v>
      </c>
      <c r="D80" s="29" t="s">
        <v>117</v>
      </c>
      <c r="E80" s="27" t="s">
        <v>117</v>
      </c>
      <c r="F80" s="71" t="s">
        <v>117</v>
      </c>
      <c r="G80" s="27" t="s">
        <v>117</v>
      </c>
      <c r="H80" s="27" t="s">
        <v>117</v>
      </c>
      <c r="I80" s="27" t="s">
        <v>117</v>
      </c>
    </row>
    <row r="81" spans="1:12" hidden="1" x14ac:dyDescent="0.2">
      <c r="A81" s="10">
        <v>0</v>
      </c>
      <c r="B81" s="11">
        <v>0</v>
      </c>
      <c r="C81" s="9" t="s">
        <v>117</v>
      </c>
      <c r="D81" s="29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2" x14ac:dyDescent="0.2">
      <c r="A82" s="10">
        <v>1</v>
      </c>
      <c r="B82" s="94" t="s">
        <v>167</v>
      </c>
      <c r="C82" s="95" t="s">
        <v>117</v>
      </c>
      <c r="D82" s="27" t="s">
        <v>117</v>
      </c>
      <c r="E82" s="91" t="s">
        <v>117</v>
      </c>
      <c r="F82" s="93" t="s">
        <v>117</v>
      </c>
      <c r="G82" s="91" t="s">
        <v>117</v>
      </c>
      <c r="H82" s="91">
        <v>5157.2168757706822</v>
      </c>
      <c r="I82" s="27" t="s">
        <v>117</v>
      </c>
      <c r="L82" s="63">
        <f>SUM(G83:G84)</f>
        <v>5157.2168757706822</v>
      </c>
    </row>
    <row r="83" spans="1:12" x14ac:dyDescent="0.2">
      <c r="A83" s="10">
        <v>1</v>
      </c>
      <c r="B83" s="31" t="s">
        <v>168</v>
      </c>
      <c r="C83" s="24" t="s">
        <v>117</v>
      </c>
      <c r="D83" s="27">
        <v>134.36439552411727</v>
      </c>
      <c r="E83" s="27" t="s">
        <v>117</v>
      </c>
      <c r="F83" s="71">
        <v>21.397965320767309</v>
      </c>
      <c r="G83" s="27">
        <v>2875.1246757709237</v>
      </c>
      <c r="H83" s="27" t="s">
        <v>117</v>
      </c>
      <c r="I83" s="27">
        <v>10.543059131415815</v>
      </c>
    </row>
    <row r="84" spans="1:12" x14ac:dyDescent="0.2">
      <c r="A84" s="10">
        <v>1</v>
      </c>
      <c r="B84" s="31" t="s">
        <v>169</v>
      </c>
      <c r="C84" s="24" t="s">
        <v>117</v>
      </c>
      <c r="D84" s="27">
        <v>396.47912892896341</v>
      </c>
      <c r="E84" s="27" t="s">
        <v>117</v>
      </c>
      <c r="F84" s="71">
        <v>5.7558949096880134</v>
      </c>
      <c r="G84" s="27">
        <v>2282.0921999997581</v>
      </c>
      <c r="H84" s="27" t="s">
        <v>117</v>
      </c>
      <c r="I84" s="27">
        <v>8.3684137980864595</v>
      </c>
    </row>
    <row r="85" spans="1:12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 t="s">
        <v>117</v>
      </c>
      <c r="F85" s="93" t="s">
        <v>117</v>
      </c>
      <c r="G85" s="91" t="s">
        <v>117</v>
      </c>
      <c r="H85" s="91">
        <v>1958.0167662081753</v>
      </c>
      <c r="I85" s="27" t="s">
        <v>117</v>
      </c>
      <c r="L85" s="63">
        <f>SUM(G87:G91)</f>
        <v>1958.0167662081753</v>
      </c>
    </row>
    <row r="86" spans="1:12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2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 t="s">
        <v>117</v>
      </c>
      <c r="F87" s="71" t="s">
        <v>117</v>
      </c>
      <c r="G87" s="27">
        <v>744.25871679855061</v>
      </c>
      <c r="H87" s="27" t="s">
        <v>117</v>
      </c>
      <c r="I87" s="27">
        <v>2.7291907465455489</v>
      </c>
    </row>
    <row r="88" spans="1:12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 t="s">
        <v>117</v>
      </c>
      <c r="F88" s="71" t="s">
        <v>117</v>
      </c>
      <c r="G88" s="27">
        <v>817.67570393872563</v>
      </c>
      <c r="H88" s="27" t="s">
        <v>117</v>
      </c>
      <c r="I88" s="27">
        <v>2.998410249682995</v>
      </c>
    </row>
    <row r="89" spans="1:12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 t="s">
        <v>117</v>
      </c>
      <c r="F89" s="71" t="s">
        <v>117</v>
      </c>
      <c r="G89" s="27">
        <v>396.08234547089916</v>
      </c>
      <c r="H89" s="27" t="s">
        <v>117</v>
      </c>
      <c r="I89" s="27">
        <v>1.4524307847936517</v>
      </c>
    </row>
    <row r="90" spans="1:12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2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2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 t="s">
        <v>117</v>
      </c>
      <c r="F92" s="71" t="s">
        <v>117</v>
      </c>
      <c r="G92" s="27">
        <v>488.39943971013844</v>
      </c>
      <c r="H92" s="27" t="s">
        <v>117</v>
      </c>
      <c r="I92" s="27">
        <v>1.7909568291099069</v>
      </c>
      <c r="L92" s="63">
        <f>+G92</f>
        <v>488.39943971013844</v>
      </c>
    </row>
    <row r="93" spans="1:12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2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 t="s">
        <v>117</v>
      </c>
      <c r="F94" s="155" t="s">
        <v>117</v>
      </c>
      <c r="G94" s="39">
        <v>27270.307791442945</v>
      </c>
      <c r="H94" s="38" t="s">
        <v>117</v>
      </c>
      <c r="I94" s="38">
        <v>99.999999999999986</v>
      </c>
      <c r="L94" s="63">
        <f>SUM(L31:L92)</f>
        <v>27270.307791442945</v>
      </c>
    </row>
    <row r="95" spans="1:12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2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 t="s">
        <v>117</v>
      </c>
      <c r="F99" s="156" t="s">
        <v>117</v>
      </c>
      <c r="G99" s="41">
        <v>27270.307791442945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 t="s">
        <v>117</v>
      </c>
      <c r="F100" s="170">
        <v>1.0908123116577177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 t="s">
        <v>117</v>
      </c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x14ac:dyDescent="0.2">
      <c r="A104" s="10">
        <v>1</v>
      </c>
      <c r="B104" s="43" t="s">
        <v>178</v>
      </c>
      <c r="C104" s="24" t="s">
        <v>117</v>
      </c>
      <c r="D104" s="24" t="s">
        <v>117</v>
      </c>
      <c r="E104" s="26" t="s">
        <v>117</v>
      </c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2875.1246757709237</v>
      </c>
      <c r="E105" s="271" t="s">
        <v>117</v>
      </c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x14ac:dyDescent="0.2">
      <c r="A106" s="10">
        <v>1</v>
      </c>
      <c r="B106" s="26" t="s">
        <v>180</v>
      </c>
      <c r="C106" s="24" t="s">
        <v>117</v>
      </c>
      <c r="D106" s="26" t="s">
        <v>117</v>
      </c>
      <c r="E106" s="26" t="s">
        <v>117</v>
      </c>
      <c r="F106" s="26">
        <v>332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 t="s">
        <v>117</v>
      </c>
      <c r="F112" s="157" t="s">
        <v>117</v>
      </c>
      <c r="G112" s="36">
        <v>24952.068358585802</v>
      </c>
      <c r="H112" s="35" t="s">
        <v>117</v>
      </c>
      <c r="I112" s="34" t="s">
        <v>117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 t="s">
        <v>117</v>
      </c>
      <c r="F113" s="158">
        <v>0.99808273434343209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E55:H72 D55:D85">
    <cfRule type="cellIs" dxfId="4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1.28515625" style="10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0" width="9.140625" style="10"/>
    <col min="11" max="11" width="10.140625" style="10" customWidth="1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 t="s">
        <v>117</v>
      </c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 t="s">
        <v>117</v>
      </c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 t="s">
        <v>117</v>
      </c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 t="s">
        <v>117</v>
      </c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266</v>
      </c>
      <c r="C7" s="24" t="s">
        <v>117</v>
      </c>
      <c r="D7" s="61" t="s">
        <v>117</v>
      </c>
      <c r="E7" s="62" t="s">
        <v>117</v>
      </c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 t="s">
        <v>117</v>
      </c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 t="s">
        <v>117</v>
      </c>
      <c r="F9" s="102" t="s">
        <v>117</v>
      </c>
      <c r="G9" s="144">
        <v>50000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 t="s">
        <v>117</v>
      </c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 t="s">
        <v>117</v>
      </c>
      <c r="F11" s="62" t="s">
        <v>117</v>
      </c>
      <c r="G11" s="179">
        <v>55555.555555555555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 t="s">
        <v>117</v>
      </c>
      <c r="F12" s="62" t="s">
        <v>117</v>
      </c>
      <c r="G12" s="179">
        <v>10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179" t="s">
        <v>117</v>
      </c>
      <c r="H13" s="62" t="s">
        <v>117</v>
      </c>
      <c r="I13" s="61" t="s">
        <v>117</v>
      </c>
    </row>
    <row r="14" spans="1:9" hidden="1" x14ac:dyDescent="0.2">
      <c r="A14" s="10">
        <v>0</v>
      </c>
      <c r="B14" s="24" t="s">
        <v>117</v>
      </c>
      <c r="C14" s="24" t="s">
        <v>117</v>
      </c>
      <c r="D14" s="61" t="s">
        <v>117</v>
      </c>
      <c r="E14" s="62" t="s">
        <v>117</v>
      </c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 t="s">
        <v>117</v>
      </c>
      <c r="F15" s="62" t="s">
        <v>117</v>
      </c>
      <c r="G15" s="247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 t="s">
        <v>117</v>
      </c>
      <c r="F16" s="62" t="s">
        <v>117</v>
      </c>
      <c r="G16" s="179">
        <v>1</v>
      </c>
      <c r="H16" s="73" t="s">
        <v>125</v>
      </c>
      <c r="I16" s="61" t="s">
        <v>117</v>
      </c>
    </row>
    <row r="17" spans="1:14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 t="s">
        <v>117</v>
      </c>
      <c r="F17" s="62" t="s">
        <v>117</v>
      </c>
      <c r="G17" s="179" t="s">
        <v>117</v>
      </c>
      <c r="H17" s="73" t="s">
        <v>117</v>
      </c>
      <c r="I17" s="61" t="s">
        <v>117</v>
      </c>
    </row>
    <row r="18" spans="1:14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179">
        <v>7.6959999999999997</v>
      </c>
      <c r="H18" s="73" t="s">
        <v>2</v>
      </c>
      <c r="I18" s="25" t="s">
        <v>117</v>
      </c>
    </row>
    <row r="19" spans="1:14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4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4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27000</v>
      </c>
      <c r="H21" s="24" t="s">
        <v>129</v>
      </c>
      <c r="I21" s="24" t="s">
        <v>117</v>
      </c>
    </row>
    <row r="22" spans="1:14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4" hidden="1" x14ac:dyDescent="0.2">
      <c r="A23" s="10">
        <v>0</v>
      </c>
      <c r="B23" s="24" t="s">
        <v>260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107</v>
      </c>
      <c r="H23" s="24" t="s">
        <v>117</v>
      </c>
      <c r="I23" s="24" t="s">
        <v>117</v>
      </c>
    </row>
    <row r="24" spans="1:14" ht="13.5" x14ac:dyDescent="0.2">
      <c r="A24" s="10">
        <v>1</v>
      </c>
      <c r="B24" s="24" t="s">
        <v>261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32" t="s">
        <v>107</v>
      </c>
      <c r="H24" s="24"/>
      <c r="I24" s="24"/>
    </row>
    <row r="25" spans="1:14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4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4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4" x14ac:dyDescent="0.2">
      <c r="A28" s="10">
        <v>1</v>
      </c>
      <c r="B28" s="24"/>
      <c r="C28" s="27" t="s">
        <v>117</v>
      </c>
      <c r="D28" s="61" t="s">
        <v>117</v>
      </c>
      <c r="E28" s="62" t="s">
        <v>117</v>
      </c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 t="s">
        <v>117</v>
      </c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4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 t="s">
        <v>117</v>
      </c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4" x14ac:dyDescent="0.2">
      <c r="A31" s="10">
        <v>1</v>
      </c>
      <c r="B31" s="90" t="s">
        <v>137</v>
      </c>
      <c r="C31" s="91" t="s">
        <v>117</v>
      </c>
      <c r="D31" s="91" t="s">
        <v>117</v>
      </c>
      <c r="E31" s="91" t="s">
        <v>117</v>
      </c>
      <c r="F31" s="91" t="s">
        <v>117</v>
      </c>
      <c r="G31" s="91" t="s">
        <v>117</v>
      </c>
      <c r="H31" s="91">
        <v>219.13353689738597</v>
      </c>
      <c r="I31" s="27" t="s">
        <v>117</v>
      </c>
      <c r="L31" s="63">
        <f>+H31</f>
        <v>219.13353689738597</v>
      </c>
      <c r="N31" s="218">
        <v>90.754017771573416</v>
      </c>
    </row>
    <row r="32" spans="1:14" hidden="1" x14ac:dyDescent="0.2">
      <c r="A32" s="10">
        <v>0</v>
      </c>
      <c r="B32" s="11" t="s">
        <v>262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4" x14ac:dyDescent="0.2">
      <c r="A33" s="10">
        <v>1</v>
      </c>
      <c r="B33" s="26" t="s">
        <v>139</v>
      </c>
      <c r="C33" s="27" t="s">
        <v>117</v>
      </c>
      <c r="D33" s="27">
        <v>20000</v>
      </c>
      <c r="E33" s="27" t="s">
        <v>117</v>
      </c>
      <c r="F33" s="71">
        <v>1.0956676844869298E-2</v>
      </c>
      <c r="G33" s="27">
        <v>219.13353689738597</v>
      </c>
      <c r="H33" s="27" t="s">
        <v>117</v>
      </c>
      <c r="I33" s="27">
        <v>0.39315994509537727</v>
      </c>
    </row>
    <row r="34" spans="1:14" x14ac:dyDescent="0.2">
      <c r="A34" s="10">
        <v>1</v>
      </c>
      <c r="B34" s="43" t="s">
        <v>140</v>
      </c>
      <c r="C34" s="91" t="s">
        <v>117</v>
      </c>
      <c r="D34" s="91" t="s">
        <v>117</v>
      </c>
      <c r="E34" s="91" t="s">
        <v>117</v>
      </c>
      <c r="F34" s="93" t="s">
        <v>117</v>
      </c>
      <c r="G34" s="91" t="s">
        <v>117</v>
      </c>
      <c r="H34" s="91">
        <v>9186.2911942528972</v>
      </c>
      <c r="I34" s="27" t="s">
        <v>117</v>
      </c>
      <c r="L34" s="10">
        <f>SUBTOTAL(9,G35:G57)</f>
        <v>9186.2911942528954</v>
      </c>
      <c r="M34" s="218"/>
      <c r="N34" s="218">
        <v>98.68289835755337</v>
      </c>
    </row>
    <row r="35" spans="1:14" x14ac:dyDescent="0.2">
      <c r="A35" s="10">
        <v>1</v>
      </c>
      <c r="B35" s="26" t="s">
        <v>142</v>
      </c>
      <c r="C35" s="27" t="s">
        <v>117</v>
      </c>
      <c r="D35" s="27">
        <v>27000</v>
      </c>
      <c r="E35" s="27" t="s">
        <v>117</v>
      </c>
      <c r="F35" s="71">
        <v>0.14860499999999999</v>
      </c>
      <c r="G35" s="27">
        <v>4012.3349999999996</v>
      </c>
      <c r="H35" s="27" t="s">
        <v>117</v>
      </c>
      <c r="I35" s="27">
        <v>7.1987584859863523</v>
      </c>
      <c r="M35" s="218">
        <v>96.196140308289841</v>
      </c>
    </row>
    <row r="36" spans="1:14" x14ac:dyDescent="0.2">
      <c r="A36" s="10">
        <v>1</v>
      </c>
      <c r="B36" s="26" t="s">
        <v>141</v>
      </c>
      <c r="C36" s="27" t="s">
        <v>117</v>
      </c>
      <c r="D36" s="27">
        <v>27000</v>
      </c>
      <c r="E36" s="27" t="s">
        <v>117</v>
      </c>
      <c r="F36" s="71">
        <v>6.3054200000000019E-2</v>
      </c>
      <c r="G36" s="27">
        <v>1702.4634000000005</v>
      </c>
      <c r="H36" s="27" t="s">
        <v>117</v>
      </c>
      <c r="I36" s="27">
        <v>3.0544864394002946</v>
      </c>
      <c r="M36" s="218">
        <v>96.407548185273654</v>
      </c>
    </row>
    <row r="37" spans="1:14" x14ac:dyDescent="0.2">
      <c r="A37" s="10">
        <v>1</v>
      </c>
      <c r="B37" s="26" t="s">
        <v>143</v>
      </c>
      <c r="C37" s="27" t="s">
        <v>117</v>
      </c>
      <c r="D37" s="27">
        <v>12</v>
      </c>
      <c r="E37" s="27" t="s">
        <v>117</v>
      </c>
      <c r="F37" s="71">
        <v>0.94000000000000006</v>
      </c>
      <c r="G37" s="27">
        <v>11.280000000000001</v>
      </c>
      <c r="H37" s="27" t="s">
        <v>117</v>
      </c>
      <c r="I37" s="27">
        <v>2.0238089721303448E-2</v>
      </c>
    </row>
    <row r="38" spans="1:14" x14ac:dyDescent="0.2">
      <c r="A38" s="10">
        <v>1</v>
      </c>
      <c r="B38" s="11" t="s">
        <v>263</v>
      </c>
      <c r="C38" s="75" t="s">
        <v>117</v>
      </c>
      <c r="D38" s="27">
        <v>6</v>
      </c>
      <c r="E38" s="9" t="s">
        <v>117</v>
      </c>
      <c r="F38" s="28">
        <v>7.36</v>
      </c>
      <c r="G38" s="27">
        <v>44.160000000000004</v>
      </c>
      <c r="H38" s="24" t="s">
        <v>117</v>
      </c>
      <c r="I38" s="24">
        <v>7.9229968270634762E-2</v>
      </c>
    </row>
    <row r="39" spans="1:14" x14ac:dyDescent="0.2">
      <c r="A39" s="10">
        <v>1</v>
      </c>
      <c r="B39" s="11" t="s">
        <v>146</v>
      </c>
      <c r="C39" s="75" t="s">
        <v>117</v>
      </c>
      <c r="D39" s="27">
        <v>806.31735414344098</v>
      </c>
      <c r="E39" s="9" t="s">
        <v>117</v>
      </c>
      <c r="F39" s="28">
        <v>0.39595005056195598</v>
      </c>
      <c r="G39" s="27">
        <v>319.26139714207801</v>
      </c>
      <c r="H39" s="24" t="s">
        <v>117</v>
      </c>
      <c r="I39" s="24">
        <v>0.57280503545302008</v>
      </c>
    </row>
    <row r="40" spans="1:14" hidden="1" x14ac:dyDescent="0.2">
      <c r="A40" s="10">
        <v>0</v>
      </c>
      <c r="B40" s="11" t="s">
        <v>53</v>
      </c>
      <c r="C40" s="75" t="s">
        <v>117</v>
      </c>
      <c r="D40" s="82">
        <v>193.99999999999997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4" hidden="1" x14ac:dyDescent="0.2">
      <c r="A41" s="10">
        <v>0</v>
      </c>
      <c r="B41" s="26" t="s">
        <v>12</v>
      </c>
      <c r="C41" s="27" t="s">
        <v>117</v>
      </c>
      <c r="D41" s="27">
        <v>21.111111111111114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4" hidden="1" x14ac:dyDescent="0.2">
      <c r="A42" s="10">
        <v>0</v>
      </c>
      <c r="B42" s="26" t="s">
        <v>54</v>
      </c>
      <c r="C42" s="27" t="s">
        <v>117</v>
      </c>
      <c r="D42" s="27">
        <v>129.99999999999997</v>
      </c>
      <c r="E42" s="27" t="s">
        <v>117</v>
      </c>
      <c r="F42" s="71" t="s">
        <v>117</v>
      </c>
      <c r="G42" s="27" t="s">
        <v>117</v>
      </c>
      <c r="H42" s="27" t="s">
        <v>117</v>
      </c>
      <c r="I42" s="27" t="s">
        <v>117</v>
      </c>
    </row>
    <row r="43" spans="1:14" x14ac:dyDescent="0.2">
      <c r="A43" s="10">
        <v>1</v>
      </c>
      <c r="B43" s="26" t="s">
        <v>147</v>
      </c>
      <c r="C43" s="27" t="s">
        <v>117</v>
      </c>
      <c r="D43" s="27" t="s">
        <v>117</v>
      </c>
      <c r="E43" s="27" t="s">
        <v>117</v>
      </c>
      <c r="F43" s="71" t="s">
        <v>117</v>
      </c>
      <c r="G43" s="27">
        <v>1079.2012871889383</v>
      </c>
      <c r="H43" s="27" t="s">
        <v>117</v>
      </c>
      <c r="I43" s="27">
        <v>1.9362564253081471</v>
      </c>
    </row>
    <row r="44" spans="1:14" hidden="1" x14ac:dyDescent="0.2">
      <c r="A44" s="10">
        <v>0</v>
      </c>
      <c r="B44" s="26" t="s">
        <v>216</v>
      </c>
      <c r="C44" s="27" t="s">
        <v>117</v>
      </c>
      <c r="D44" s="27">
        <v>0.4</v>
      </c>
      <c r="E44" s="27" t="s">
        <v>117</v>
      </c>
      <c r="F44" s="71">
        <v>201.83760000000001</v>
      </c>
      <c r="G44" s="27">
        <v>80.735040000000012</v>
      </c>
      <c r="H44" s="27" t="s">
        <v>117</v>
      </c>
      <c r="I44" s="27">
        <v>0.14485132829548075</v>
      </c>
    </row>
    <row r="45" spans="1:14" hidden="1" x14ac:dyDescent="0.2">
      <c r="A45" s="10">
        <v>0</v>
      </c>
      <c r="B45" s="26" t="s">
        <v>151</v>
      </c>
      <c r="C45" s="27" t="s">
        <v>117</v>
      </c>
      <c r="D45" s="27">
        <v>4</v>
      </c>
      <c r="E45" s="27" t="s">
        <v>117</v>
      </c>
      <c r="F45" s="71">
        <v>26.6934</v>
      </c>
      <c r="G45" s="27">
        <v>106.7736</v>
      </c>
      <c r="H45" s="27" t="s">
        <v>117</v>
      </c>
      <c r="I45" s="27">
        <v>0.19156859013001465</v>
      </c>
    </row>
    <row r="46" spans="1:14" hidden="1" x14ac:dyDescent="0.2">
      <c r="A46" s="10">
        <v>0</v>
      </c>
      <c r="B46" s="26" t="s">
        <v>264</v>
      </c>
      <c r="C46" s="27" t="s">
        <v>117</v>
      </c>
      <c r="D46" s="27">
        <v>5</v>
      </c>
      <c r="E46" s="27" t="s">
        <v>117</v>
      </c>
      <c r="F46" s="71">
        <v>39.270000000000003</v>
      </c>
      <c r="G46" s="27">
        <v>196.35000000000002</v>
      </c>
      <c r="H46" s="27" t="s">
        <v>117</v>
      </c>
      <c r="I46" s="27">
        <v>0.35228270538811451</v>
      </c>
    </row>
    <row r="47" spans="1:14" hidden="1" x14ac:dyDescent="0.2">
      <c r="A47" s="10">
        <v>0</v>
      </c>
      <c r="B47" s="26" t="s">
        <v>227</v>
      </c>
      <c r="C47" s="27" t="s">
        <v>117</v>
      </c>
      <c r="D47" s="27">
        <v>1.7999999999999998</v>
      </c>
      <c r="E47" s="27" t="s">
        <v>117</v>
      </c>
      <c r="F47" s="71" t="s">
        <v>117</v>
      </c>
      <c r="G47" s="27" t="s">
        <v>117</v>
      </c>
      <c r="H47" s="27" t="s">
        <v>117</v>
      </c>
      <c r="I47" s="27" t="s">
        <v>117</v>
      </c>
    </row>
    <row r="48" spans="1:14" hidden="1" x14ac:dyDescent="0.2">
      <c r="A48" s="10">
        <v>0</v>
      </c>
      <c r="B48" s="26" t="s">
        <v>250</v>
      </c>
      <c r="C48" s="27" t="s">
        <v>117</v>
      </c>
      <c r="D48" s="27">
        <v>3</v>
      </c>
      <c r="E48" s="27" t="s">
        <v>117</v>
      </c>
      <c r="F48" s="71">
        <v>119.59499999999998</v>
      </c>
      <c r="G48" s="27">
        <v>358.78499999999997</v>
      </c>
      <c r="H48" s="27" t="s">
        <v>117</v>
      </c>
      <c r="I48" s="27">
        <v>0.64371657984555453</v>
      </c>
    </row>
    <row r="49" spans="1:14" hidden="1" x14ac:dyDescent="0.2">
      <c r="A49" s="10">
        <v>0</v>
      </c>
      <c r="B49" s="26" t="s">
        <v>194</v>
      </c>
      <c r="C49" s="27" t="s">
        <v>117</v>
      </c>
      <c r="D49" s="27">
        <v>0.4</v>
      </c>
      <c r="E49" s="27" t="s">
        <v>117</v>
      </c>
      <c r="F49" s="71">
        <v>223.38</v>
      </c>
      <c r="G49" s="27">
        <v>89.352000000000004</v>
      </c>
      <c r="H49" s="27" t="s">
        <v>117</v>
      </c>
      <c r="I49" s="27">
        <v>0.16031150645194198</v>
      </c>
    </row>
    <row r="50" spans="1:14" hidden="1" x14ac:dyDescent="0.2">
      <c r="A50" s="10">
        <v>0</v>
      </c>
      <c r="B50" s="26" t="s">
        <v>267</v>
      </c>
      <c r="C50" s="27" t="s">
        <v>117</v>
      </c>
      <c r="D50" s="27">
        <v>0.4</v>
      </c>
      <c r="E50" s="27" t="s">
        <v>117</v>
      </c>
      <c r="F50" s="71">
        <v>134.17079999999999</v>
      </c>
      <c r="G50" s="27">
        <v>53.668319999999994</v>
      </c>
      <c r="H50" s="27" t="s">
        <v>117</v>
      </c>
      <c r="I50" s="27">
        <v>9.6289386112732619E-2</v>
      </c>
    </row>
    <row r="51" spans="1:14" hidden="1" x14ac:dyDescent="0.2">
      <c r="A51" s="10">
        <v>0</v>
      </c>
      <c r="B51" s="26" t="s">
        <v>209</v>
      </c>
      <c r="C51" s="27" t="s">
        <v>117</v>
      </c>
      <c r="D51" s="27">
        <v>18</v>
      </c>
      <c r="E51" s="27" t="s">
        <v>117</v>
      </c>
      <c r="F51" s="71">
        <v>10.752073732718895</v>
      </c>
      <c r="G51" s="27">
        <v>193.53732718894011</v>
      </c>
      <c r="H51" s="27" t="s">
        <v>117</v>
      </c>
      <c r="I51" s="27">
        <v>0.34723632908431123</v>
      </c>
    </row>
    <row r="52" spans="1:14" x14ac:dyDescent="0.2">
      <c r="A52" s="10">
        <v>1</v>
      </c>
      <c r="B52" s="26" t="s">
        <v>265</v>
      </c>
      <c r="C52" s="27" t="s">
        <v>117</v>
      </c>
      <c r="D52" s="27">
        <v>5000</v>
      </c>
      <c r="E52" s="27" t="s">
        <v>117</v>
      </c>
      <c r="F52" s="71">
        <v>5.0849999999999992E-2</v>
      </c>
      <c r="G52" s="27">
        <v>254.24999999999997</v>
      </c>
      <c r="H52" s="27" t="s">
        <v>117</v>
      </c>
      <c r="I52" s="27">
        <v>0.45616438932991132</v>
      </c>
    </row>
    <row r="53" spans="1:14" x14ac:dyDescent="0.2">
      <c r="A53" s="10">
        <v>1</v>
      </c>
      <c r="B53" s="26" t="s">
        <v>268</v>
      </c>
      <c r="C53" s="27" t="s">
        <v>117</v>
      </c>
      <c r="D53" s="27">
        <v>150</v>
      </c>
      <c r="E53" s="27" t="s">
        <v>117</v>
      </c>
      <c r="F53" s="71">
        <v>1.623855</v>
      </c>
      <c r="G53" s="27">
        <v>243.57825</v>
      </c>
      <c r="H53" s="27" t="s">
        <v>117</v>
      </c>
      <c r="I53" s="27">
        <v>0.43701759553706387</v>
      </c>
    </row>
    <row r="54" spans="1:14" x14ac:dyDescent="0.2">
      <c r="A54" s="10">
        <v>1</v>
      </c>
      <c r="B54" s="26" t="s">
        <v>252</v>
      </c>
      <c r="C54" s="27" t="s">
        <v>117</v>
      </c>
      <c r="D54" s="27">
        <v>320</v>
      </c>
      <c r="E54" s="27" t="s">
        <v>117</v>
      </c>
      <c r="F54" s="71">
        <v>0.38744999999999996</v>
      </c>
      <c r="G54" s="27">
        <v>123.98399999999998</v>
      </c>
      <c r="H54" s="27" t="s">
        <v>117</v>
      </c>
      <c r="I54" s="27">
        <v>0.22244674787287996</v>
      </c>
    </row>
    <row r="55" spans="1:14" x14ac:dyDescent="0.2">
      <c r="A55" s="10">
        <v>1</v>
      </c>
      <c r="B55" s="11" t="s">
        <v>253</v>
      </c>
      <c r="C55" s="75" t="s">
        <v>117</v>
      </c>
      <c r="D55" s="27">
        <v>5000</v>
      </c>
      <c r="E55" s="9" t="s">
        <v>117</v>
      </c>
      <c r="F55" s="28">
        <v>0.16</v>
      </c>
      <c r="G55" s="27">
        <v>800</v>
      </c>
      <c r="H55" s="9" t="s">
        <v>117</v>
      </c>
      <c r="I55" s="24">
        <v>1.4353255121491806</v>
      </c>
      <c r="M55" s="218">
        <v>100</v>
      </c>
    </row>
    <row r="56" spans="1:14" x14ac:dyDescent="0.2">
      <c r="A56" s="10">
        <v>1</v>
      </c>
      <c r="B56" s="11" t="s">
        <v>201</v>
      </c>
      <c r="C56" s="75" t="s">
        <v>117</v>
      </c>
      <c r="D56" s="27">
        <v>7143</v>
      </c>
      <c r="E56" s="9" t="s">
        <v>117</v>
      </c>
      <c r="F56" s="28">
        <v>4.5999999999999999E-2</v>
      </c>
      <c r="G56" s="27">
        <v>328.57799999999997</v>
      </c>
      <c r="H56" s="9" t="s">
        <v>117</v>
      </c>
      <c r="I56" s="24">
        <v>0.58952048266369173</v>
      </c>
      <c r="M56" s="218">
        <v>100</v>
      </c>
    </row>
    <row r="57" spans="1:14" s="176" customFormat="1" x14ac:dyDescent="0.2">
      <c r="A57" s="10">
        <v>1</v>
      </c>
      <c r="B57" s="11" t="s">
        <v>219</v>
      </c>
      <c r="C57" s="75" t="s">
        <v>117</v>
      </c>
      <c r="D57" s="27">
        <v>5500</v>
      </c>
      <c r="E57" s="9" t="s">
        <v>117</v>
      </c>
      <c r="F57" s="28">
        <v>4.8581792713069331E-2</v>
      </c>
      <c r="G57" s="27">
        <v>267.19985992188134</v>
      </c>
      <c r="H57" s="27" t="s">
        <v>117</v>
      </c>
      <c r="I57" s="24">
        <v>0.47939846973570449</v>
      </c>
      <c r="L57" s="63">
        <f>SUM(G58:G74)</f>
        <v>16330.862652808</v>
      </c>
      <c r="N57" s="218" t="e">
        <v>#VALUE!</v>
      </c>
    </row>
    <row r="58" spans="1:14" x14ac:dyDescent="0.2">
      <c r="A58" s="176">
        <v>1</v>
      </c>
      <c r="B58" s="88" t="s">
        <v>157</v>
      </c>
      <c r="C58" s="167" t="s">
        <v>117</v>
      </c>
      <c r="D58" s="91" t="s">
        <v>117</v>
      </c>
      <c r="E58" s="168" t="s">
        <v>117</v>
      </c>
      <c r="F58" s="169" t="s">
        <v>117</v>
      </c>
      <c r="G58" s="91" t="s">
        <v>117</v>
      </c>
      <c r="H58" s="91">
        <v>16330.862652808</v>
      </c>
      <c r="I58" s="95" t="s">
        <v>117</v>
      </c>
    </row>
    <row r="59" spans="1:14" x14ac:dyDescent="0.2">
      <c r="A59" s="10">
        <v>1</v>
      </c>
      <c r="B59" s="11" t="s">
        <v>158</v>
      </c>
      <c r="C59" s="75" t="s">
        <v>117</v>
      </c>
      <c r="D59" s="27">
        <v>1.6</v>
      </c>
      <c r="E59" s="9" t="s">
        <v>117</v>
      </c>
      <c r="F59" s="28">
        <v>45</v>
      </c>
      <c r="G59" s="7">
        <v>72</v>
      </c>
      <c r="H59" s="9" t="s">
        <v>117</v>
      </c>
      <c r="I59" s="24">
        <v>0.12917929609342624</v>
      </c>
    </row>
    <row r="60" spans="1:14" x14ac:dyDescent="0.2">
      <c r="A60" s="10">
        <v>1</v>
      </c>
      <c r="B60" s="11" t="s">
        <v>220</v>
      </c>
      <c r="C60" s="75" t="s">
        <v>117</v>
      </c>
      <c r="D60" s="27">
        <v>900</v>
      </c>
      <c r="E60" s="9" t="s">
        <v>117</v>
      </c>
      <c r="F60" s="28">
        <v>0.1396</v>
      </c>
      <c r="G60" s="7">
        <v>125.64</v>
      </c>
      <c r="H60" s="9" t="s">
        <v>117</v>
      </c>
      <c r="I60" s="24">
        <v>0.22541787168302876</v>
      </c>
    </row>
    <row r="61" spans="1:14" x14ac:dyDescent="0.2">
      <c r="A61" s="10">
        <v>1</v>
      </c>
      <c r="B61" s="11" t="s">
        <v>159</v>
      </c>
      <c r="C61" s="75" t="s">
        <v>117</v>
      </c>
      <c r="D61" s="27">
        <v>820</v>
      </c>
      <c r="E61" s="9" t="s">
        <v>117</v>
      </c>
      <c r="F61" s="154">
        <v>0.2</v>
      </c>
      <c r="G61" s="7">
        <v>164</v>
      </c>
      <c r="H61" s="9" t="s">
        <v>117</v>
      </c>
      <c r="I61" s="24">
        <v>0.29424172999058201</v>
      </c>
    </row>
    <row r="62" spans="1:14" x14ac:dyDescent="0.2">
      <c r="A62" s="10">
        <v>1</v>
      </c>
      <c r="B62" s="11" t="s">
        <v>160</v>
      </c>
      <c r="C62" s="75" t="s">
        <v>117</v>
      </c>
      <c r="D62" s="27">
        <v>5400000</v>
      </c>
      <c r="E62" s="9" t="s">
        <v>117</v>
      </c>
      <c r="F62" s="28">
        <v>2.5000000000000001E-4</v>
      </c>
      <c r="G62" s="7">
        <v>1350</v>
      </c>
      <c r="H62" s="9" t="s">
        <v>117</v>
      </c>
      <c r="I62" s="24">
        <v>2.422111801751742</v>
      </c>
    </row>
    <row r="63" spans="1:14" x14ac:dyDescent="0.2">
      <c r="A63" s="10">
        <v>1</v>
      </c>
      <c r="B63" s="11" t="s">
        <v>161</v>
      </c>
      <c r="C63" s="75" t="s">
        <v>117</v>
      </c>
      <c r="D63" s="27">
        <v>50000</v>
      </c>
      <c r="E63" s="9" t="s">
        <v>117</v>
      </c>
      <c r="F63" s="28">
        <v>0.05</v>
      </c>
      <c r="G63" s="7">
        <v>2500</v>
      </c>
      <c r="H63" s="9" t="s">
        <v>117</v>
      </c>
      <c r="I63" s="24">
        <v>4.4853922254661889</v>
      </c>
    </row>
    <row r="64" spans="1:14" x14ac:dyDescent="0.2">
      <c r="A64" s="10">
        <v>1</v>
      </c>
      <c r="B64" s="11" t="s">
        <v>162</v>
      </c>
      <c r="C64" s="75" t="s">
        <v>117</v>
      </c>
      <c r="D64" s="29">
        <v>2151.75</v>
      </c>
      <c r="E64" s="9" t="s">
        <v>117</v>
      </c>
      <c r="F64" s="195">
        <v>4.5353448275862061</v>
      </c>
      <c r="G64" s="7">
        <v>9758.9282327586188</v>
      </c>
      <c r="H64" s="9" t="s">
        <v>117</v>
      </c>
      <c r="I64" s="24">
        <v>17.509048329639203</v>
      </c>
    </row>
    <row r="65" spans="1:14" hidden="1" x14ac:dyDescent="0.2">
      <c r="A65" s="10">
        <v>0</v>
      </c>
      <c r="B65" s="11">
        <v>0</v>
      </c>
      <c r="C65" s="75" t="s">
        <v>117</v>
      </c>
      <c r="D65" s="29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4" hidden="1" x14ac:dyDescent="0.2">
      <c r="A66" s="10">
        <v>0</v>
      </c>
      <c r="B66" s="11">
        <v>0</v>
      </c>
      <c r="C66" s="75" t="s">
        <v>117</v>
      </c>
      <c r="D66" s="29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4" hidden="1" x14ac:dyDescent="0.2">
      <c r="A67" s="10">
        <v>0</v>
      </c>
      <c r="B67" s="11">
        <v>0</v>
      </c>
      <c r="C67" s="75" t="s">
        <v>117</v>
      </c>
      <c r="D67" s="29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4" hidden="1" x14ac:dyDescent="0.2">
      <c r="A68" s="10">
        <v>0</v>
      </c>
      <c r="B68" s="11">
        <v>0</v>
      </c>
      <c r="C68" s="75" t="s">
        <v>117</v>
      </c>
      <c r="D68" s="29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4" hidden="1" x14ac:dyDescent="0.2">
      <c r="A69" s="10">
        <v>0</v>
      </c>
      <c r="B69" s="11">
        <v>0</v>
      </c>
      <c r="C69" s="75" t="s">
        <v>117</v>
      </c>
      <c r="D69" s="29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4" hidden="1" x14ac:dyDescent="0.2">
      <c r="A70" s="10">
        <v>0</v>
      </c>
      <c r="B70" s="11">
        <v>0</v>
      </c>
      <c r="C70" s="75" t="s">
        <v>117</v>
      </c>
      <c r="D70" s="29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4" hidden="1" x14ac:dyDescent="0.2">
      <c r="A71" s="10">
        <v>0</v>
      </c>
      <c r="B71" s="11">
        <v>0</v>
      </c>
      <c r="C71" s="75" t="s">
        <v>117</v>
      </c>
      <c r="D71" s="29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4" hidden="1" x14ac:dyDescent="0.2">
      <c r="A72" s="10">
        <v>0</v>
      </c>
      <c r="B72" s="11">
        <v>0</v>
      </c>
      <c r="C72" s="75" t="s">
        <v>117</v>
      </c>
      <c r="D72" s="29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4" x14ac:dyDescent="0.2">
      <c r="A73" s="10">
        <v>1</v>
      </c>
      <c r="B73" s="11" t="s">
        <v>163</v>
      </c>
      <c r="C73" s="9" t="s">
        <v>117</v>
      </c>
      <c r="D73" s="27" t="s">
        <v>117</v>
      </c>
      <c r="E73" s="77" t="s">
        <v>117</v>
      </c>
      <c r="F73" s="71" t="s">
        <v>117</v>
      </c>
      <c r="G73" s="30">
        <v>1924</v>
      </c>
      <c r="H73" s="24" t="s">
        <v>117</v>
      </c>
      <c r="I73" s="24">
        <v>3.4519578567187792</v>
      </c>
      <c r="M73" s="218">
        <v>160</v>
      </c>
    </row>
    <row r="74" spans="1:14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 t="s">
        <v>117</v>
      </c>
      <c r="F74" s="71" t="s">
        <v>117</v>
      </c>
      <c r="G74" s="27">
        <v>436.29442004938284</v>
      </c>
      <c r="H74" s="27" t="s">
        <v>117</v>
      </c>
      <c r="I74" s="27">
        <v>0.7827806398815127</v>
      </c>
      <c r="M74" s="218">
        <v>100</v>
      </c>
      <c r="N74" s="218"/>
    </row>
    <row r="75" spans="1:14" x14ac:dyDescent="0.2">
      <c r="A75" s="10">
        <v>1</v>
      </c>
      <c r="B75" s="94" t="s">
        <v>165</v>
      </c>
      <c r="C75" s="95" t="s">
        <v>117</v>
      </c>
      <c r="D75" s="27" t="s">
        <v>117</v>
      </c>
      <c r="E75" s="91" t="s">
        <v>117</v>
      </c>
      <c r="F75" s="93" t="s">
        <v>117</v>
      </c>
      <c r="G75" s="91" t="s">
        <v>117</v>
      </c>
      <c r="H75" s="91">
        <v>16334.483127572017</v>
      </c>
      <c r="I75" s="27" t="s">
        <v>117</v>
      </c>
      <c r="L75" s="63">
        <f>SUM(G76:G80)</f>
        <v>16334.483127572017</v>
      </c>
      <c r="N75" s="218">
        <v>100</v>
      </c>
    </row>
    <row r="76" spans="1:14" x14ac:dyDescent="0.2">
      <c r="A76" s="10">
        <v>1</v>
      </c>
      <c r="B76" s="26" t="s">
        <v>254</v>
      </c>
      <c r="C76" s="24" t="s">
        <v>117</v>
      </c>
      <c r="D76" s="27" t="s">
        <v>117</v>
      </c>
      <c r="E76" s="27" t="s">
        <v>117</v>
      </c>
      <c r="F76" s="71" t="s">
        <v>117</v>
      </c>
      <c r="G76" s="27">
        <v>229.13333333333335</v>
      </c>
      <c r="H76" s="27" t="s">
        <v>117</v>
      </c>
      <c r="I76" s="27">
        <v>0.41110114877139442</v>
      </c>
      <c r="M76" s="218">
        <v>100</v>
      </c>
    </row>
    <row r="77" spans="1:14" x14ac:dyDescent="0.2">
      <c r="A77" s="10">
        <v>1</v>
      </c>
      <c r="B77" s="26" t="s">
        <v>255</v>
      </c>
      <c r="C77" s="24" t="s">
        <v>117</v>
      </c>
      <c r="D77" s="27" t="s">
        <v>117</v>
      </c>
      <c r="E77" s="27" t="s">
        <v>117</v>
      </c>
      <c r="F77" s="71" t="s">
        <v>117</v>
      </c>
      <c r="G77" s="27">
        <v>8954.7325102880659</v>
      </c>
      <c r="H77" s="27" t="s">
        <v>117</v>
      </c>
      <c r="I77" s="27">
        <v>16.066195033110166</v>
      </c>
      <c r="M77" s="218">
        <v>100</v>
      </c>
    </row>
    <row r="78" spans="1:14" x14ac:dyDescent="0.2">
      <c r="A78" s="10">
        <v>1</v>
      </c>
      <c r="B78" s="26" t="s">
        <v>256</v>
      </c>
      <c r="C78" s="24" t="s">
        <v>117</v>
      </c>
      <c r="D78" s="27" t="s">
        <v>117</v>
      </c>
      <c r="E78" s="27" t="s">
        <v>117</v>
      </c>
      <c r="F78" s="71" t="s">
        <v>117</v>
      </c>
      <c r="G78" s="27">
        <v>2080.658436213992</v>
      </c>
      <c r="H78" s="27" t="s">
        <v>117</v>
      </c>
      <c r="I78" s="27">
        <v>3.7330276694579516</v>
      </c>
      <c r="M78" s="218">
        <v>100</v>
      </c>
    </row>
    <row r="79" spans="1:14" x14ac:dyDescent="0.2">
      <c r="A79" s="10">
        <v>1</v>
      </c>
      <c r="B79" s="26" t="s">
        <v>257</v>
      </c>
      <c r="C79" s="24" t="s">
        <v>117</v>
      </c>
      <c r="D79" s="27" t="s">
        <v>117</v>
      </c>
      <c r="E79" s="27" t="s">
        <v>117</v>
      </c>
      <c r="F79" s="71" t="s">
        <v>117</v>
      </c>
      <c r="G79" s="27">
        <v>4938.2716049382725</v>
      </c>
      <c r="H79" s="27" t="s">
        <v>117</v>
      </c>
      <c r="I79" s="27">
        <v>8.8600340256122259</v>
      </c>
      <c r="M79" s="218">
        <v>100</v>
      </c>
    </row>
    <row r="80" spans="1:14" x14ac:dyDescent="0.2">
      <c r="A80" s="10">
        <v>1</v>
      </c>
      <c r="B80" s="26" t="s">
        <v>258</v>
      </c>
      <c r="C80" s="24" t="s">
        <v>117</v>
      </c>
      <c r="D80" s="27" t="s">
        <v>117</v>
      </c>
      <c r="E80" s="27" t="s">
        <v>117</v>
      </c>
      <c r="F80" s="71" t="s">
        <v>117</v>
      </c>
      <c r="G80" s="27">
        <v>131.68724279835391</v>
      </c>
      <c r="H80" s="27" t="s">
        <v>117</v>
      </c>
      <c r="I80" s="27">
        <v>0.236267574016326</v>
      </c>
      <c r="M80" s="218">
        <v>100</v>
      </c>
    </row>
    <row r="81" spans="1:14" hidden="1" x14ac:dyDescent="0.2">
      <c r="A81" s="10">
        <v>0</v>
      </c>
      <c r="B81" s="11">
        <v>0</v>
      </c>
      <c r="C81" s="9" t="s">
        <v>117</v>
      </c>
      <c r="D81" s="29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4" x14ac:dyDescent="0.2">
      <c r="A82" s="10">
        <v>1</v>
      </c>
      <c r="B82" s="94" t="s">
        <v>167</v>
      </c>
      <c r="C82" s="95" t="s">
        <v>117</v>
      </c>
      <c r="D82" s="27" t="s">
        <v>117</v>
      </c>
      <c r="E82" s="91" t="s">
        <v>117</v>
      </c>
      <c r="F82" s="93" t="s">
        <v>117</v>
      </c>
      <c r="G82" s="91" t="s">
        <v>117</v>
      </c>
      <c r="H82" s="91">
        <v>7094.1128534296895</v>
      </c>
      <c r="I82" s="27" t="s">
        <v>117</v>
      </c>
      <c r="L82" s="63">
        <f>SUM(G83:G84)</f>
        <v>7094.1128534296895</v>
      </c>
      <c r="N82" s="218">
        <v>105.90036801803102</v>
      </c>
    </row>
    <row r="83" spans="1:14" x14ac:dyDescent="0.2">
      <c r="A83" s="10">
        <v>1</v>
      </c>
      <c r="B83" s="31" t="s">
        <v>168</v>
      </c>
      <c r="C83" s="24" t="s">
        <v>117</v>
      </c>
      <c r="D83" s="27">
        <v>194.34630993548592</v>
      </c>
      <c r="E83" s="27" t="s">
        <v>117</v>
      </c>
      <c r="F83" s="71">
        <v>20.688115431788727</v>
      </c>
      <c r="G83" s="27">
        <v>4020.6588936875214</v>
      </c>
      <c r="H83" s="27" t="s">
        <v>117</v>
      </c>
      <c r="I83" s="27">
        <v>7.2136928571989989</v>
      </c>
      <c r="M83" s="218">
        <v>109.83630828464257</v>
      </c>
    </row>
    <row r="84" spans="1:14" x14ac:dyDescent="0.2">
      <c r="A84" s="10">
        <v>1</v>
      </c>
      <c r="B84" s="31" t="s">
        <v>169</v>
      </c>
      <c r="C84" s="24" t="s">
        <v>117</v>
      </c>
      <c r="D84" s="27">
        <v>533.96630896945237</v>
      </c>
      <c r="E84" s="27" t="s">
        <v>117</v>
      </c>
      <c r="F84" s="71">
        <v>5.7558949096880134</v>
      </c>
      <c r="G84" s="27">
        <v>3073.4539597421681</v>
      </c>
      <c r="H84" s="27" t="s">
        <v>117</v>
      </c>
      <c r="I84" s="27">
        <v>5.5142585985423178</v>
      </c>
      <c r="M84" s="218">
        <v>101.15822873394214</v>
      </c>
    </row>
    <row r="85" spans="1:14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 t="s">
        <v>117</v>
      </c>
      <c r="F85" s="93" t="s">
        <v>117</v>
      </c>
      <c r="G85" s="91" t="s">
        <v>117</v>
      </c>
      <c r="H85" s="91">
        <v>2679.1027505693942</v>
      </c>
      <c r="I85" s="27" t="s">
        <v>117</v>
      </c>
      <c r="L85" s="63">
        <f>SUM(G87:G91)</f>
        <v>2679.1027505693942</v>
      </c>
    </row>
    <row r="86" spans="1:14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4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 t="s">
        <v>117</v>
      </c>
      <c r="F87" s="71" t="s">
        <v>117</v>
      </c>
      <c r="G87" s="27">
        <v>992.08052103268665</v>
      </c>
      <c r="H87" s="27" t="s">
        <v>117</v>
      </c>
      <c r="I87" s="27">
        <v>1.7799481024305834</v>
      </c>
    </row>
    <row r="88" spans="1:14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 t="s">
        <v>117</v>
      </c>
      <c r="F88" s="71" t="s">
        <v>117</v>
      </c>
      <c r="G88" s="27">
        <v>1101.2213398107699</v>
      </c>
      <c r="H88" s="27" t="s">
        <v>117</v>
      </c>
      <c r="I88" s="27">
        <v>1.975763854441875</v>
      </c>
    </row>
    <row r="89" spans="1:14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 t="s">
        <v>117</v>
      </c>
      <c r="F89" s="71" t="s">
        <v>117</v>
      </c>
      <c r="G89" s="27">
        <v>585.80088972593751</v>
      </c>
      <c r="H89" s="27" t="s">
        <v>117</v>
      </c>
      <c r="I89" s="27">
        <v>1.0510187025791584</v>
      </c>
    </row>
    <row r="90" spans="1:14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4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4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 t="s">
        <v>117</v>
      </c>
      <c r="F92" s="71" t="s">
        <v>117</v>
      </c>
      <c r="G92" s="27">
        <v>3892.4996661608193</v>
      </c>
      <c r="H92" s="27" t="s">
        <v>117</v>
      </c>
      <c r="I92" s="27">
        <v>6.9837550960909889</v>
      </c>
      <c r="L92" s="63">
        <f>+G92</f>
        <v>3892.4996661608193</v>
      </c>
    </row>
    <row r="93" spans="1:14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4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 t="s">
        <v>117</v>
      </c>
      <c r="F94" s="155" t="s">
        <v>117</v>
      </c>
      <c r="G94" s="39">
        <v>55736.4857816902</v>
      </c>
      <c r="H94" s="38" t="s">
        <v>117</v>
      </c>
      <c r="I94" s="38">
        <v>100</v>
      </c>
      <c r="L94" s="63">
        <f>SUM(L31:L92)</f>
        <v>55736.485781690193</v>
      </c>
    </row>
    <row r="95" spans="1:14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4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 t="s">
        <v>117</v>
      </c>
      <c r="F99" s="156" t="s">
        <v>117</v>
      </c>
      <c r="G99" s="41">
        <v>55736.4857816902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 t="s">
        <v>117</v>
      </c>
      <c r="F100" s="170">
        <v>1.1147297156338041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 t="s">
        <v>117</v>
      </c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x14ac:dyDescent="0.2">
      <c r="A104" s="10">
        <v>1</v>
      </c>
      <c r="B104" s="43" t="s">
        <v>178</v>
      </c>
      <c r="C104" s="24" t="s">
        <v>117</v>
      </c>
      <c r="D104" s="24" t="s">
        <v>117</v>
      </c>
      <c r="E104" s="26" t="s">
        <v>117</v>
      </c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4020.6588936875214</v>
      </c>
      <c r="E105" s="271" t="s">
        <v>117</v>
      </c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x14ac:dyDescent="0.2">
      <c r="A106" s="10">
        <v>1</v>
      </c>
      <c r="B106" s="26" t="s">
        <v>180</v>
      </c>
      <c r="C106" s="24" t="s">
        <v>117</v>
      </c>
      <c r="D106" s="26" t="s">
        <v>117</v>
      </c>
      <c r="E106" s="26" t="s">
        <v>117</v>
      </c>
      <c r="F106" s="26">
        <v>332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 t="s">
        <v>117</v>
      </c>
      <c r="F112" s="157" t="s">
        <v>117</v>
      </c>
      <c r="G112" s="36">
        <v>53418.246348833054</v>
      </c>
      <c r="H112" s="35" t="s">
        <v>117</v>
      </c>
      <c r="I112" s="34" t="s">
        <v>117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 t="s">
        <v>117</v>
      </c>
      <c r="F113" s="158">
        <v>1.0683649269766611</v>
      </c>
      <c r="G113" s="60" t="s">
        <v>117</v>
      </c>
      <c r="H113" s="42" t="s">
        <v>117</v>
      </c>
      <c r="I113" s="42" t="s">
        <v>117</v>
      </c>
      <c r="L113" s="244" t="e">
        <f>L112/G9-F113</f>
        <v>#VALUE!</v>
      </c>
      <c r="N113" s="10">
        <v>97.915272053565104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E74:I80 I55:I73 I81 C3:I3 I86 D87:I89 I90:I91 I93 D92:I92 D31:I54 E82:I85 D55:D85 E55:H72">
    <cfRule type="cellIs" dxfId="3" priority="1" stopIfTrue="1" operator="equal">
      <formula>0</formula>
    </cfRule>
  </conditionalFormatting>
  <pageMargins left="0.75" right="0.75" top="1" bottom="1" header="0" footer="0"/>
  <pageSetup paperSize="9" scale="79" orientation="portrait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zoomScale="90" zoomScaleNormal="9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5" width="9.140625" style="10" hidden="1" customWidth="1"/>
    <col min="16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90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25000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27777.777777777777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10</v>
      </c>
      <c r="H12" s="73" t="s">
        <v>2</v>
      </c>
      <c r="I12" s="61" t="s">
        <v>117</v>
      </c>
    </row>
    <row r="13" spans="1:9" hidden="1" x14ac:dyDescent="0.2">
      <c r="A13" s="10">
        <v>0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x14ac:dyDescent="0.2">
      <c r="A14" s="10">
        <v>1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7.9408000000000003</v>
      </c>
      <c r="H18" s="73" t="s">
        <v>2</v>
      </c>
      <c r="I18" s="25" t="s">
        <v>117</v>
      </c>
    </row>
    <row r="19" spans="1:12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2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66000</v>
      </c>
      <c r="H21" s="24" t="s">
        <v>129</v>
      </c>
      <c r="I21" s="24" t="s">
        <v>117</v>
      </c>
    </row>
    <row r="22" spans="1:12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2" hidden="1" x14ac:dyDescent="0.2">
      <c r="A23" s="10">
        <v>0</v>
      </c>
      <c r="B23" s="24" t="s">
        <v>117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117</v>
      </c>
      <c r="H23" s="24" t="s">
        <v>117</v>
      </c>
      <c r="I23" s="24" t="s">
        <v>117</v>
      </c>
    </row>
    <row r="24" spans="1:12" ht="13.5" hidden="1" x14ac:dyDescent="0.2">
      <c r="A24" s="10">
        <v>0</v>
      </c>
      <c r="B24" s="24" t="s">
        <v>117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27" t="s">
        <v>117</v>
      </c>
      <c r="H24" s="24" t="s">
        <v>117</v>
      </c>
      <c r="I24" s="24" t="s">
        <v>117</v>
      </c>
    </row>
    <row r="25" spans="1:12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2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2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/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2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/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2" hidden="1" x14ac:dyDescent="0.2">
      <c r="A31" s="10">
        <v>0</v>
      </c>
      <c r="B31" s="32" t="s">
        <v>137</v>
      </c>
      <c r="C31" s="27" t="s">
        <v>117</v>
      </c>
      <c r="D31" s="27" t="s">
        <v>117</v>
      </c>
      <c r="E31" s="27"/>
      <c r="F31" s="27" t="s">
        <v>117</v>
      </c>
      <c r="G31" s="27" t="s">
        <v>117</v>
      </c>
      <c r="H31" s="27" t="s">
        <v>117</v>
      </c>
      <c r="I31" s="27" t="s">
        <v>117</v>
      </c>
      <c r="L31" s="63" t="str">
        <f>+H31</f>
        <v/>
      </c>
    </row>
    <row r="32" spans="1:12" hidden="1" x14ac:dyDescent="0.2">
      <c r="A32" s="10">
        <v>0</v>
      </c>
      <c r="B32" s="11" t="s">
        <v>274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4" x14ac:dyDescent="0.2">
      <c r="A33" s="10">
        <v>1</v>
      </c>
      <c r="B33" s="43" t="s">
        <v>140</v>
      </c>
      <c r="C33" s="91" t="s">
        <v>117</v>
      </c>
      <c r="D33" s="92" t="s">
        <v>117</v>
      </c>
      <c r="E33" s="91"/>
      <c r="F33" s="91" t="s">
        <v>117</v>
      </c>
      <c r="G33" s="91" t="s">
        <v>117</v>
      </c>
      <c r="H33" s="91">
        <v>7440.2856525773341</v>
      </c>
      <c r="I33" s="91" t="s">
        <v>117</v>
      </c>
      <c r="L33" s="10">
        <f>SUBTOTAL(9,G34:G49)</f>
        <v>7440.2856525773341</v>
      </c>
      <c r="M33" s="63"/>
      <c r="N33" s="10">
        <v>93.986846845440667</v>
      </c>
    </row>
    <row r="34" spans="1:14" x14ac:dyDescent="0.2">
      <c r="A34" s="10">
        <v>1</v>
      </c>
      <c r="B34" s="26" t="s">
        <v>141</v>
      </c>
      <c r="C34" s="27" t="s">
        <v>117</v>
      </c>
      <c r="D34" s="27">
        <v>66000</v>
      </c>
      <c r="E34" s="27"/>
      <c r="F34" s="71">
        <v>1.4797514285714285E-2</v>
      </c>
      <c r="G34" s="27">
        <v>976.63594285714282</v>
      </c>
      <c r="H34" s="27" t="s">
        <v>117</v>
      </c>
      <c r="I34" s="27">
        <v>3.879035354425306</v>
      </c>
      <c r="M34" s="10">
        <v>103.60344501313664</v>
      </c>
    </row>
    <row r="35" spans="1:14" x14ac:dyDescent="0.2">
      <c r="A35" s="10">
        <v>1</v>
      </c>
      <c r="B35" s="26" t="s">
        <v>142</v>
      </c>
      <c r="C35" s="27" t="s">
        <v>117</v>
      </c>
      <c r="D35" s="27">
        <v>66000</v>
      </c>
      <c r="E35" s="27"/>
      <c r="F35" s="71">
        <v>3.9491538461538467E-2</v>
      </c>
      <c r="G35" s="27">
        <v>2606.4415384615386</v>
      </c>
      <c r="H35" s="27" t="s">
        <v>117</v>
      </c>
      <c r="I35" s="27">
        <v>10.352351816334801</v>
      </c>
      <c r="M35" s="10">
        <v>83.961853362362376</v>
      </c>
    </row>
    <row r="36" spans="1:14" x14ac:dyDescent="0.2">
      <c r="A36" s="10">
        <v>1</v>
      </c>
      <c r="B36" s="26" t="s">
        <v>143</v>
      </c>
      <c r="C36" s="27" t="s">
        <v>117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117</v>
      </c>
      <c r="I36" s="27">
        <v>7.4670469786163665E-3</v>
      </c>
    </row>
    <row r="37" spans="1:14" x14ac:dyDescent="0.2">
      <c r="A37" s="10">
        <v>1</v>
      </c>
      <c r="B37" s="26" t="s">
        <v>144</v>
      </c>
      <c r="C37" s="27" t="s">
        <v>117</v>
      </c>
      <c r="D37" s="27">
        <v>1.3</v>
      </c>
      <c r="E37" s="27"/>
      <c r="F37" s="71">
        <v>5.66</v>
      </c>
      <c r="G37" s="27">
        <v>7.3580000000000005</v>
      </c>
      <c r="H37" s="27" t="s">
        <v>117</v>
      </c>
      <c r="I37" s="27">
        <v>2.9224750887584697E-2</v>
      </c>
    </row>
    <row r="38" spans="1:14" x14ac:dyDescent="0.2">
      <c r="A38" s="10">
        <v>1</v>
      </c>
      <c r="B38" s="11" t="s">
        <v>146</v>
      </c>
      <c r="C38" s="75" t="s">
        <v>117</v>
      </c>
      <c r="D38" s="27">
        <v>573.44813885792144</v>
      </c>
      <c r="E38" s="9" t="s">
        <v>117</v>
      </c>
      <c r="F38" s="28">
        <v>0.37798131594602985</v>
      </c>
      <c r="G38" s="27">
        <v>216.75268215231881</v>
      </c>
      <c r="H38" s="24" t="s">
        <v>117</v>
      </c>
      <c r="I38" s="24">
        <v>0.86090556402790741</v>
      </c>
    </row>
    <row r="39" spans="1:14" hidden="1" x14ac:dyDescent="0.2">
      <c r="A39" s="10">
        <v>0</v>
      </c>
      <c r="B39" s="11" t="s">
        <v>53</v>
      </c>
      <c r="C39" s="75" t="s">
        <v>117</v>
      </c>
      <c r="D39" s="82">
        <v>59.986111111111107</v>
      </c>
      <c r="E39" s="9" t="s">
        <v>117</v>
      </c>
      <c r="F39" s="13" t="s">
        <v>117</v>
      </c>
      <c r="G39" s="27" t="s">
        <v>117</v>
      </c>
      <c r="H39" s="24" t="s">
        <v>117</v>
      </c>
      <c r="I39" s="24" t="s">
        <v>117</v>
      </c>
    </row>
    <row r="40" spans="1:14" hidden="1" x14ac:dyDescent="0.2">
      <c r="A40" s="10">
        <v>0</v>
      </c>
      <c r="B40" s="11" t="s">
        <v>12</v>
      </c>
      <c r="C40" s="75" t="s">
        <v>117</v>
      </c>
      <c r="D40" s="82">
        <v>29.964166666666667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4" hidden="1" x14ac:dyDescent="0.2">
      <c r="A41" s="10">
        <v>0</v>
      </c>
      <c r="B41" s="26" t="s">
        <v>54</v>
      </c>
      <c r="C41" s="27" t="s">
        <v>117</v>
      </c>
      <c r="D41" s="27">
        <v>129.97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4" x14ac:dyDescent="0.2">
      <c r="A42" s="10">
        <v>1</v>
      </c>
      <c r="B42" s="26" t="s">
        <v>147</v>
      </c>
      <c r="C42" s="27" t="s">
        <v>117</v>
      </c>
      <c r="D42" s="27" t="s">
        <v>117</v>
      </c>
      <c r="E42" s="27" t="s">
        <v>117</v>
      </c>
      <c r="F42" s="71" t="s">
        <v>117</v>
      </c>
      <c r="G42" s="27">
        <v>358.65750000000116</v>
      </c>
      <c r="H42" s="27" t="s">
        <v>117</v>
      </c>
      <c r="I42" s="27">
        <v>1.4245278732622917</v>
      </c>
    </row>
    <row r="43" spans="1:14" hidden="1" x14ac:dyDescent="0.2">
      <c r="A43" s="10">
        <v>0</v>
      </c>
      <c r="B43" s="26" t="s">
        <v>153</v>
      </c>
      <c r="C43" s="27" t="s">
        <v>117</v>
      </c>
      <c r="D43" s="27">
        <v>1.5</v>
      </c>
      <c r="E43" s="27"/>
      <c r="F43" s="71">
        <v>62.372999999999998</v>
      </c>
      <c r="G43" s="27">
        <v>93.5595</v>
      </c>
      <c r="H43" s="27" t="s">
        <v>117</v>
      </c>
      <c r="I43" s="27">
        <v>0.37160275627439254</v>
      </c>
    </row>
    <row r="44" spans="1:14" hidden="1" x14ac:dyDescent="0.2">
      <c r="A44" s="10">
        <v>0</v>
      </c>
      <c r="B44" s="26" t="s">
        <v>264</v>
      </c>
      <c r="C44" s="27" t="s">
        <v>117</v>
      </c>
      <c r="D44" s="27">
        <v>5</v>
      </c>
      <c r="E44" s="27"/>
      <c r="F44" s="71">
        <v>39.270000000000003</v>
      </c>
      <c r="G44" s="27">
        <v>196.35000000000002</v>
      </c>
      <c r="H44" s="27" t="s">
        <v>117</v>
      </c>
      <c r="I44" s="27">
        <v>0.77986950758049145</v>
      </c>
    </row>
    <row r="45" spans="1:14" hidden="1" x14ac:dyDescent="0.2">
      <c r="A45" s="10">
        <v>0</v>
      </c>
      <c r="B45" s="26" t="s">
        <v>196</v>
      </c>
      <c r="C45" s="27" t="s">
        <v>117</v>
      </c>
      <c r="D45" s="27">
        <v>0.5</v>
      </c>
      <c r="E45" s="27"/>
      <c r="F45" s="71">
        <v>137.49600000000001</v>
      </c>
      <c r="G45" s="27">
        <v>68.748000000000005</v>
      </c>
      <c r="H45" s="27" t="s">
        <v>117</v>
      </c>
      <c r="I45" s="27">
        <v>0.2730556094074032</v>
      </c>
    </row>
    <row r="46" spans="1:14" x14ac:dyDescent="0.2">
      <c r="A46" s="10">
        <v>1</v>
      </c>
      <c r="B46" s="26" t="s">
        <v>218</v>
      </c>
      <c r="C46" s="27" t="s">
        <v>117</v>
      </c>
      <c r="D46" s="27">
        <v>6300</v>
      </c>
      <c r="E46" s="27"/>
      <c r="F46" s="71">
        <v>5.9400000000000001E-2</v>
      </c>
      <c r="G46" s="27">
        <v>374.22</v>
      </c>
      <c r="H46" s="27" t="s">
        <v>117</v>
      </c>
      <c r="I46" s="27">
        <v>1.4863395320945836</v>
      </c>
    </row>
    <row r="47" spans="1:14" x14ac:dyDescent="0.2">
      <c r="A47" s="10">
        <v>1</v>
      </c>
      <c r="B47" s="26" t="s">
        <v>222</v>
      </c>
      <c r="C47" s="27" t="s">
        <v>117</v>
      </c>
      <c r="D47" s="27">
        <v>1.8</v>
      </c>
      <c r="E47" s="27"/>
      <c r="F47" s="71">
        <v>73.271889400921665</v>
      </c>
      <c r="G47" s="27">
        <v>131.88940092165899</v>
      </c>
      <c r="H47" s="27" t="s">
        <v>117</v>
      </c>
      <c r="I47" s="27">
        <v>0.52384274077850868</v>
      </c>
    </row>
    <row r="48" spans="1:14" x14ac:dyDescent="0.2">
      <c r="A48" s="10">
        <v>1</v>
      </c>
      <c r="B48" s="26" t="s">
        <v>156</v>
      </c>
      <c r="C48" s="27" t="s">
        <v>117</v>
      </c>
      <c r="D48" s="27">
        <v>3847</v>
      </c>
      <c r="E48" s="27"/>
      <c r="F48" s="71">
        <v>0.56000000000000005</v>
      </c>
      <c r="G48" s="27">
        <v>2154.3200000000002</v>
      </c>
      <c r="H48" s="27" t="s">
        <v>117</v>
      </c>
      <c r="I48" s="27">
        <v>8.5566003441344751</v>
      </c>
    </row>
    <row r="49" spans="1:14" x14ac:dyDescent="0.2">
      <c r="A49" s="10">
        <v>1</v>
      </c>
      <c r="B49" s="26" t="s">
        <v>219</v>
      </c>
      <c r="C49" s="27" t="s">
        <v>117</v>
      </c>
      <c r="D49" s="27">
        <v>12600</v>
      </c>
      <c r="E49" s="27"/>
      <c r="F49" s="71">
        <v>4.8581792713069338E-2</v>
      </c>
      <c r="G49" s="27">
        <v>612.13058818467368</v>
      </c>
      <c r="H49" s="27" t="s">
        <v>117</v>
      </c>
      <c r="I49" s="27">
        <v>2.4312807760760782</v>
      </c>
      <c r="L49" s="10">
        <f>SUBTOTAL(9,G50:G74)</f>
        <v>6919.4267946675182</v>
      </c>
      <c r="N49" s="10" t="e">
        <v>#VALUE!</v>
      </c>
    </row>
    <row r="50" spans="1:14" x14ac:dyDescent="0.2">
      <c r="A50" s="10">
        <v>1</v>
      </c>
      <c r="B50" s="43" t="s">
        <v>157</v>
      </c>
      <c r="C50" s="91" t="s">
        <v>117</v>
      </c>
      <c r="D50" s="91" t="s">
        <v>117</v>
      </c>
      <c r="E50" s="91"/>
      <c r="F50" s="93" t="s">
        <v>117</v>
      </c>
      <c r="G50" s="91" t="s">
        <v>117</v>
      </c>
      <c r="H50" s="91">
        <v>6919.4267946675182</v>
      </c>
      <c r="I50" s="91" t="s">
        <v>117</v>
      </c>
      <c r="M50" s="10" t="e">
        <v>#VALUE!</v>
      </c>
    </row>
    <row r="51" spans="1:14" x14ac:dyDescent="0.2">
      <c r="A51" s="10">
        <v>1</v>
      </c>
      <c r="B51" s="26" t="s">
        <v>158</v>
      </c>
      <c r="C51" s="27" t="s">
        <v>117</v>
      </c>
      <c r="D51" s="27">
        <v>0.4</v>
      </c>
      <c r="E51" s="27"/>
      <c r="F51" s="72">
        <v>45</v>
      </c>
      <c r="G51" s="27">
        <v>18</v>
      </c>
      <c r="H51" s="27" t="s">
        <v>117</v>
      </c>
      <c r="I51" s="27">
        <v>7.1493002986752444E-2</v>
      </c>
      <c r="L51" s="63"/>
      <c r="M51" s="10">
        <v>100</v>
      </c>
    </row>
    <row r="52" spans="1:14" x14ac:dyDescent="0.2">
      <c r="A52" s="10">
        <v>1</v>
      </c>
      <c r="B52" s="26" t="s">
        <v>220</v>
      </c>
      <c r="C52" s="27" t="s">
        <v>117</v>
      </c>
      <c r="D52" s="27">
        <v>900</v>
      </c>
      <c r="E52" s="27"/>
      <c r="F52" s="71">
        <v>0.1396</v>
      </c>
      <c r="G52" s="27">
        <v>125.64</v>
      </c>
      <c r="H52" s="27" t="s">
        <v>117</v>
      </c>
      <c r="I52" s="27">
        <v>0.49902116084753212</v>
      </c>
      <c r="M52" s="10">
        <v>100</v>
      </c>
    </row>
    <row r="53" spans="1:14" x14ac:dyDescent="0.2">
      <c r="A53" s="10">
        <v>1</v>
      </c>
      <c r="B53" s="26" t="s">
        <v>159</v>
      </c>
      <c r="C53" s="27" t="s">
        <v>117</v>
      </c>
      <c r="D53" s="27">
        <v>81</v>
      </c>
      <c r="E53" s="27"/>
      <c r="F53" s="72">
        <v>0.19999999999999998</v>
      </c>
      <c r="G53" s="27">
        <v>16.2</v>
      </c>
      <c r="H53" s="27" t="s">
        <v>117</v>
      </c>
      <c r="I53" s="27">
        <v>6.4343702688077195E-2</v>
      </c>
      <c r="M53" s="10">
        <v>100</v>
      </c>
    </row>
    <row r="54" spans="1:14" x14ac:dyDescent="0.2">
      <c r="A54" s="10">
        <v>1</v>
      </c>
      <c r="B54" s="26" t="s">
        <v>160</v>
      </c>
      <c r="C54" s="27" t="s">
        <v>117</v>
      </c>
      <c r="D54" s="27">
        <v>500000</v>
      </c>
      <c r="E54" s="27"/>
      <c r="F54" s="70">
        <v>2.5000000000000001E-4</v>
      </c>
      <c r="G54" s="27">
        <v>125</v>
      </c>
      <c r="H54" s="27" t="s">
        <v>117</v>
      </c>
      <c r="I54" s="27">
        <v>0.49647918740800312</v>
      </c>
      <c r="M54" s="10">
        <v>100</v>
      </c>
    </row>
    <row r="55" spans="1:14" x14ac:dyDescent="0.2">
      <c r="A55" s="10">
        <v>1</v>
      </c>
      <c r="B55" s="11" t="s">
        <v>161</v>
      </c>
      <c r="C55" s="75" t="s">
        <v>117</v>
      </c>
      <c r="D55" s="82">
        <v>25000</v>
      </c>
      <c r="E55" s="9" t="s">
        <v>117</v>
      </c>
      <c r="F55" s="13">
        <v>0.1</v>
      </c>
      <c r="G55" s="7">
        <v>2500</v>
      </c>
      <c r="H55" s="9" t="s">
        <v>117</v>
      </c>
      <c r="I55" s="24">
        <v>9.9295837481600611</v>
      </c>
      <c r="M55" s="10">
        <v>100</v>
      </c>
    </row>
    <row r="56" spans="1:14" x14ac:dyDescent="0.2">
      <c r="A56" s="10">
        <v>1</v>
      </c>
      <c r="B56" s="11" t="s">
        <v>162</v>
      </c>
      <c r="C56" s="75" t="s">
        <v>117</v>
      </c>
      <c r="D56" s="7">
        <v>712.5</v>
      </c>
      <c r="E56" s="9" t="s">
        <v>117</v>
      </c>
      <c r="F56" s="13">
        <v>4.5353448275862061</v>
      </c>
      <c r="G56" s="7">
        <v>3231.4331896551716</v>
      </c>
      <c r="H56" s="9" t="s">
        <v>117</v>
      </c>
      <c r="I56" s="24">
        <v>12.83471459330601</v>
      </c>
    </row>
    <row r="57" spans="1:14" hidden="1" x14ac:dyDescent="0.2">
      <c r="A57" s="10">
        <v>0</v>
      </c>
      <c r="B57" s="11">
        <v>0</v>
      </c>
      <c r="C57" s="75" t="s">
        <v>117</v>
      </c>
      <c r="D57" s="7" t="s">
        <v>117</v>
      </c>
      <c r="E57" s="9" t="s">
        <v>117</v>
      </c>
      <c r="F57" s="9" t="s">
        <v>117</v>
      </c>
      <c r="G57" s="7" t="s">
        <v>117</v>
      </c>
      <c r="H57" s="9" t="s">
        <v>117</v>
      </c>
      <c r="I57" s="24" t="s">
        <v>117</v>
      </c>
    </row>
    <row r="58" spans="1:14" hidden="1" x14ac:dyDescent="0.2">
      <c r="A58" s="10">
        <v>0</v>
      </c>
      <c r="B58" s="11">
        <v>0</v>
      </c>
      <c r="C58" s="75" t="s">
        <v>117</v>
      </c>
      <c r="D58" s="7" t="s">
        <v>117</v>
      </c>
      <c r="E58" s="9" t="s">
        <v>117</v>
      </c>
      <c r="F58" s="9" t="s">
        <v>117</v>
      </c>
      <c r="G58" s="7" t="s">
        <v>117</v>
      </c>
      <c r="H58" s="9" t="s">
        <v>117</v>
      </c>
      <c r="I58" s="24" t="s">
        <v>117</v>
      </c>
    </row>
    <row r="59" spans="1:14" hidden="1" x14ac:dyDescent="0.2">
      <c r="A59" s="10">
        <v>0</v>
      </c>
      <c r="B59" s="11">
        <v>0</v>
      </c>
      <c r="C59" s="75" t="s">
        <v>117</v>
      </c>
      <c r="D59" s="7" t="s">
        <v>117</v>
      </c>
      <c r="E59" s="9" t="s">
        <v>117</v>
      </c>
      <c r="F59" s="9" t="s">
        <v>117</v>
      </c>
      <c r="G59" s="7" t="s">
        <v>117</v>
      </c>
      <c r="H59" s="9" t="s">
        <v>117</v>
      </c>
      <c r="I59" s="24" t="s">
        <v>117</v>
      </c>
    </row>
    <row r="60" spans="1:14" hidden="1" x14ac:dyDescent="0.2">
      <c r="A60" s="10">
        <v>0</v>
      </c>
      <c r="B60" s="11">
        <v>0</v>
      </c>
      <c r="C60" s="75" t="s">
        <v>117</v>
      </c>
      <c r="D60" s="7" t="s">
        <v>117</v>
      </c>
      <c r="E60" s="9" t="s">
        <v>117</v>
      </c>
      <c r="F60" s="9" t="s">
        <v>117</v>
      </c>
      <c r="G60" s="7" t="s">
        <v>117</v>
      </c>
      <c r="H60" s="9" t="s">
        <v>117</v>
      </c>
      <c r="I60" s="24" t="s">
        <v>117</v>
      </c>
    </row>
    <row r="61" spans="1:14" hidden="1" x14ac:dyDescent="0.2">
      <c r="A61" s="10">
        <v>0</v>
      </c>
      <c r="B61" s="11">
        <v>0</v>
      </c>
      <c r="C61" s="75" t="s">
        <v>117</v>
      </c>
      <c r="D61" s="7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4" hidden="1" x14ac:dyDescent="0.2">
      <c r="A62" s="10">
        <v>0</v>
      </c>
      <c r="B62" s="11">
        <v>0</v>
      </c>
      <c r="C62" s="75" t="s">
        <v>117</v>
      </c>
      <c r="D62" s="7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4" hidden="1" x14ac:dyDescent="0.2">
      <c r="A63" s="10">
        <v>0</v>
      </c>
      <c r="B63" s="11">
        <v>0</v>
      </c>
      <c r="C63" s="75" t="s">
        <v>117</v>
      </c>
      <c r="D63" s="7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4" hidden="1" x14ac:dyDescent="0.2">
      <c r="A64" s="10">
        <v>0</v>
      </c>
      <c r="B64" s="11">
        <v>0</v>
      </c>
      <c r="C64" s="75" t="s">
        <v>117</v>
      </c>
      <c r="D64" s="7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4" hidden="1" x14ac:dyDescent="0.2">
      <c r="A65" s="10">
        <v>0</v>
      </c>
      <c r="B65" s="11">
        <v>0</v>
      </c>
      <c r="C65" s="75" t="s">
        <v>117</v>
      </c>
      <c r="D65" s="7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4" hidden="1" x14ac:dyDescent="0.2">
      <c r="A66" s="10">
        <v>0</v>
      </c>
      <c r="B66" s="11">
        <v>0</v>
      </c>
      <c r="C66" s="75" t="s">
        <v>117</v>
      </c>
      <c r="D66" s="7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4" hidden="1" x14ac:dyDescent="0.2">
      <c r="A67" s="10">
        <v>0</v>
      </c>
      <c r="B67" s="11">
        <v>0</v>
      </c>
      <c r="C67" s="75" t="s">
        <v>117</v>
      </c>
      <c r="D67" s="7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4" hidden="1" x14ac:dyDescent="0.2">
      <c r="A68" s="10">
        <v>0</v>
      </c>
      <c r="B68" s="11">
        <v>0</v>
      </c>
      <c r="C68" s="75" t="s">
        <v>117</v>
      </c>
      <c r="D68" s="7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4" hidden="1" x14ac:dyDescent="0.2">
      <c r="A69" s="10">
        <v>0</v>
      </c>
      <c r="B69" s="11">
        <v>0</v>
      </c>
      <c r="C69" s="75" t="s">
        <v>117</v>
      </c>
      <c r="D69" s="7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4" hidden="1" x14ac:dyDescent="0.2">
      <c r="A70" s="10">
        <v>0</v>
      </c>
      <c r="B70" s="11">
        <v>0</v>
      </c>
      <c r="C70" s="75" t="s">
        <v>117</v>
      </c>
      <c r="D70" s="7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4" hidden="1" x14ac:dyDescent="0.2">
      <c r="A71" s="10">
        <v>0</v>
      </c>
      <c r="B71" s="11">
        <v>0</v>
      </c>
      <c r="C71" s="75" t="s">
        <v>117</v>
      </c>
      <c r="D71" s="7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4" hidden="1" x14ac:dyDescent="0.2">
      <c r="A72" s="10">
        <v>0</v>
      </c>
      <c r="B72" s="11">
        <v>0</v>
      </c>
      <c r="C72" s="75" t="s">
        <v>117</v>
      </c>
      <c r="D72" s="7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4" x14ac:dyDescent="0.2">
      <c r="A73" s="10">
        <v>1</v>
      </c>
      <c r="B73" s="11" t="s">
        <v>163</v>
      </c>
      <c r="C73" s="9" t="s">
        <v>117</v>
      </c>
      <c r="D73" s="26" t="s">
        <v>117</v>
      </c>
      <c r="E73" s="77" t="s">
        <v>117</v>
      </c>
      <c r="F73" s="71" t="s">
        <v>117</v>
      </c>
      <c r="G73" s="30">
        <v>794.08000000000015</v>
      </c>
      <c r="H73" s="24" t="s">
        <v>117</v>
      </c>
      <c r="I73" s="24">
        <v>3.1539535450955771</v>
      </c>
      <c r="M73" s="10">
        <v>160.00000000000006</v>
      </c>
    </row>
    <row r="74" spans="1:14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/>
      <c r="F74" s="71" t="s">
        <v>117</v>
      </c>
      <c r="G74" s="27">
        <v>109.07360501234571</v>
      </c>
      <c r="H74" s="27" t="s">
        <v>117</v>
      </c>
      <c r="I74" s="27">
        <v>0.43322219827352715</v>
      </c>
      <c r="M74" s="10">
        <v>100</v>
      </c>
    </row>
    <row r="75" spans="1:14" x14ac:dyDescent="0.2">
      <c r="A75" s="10">
        <v>1</v>
      </c>
      <c r="B75" s="94" t="s">
        <v>165</v>
      </c>
      <c r="C75" s="95" t="s">
        <v>117</v>
      </c>
      <c r="D75" s="91" t="s">
        <v>117</v>
      </c>
      <c r="E75" s="91"/>
      <c r="F75" s="93" t="s">
        <v>117</v>
      </c>
      <c r="G75" s="91" t="s">
        <v>117</v>
      </c>
      <c r="H75" s="91">
        <v>4083.6207818930043</v>
      </c>
      <c r="I75" s="91" t="s">
        <v>117</v>
      </c>
      <c r="L75" s="63">
        <f>SUM(G76:G81)</f>
        <v>4083.6207818930043</v>
      </c>
      <c r="N75" s="10">
        <v>100</v>
      </c>
    </row>
    <row r="76" spans="1:14" x14ac:dyDescent="0.2">
      <c r="A76" s="10">
        <v>1</v>
      </c>
      <c r="B76" s="26" t="s">
        <v>254</v>
      </c>
      <c r="C76" s="24" t="s">
        <v>117</v>
      </c>
      <c r="D76" s="27" t="s">
        <v>117</v>
      </c>
      <c r="E76" s="27" t="s">
        <v>117</v>
      </c>
      <c r="F76" s="71" t="s">
        <v>117</v>
      </c>
      <c r="G76" s="27">
        <v>57.283333333333339</v>
      </c>
      <c r="H76" s="27" t="s">
        <v>117</v>
      </c>
      <c r="I76" s="27">
        <v>0.22751986228284091</v>
      </c>
    </row>
    <row r="77" spans="1:14" x14ac:dyDescent="0.2">
      <c r="A77" s="10">
        <v>1</v>
      </c>
      <c r="B77" s="26" t="s">
        <v>255</v>
      </c>
      <c r="C77" s="24" t="s">
        <v>117</v>
      </c>
      <c r="D77" s="27" t="s">
        <v>117</v>
      </c>
      <c r="E77" s="27"/>
      <c r="F77" s="71" t="s">
        <v>117</v>
      </c>
      <c r="G77" s="27">
        <v>2238.6831275720165</v>
      </c>
      <c r="H77" s="27" t="s">
        <v>117</v>
      </c>
      <c r="I77" s="27">
        <v>8.8916766403276934</v>
      </c>
    </row>
    <row r="78" spans="1:14" x14ac:dyDescent="0.2">
      <c r="A78" s="10">
        <v>1</v>
      </c>
      <c r="B78" s="26" t="s">
        <v>256</v>
      </c>
      <c r="C78" s="24" t="s">
        <v>117</v>
      </c>
      <c r="D78" s="27" t="s">
        <v>117</v>
      </c>
      <c r="E78" s="27"/>
      <c r="F78" s="71" t="s">
        <v>117</v>
      </c>
      <c r="G78" s="27">
        <v>520.164609053498</v>
      </c>
      <c r="H78" s="27" t="s">
        <v>117</v>
      </c>
      <c r="I78" s="27">
        <v>2.0660072193702583</v>
      </c>
    </row>
    <row r="79" spans="1:14" x14ac:dyDescent="0.2">
      <c r="A79" s="10">
        <v>1</v>
      </c>
      <c r="B79" s="26" t="s">
        <v>257</v>
      </c>
      <c r="C79" s="24" t="s">
        <v>117</v>
      </c>
      <c r="D79" s="27" t="s">
        <v>117</v>
      </c>
      <c r="E79" s="27" t="s">
        <v>117</v>
      </c>
      <c r="F79" s="71" t="s">
        <v>117</v>
      </c>
      <c r="G79" s="27">
        <v>1234.5679012345681</v>
      </c>
      <c r="H79" s="27" t="s">
        <v>117</v>
      </c>
      <c r="I79" s="27">
        <v>4.9034981472395378</v>
      </c>
    </row>
    <row r="80" spans="1:14" x14ac:dyDescent="0.2">
      <c r="A80" s="10">
        <v>1</v>
      </c>
      <c r="B80" s="26" t="s">
        <v>258</v>
      </c>
      <c r="C80" s="24" t="s">
        <v>117</v>
      </c>
      <c r="D80" s="27" t="s">
        <v>117</v>
      </c>
      <c r="E80" s="27" t="s">
        <v>117</v>
      </c>
      <c r="F80" s="71" t="s">
        <v>117</v>
      </c>
      <c r="G80" s="27">
        <v>32.921810699588477</v>
      </c>
      <c r="H80" s="27" t="s">
        <v>117</v>
      </c>
      <c r="I80" s="27">
        <v>0.13075995059305431</v>
      </c>
    </row>
    <row r="81" spans="1:14" hidden="1" x14ac:dyDescent="0.2">
      <c r="A81" s="10">
        <v>0</v>
      </c>
      <c r="B81" s="11">
        <v>0</v>
      </c>
      <c r="C81" s="9" t="s">
        <v>117</v>
      </c>
      <c r="D81" s="26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4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4084.868312695271</v>
      </c>
      <c r="I82" s="91" t="s">
        <v>117</v>
      </c>
      <c r="L82" s="63">
        <f>SUM(G83:G84)</f>
        <v>4084.868312695271</v>
      </c>
      <c r="N82" s="10">
        <v>105.49997033256291</v>
      </c>
    </row>
    <row r="83" spans="1:14" x14ac:dyDescent="0.2">
      <c r="A83" s="10">
        <v>1</v>
      </c>
      <c r="B83" s="31" t="s">
        <v>168</v>
      </c>
      <c r="C83" s="24" t="s">
        <v>117</v>
      </c>
      <c r="D83" s="27">
        <v>91.918773478284308</v>
      </c>
      <c r="E83" s="27"/>
      <c r="F83" s="71">
        <v>25.438344828570838</v>
      </c>
      <c r="G83" s="27">
        <v>2338.2614559598878</v>
      </c>
      <c r="H83" s="27" t="s">
        <v>117</v>
      </c>
      <c r="I83" s="27">
        <v>9.2871851808193551</v>
      </c>
      <c r="M83" s="10">
        <v>108.9943395454888</v>
      </c>
    </row>
    <row r="84" spans="1:14" x14ac:dyDescent="0.2">
      <c r="A84" s="10">
        <v>1</v>
      </c>
      <c r="B84" s="31" t="s">
        <v>169</v>
      </c>
      <c r="C84" s="24" t="s">
        <v>117</v>
      </c>
      <c r="D84" s="27">
        <v>303.44662022852231</v>
      </c>
      <c r="E84" s="27"/>
      <c r="F84" s="71">
        <v>5.7558949096880134</v>
      </c>
      <c r="G84" s="27">
        <v>1746.6068567353834</v>
      </c>
      <c r="H84" s="27" t="s">
        <v>117</v>
      </c>
      <c r="I84" s="27">
        <v>6.9372316236258378</v>
      </c>
    </row>
    <row r="85" spans="1:14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3" t="s">
        <v>117</v>
      </c>
      <c r="G85" s="91" t="s">
        <v>117</v>
      </c>
      <c r="H85" s="91">
        <v>1534.2073796165866</v>
      </c>
      <c r="I85" s="91" t="s">
        <v>117</v>
      </c>
      <c r="L85" s="63">
        <f>SUM(G86:G91)</f>
        <v>1534.2073796165866</v>
      </c>
      <c r="N85" s="10">
        <v>90.304771330187293</v>
      </c>
    </row>
    <row r="86" spans="1:14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4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576.56683344054147</v>
      </c>
      <c r="H87" s="27" t="s">
        <v>117</v>
      </c>
      <c r="I87" s="27">
        <v>2.2900274636237241</v>
      </c>
    </row>
    <row r="88" spans="1:14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625.81082003849838</v>
      </c>
      <c r="H88" s="27" t="s">
        <v>117</v>
      </c>
      <c r="I88" s="27">
        <v>2.4856163792307981</v>
      </c>
    </row>
    <row r="89" spans="1:14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331.82972613754663</v>
      </c>
      <c r="H89" s="27" t="s">
        <v>117</v>
      </c>
      <c r="I89" s="27">
        <v>1.3179724223247149</v>
      </c>
    </row>
    <row r="90" spans="1:14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4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4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1114.8801110663355</v>
      </c>
      <c r="H92" s="27" t="s">
        <v>117</v>
      </c>
      <c r="I92" s="27">
        <v>4.4281181727964682</v>
      </c>
      <c r="L92" s="63">
        <f>+G92</f>
        <v>1114.8801110663355</v>
      </c>
    </row>
    <row r="93" spans="1:14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4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25177.289032516055</v>
      </c>
      <c r="H94" s="38" t="s">
        <v>117</v>
      </c>
      <c r="I94" s="38">
        <v>99.999999999999972</v>
      </c>
      <c r="K94" s="63"/>
      <c r="L94" s="63">
        <f>SUM(L31:L92)</f>
        <v>25177.289032516052</v>
      </c>
    </row>
    <row r="95" spans="1:14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4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25177.289032516055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1.0070915613006421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2338.2614559598878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22859.049599658912</v>
      </c>
      <c r="H112" s="35" t="s">
        <v>117</v>
      </c>
      <c r="I112" s="34" t="s">
        <v>117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0.91436198398635649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  <c r="N113" s="10">
        <v>91.891839155169734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D55:H72 I55:I73 D74:I80 I81 D82:I85 I86 D87:I89 I90:I91 I93 D92:I92 D31:I54 C3:I3">
    <cfRule type="cellIs" dxfId="31" priority="2" stopIfTrue="1" operator="equal">
      <formula>0</formula>
    </cfRule>
  </conditionalFormatting>
  <conditionalFormatting sqref="L113">
    <cfRule type="cellIs" dxfId="30" priority="1" stopIfTrue="1" operator="notEqual">
      <formula>0</formula>
    </cfRule>
  </conditionalFormatting>
  <pageMargins left="0.75" right="0.75" top="1" bottom="1" header="0" footer="0"/>
  <pageSetup paperSize="9" scale="8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1.28515625" style="10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 t="s">
        <v>117</v>
      </c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 t="s">
        <v>117</v>
      </c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 t="s">
        <v>117</v>
      </c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 t="s">
        <v>117</v>
      </c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266</v>
      </c>
      <c r="C7" s="24" t="s">
        <v>117</v>
      </c>
      <c r="D7" s="61" t="s">
        <v>117</v>
      </c>
      <c r="E7" s="62" t="s">
        <v>117</v>
      </c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 t="s">
        <v>117</v>
      </c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 t="s">
        <v>117</v>
      </c>
      <c r="F9" s="102" t="s">
        <v>117</v>
      </c>
      <c r="G9" s="144">
        <v>50000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 t="s">
        <v>117</v>
      </c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 t="s">
        <v>117</v>
      </c>
      <c r="F11" s="62" t="s">
        <v>117</v>
      </c>
      <c r="G11" s="179">
        <v>55555.555555555555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 t="s">
        <v>117</v>
      </c>
      <c r="F12" s="62" t="s">
        <v>117</v>
      </c>
      <c r="G12" s="179">
        <v>10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179" t="s">
        <v>117</v>
      </c>
      <c r="H13" s="62" t="s">
        <v>117</v>
      </c>
      <c r="I13" s="61" t="s">
        <v>117</v>
      </c>
    </row>
    <row r="14" spans="1:9" hidden="1" x14ac:dyDescent="0.2">
      <c r="A14" s="10">
        <v>0</v>
      </c>
      <c r="B14" s="24" t="s">
        <v>117</v>
      </c>
      <c r="C14" s="24" t="s">
        <v>117</v>
      </c>
      <c r="D14" s="61" t="s">
        <v>117</v>
      </c>
      <c r="E14" s="62" t="s">
        <v>117</v>
      </c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 t="s">
        <v>117</v>
      </c>
      <c r="F15" s="62" t="s">
        <v>117</v>
      </c>
      <c r="G15" s="247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 t="s">
        <v>117</v>
      </c>
      <c r="F16" s="62" t="s">
        <v>117</v>
      </c>
      <c r="G16" s="179">
        <v>1</v>
      </c>
      <c r="H16" s="73" t="s">
        <v>125</v>
      </c>
      <c r="I16" s="61" t="s">
        <v>117</v>
      </c>
    </row>
    <row r="17" spans="1:14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 t="s">
        <v>117</v>
      </c>
      <c r="F17" s="62" t="s">
        <v>117</v>
      </c>
      <c r="G17" s="179" t="s">
        <v>117</v>
      </c>
      <c r="H17" s="73" t="s">
        <v>117</v>
      </c>
      <c r="I17" s="61" t="s">
        <v>117</v>
      </c>
    </row>
    <row r="18" spans="1:14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179">
        <v>7.6959999999999997</v>
      </c>
      <c r="H18" s="73" t="s">
        <v>2</v>
      </c>
      <c r="I18" s="25" t="s">
        <v>117</v>
      </c>
    </row>
    <row r="19" spans="1:14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4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4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27000</v>
      </c>
      <c r="H21" s="24" t="s">
        <v>129</v>
      </c>
      <c r="I21" s="24" t="s">
        <v>117</v>
      </c>
    </row>
    <row r="22" spans="1:14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4" hidden="1" x14ac:dyDescent="0.2">
      <c r="A23" s="10">
        <v>0</v>
      </c>
      <c r="B23" s="24" t="s">
        <v>260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32" t="s">
        <v>107</v>
      </c>
      <c r="H23" s="24"/>
      <c r="I23" s="24"/>
    </row>
    <row r="24" spans="1:14" ht="13.5" x14ac:dyDescent="0.2">
      <c r="A24" s="10">
        <v>1</v>
      </c>
      <c r="B24" s="24" t="s">
        <v>261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32" t="s">
        <v>107</v>
      </c>
      <c r="H24" s="24"/>
      <c r="I24" s="24"/>
    </row>
    <row r="25" spans="1:14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4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4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4" x14ac:dyDescent="0.2">
      <c r="A28" s="10">
        <v>1</v>
      </c>
      <c r="B28" s="24"/>
      <c r="C28" s="27" t="s">
        <v>117</v>
      </c>
      <c r="D28" s="61" t="s">
        <v>117</v>
      </c>
      <c r="E28" s="62" t="s">
        <v>117</v>
      </c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 t="s">
        <v>117</v>
      </c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4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 t="s">
        <v>117</v>
      </c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4" x14ac:dyDescent="0.2">
      <c r="A31" s="10">
        <v>1</v>
      </c>
      <c r="B31" s="90" t="s">
        <v>137</v>
      </c>
      <c r="C31" s="91" t="s">
        <v>117</v>
      </c>
      <c r="D31" s="91" t="s">
        <v>117</v>
      </c>
      <c r="E31" s="91" t="s">
        <v>117</v>
      </c>
      <c r="F31" s="91" t="s">
        <v>117</v>
      </c>
      <c r="G31" s="91" t="s">
        <v>117</v>
      </c>
      <c r="H31" s="91">
        <v>219.13353689738597</v>
      </c>
      <c r="I31" s="27" t="s">
        <v>117</v>
      </c>
      <c r="L31" s="63">
        <f>+H31</f>
        <v>219.13353689738597</v>
      </c>
      <c r="N31" s="218">
        <v>90.754017771573416</v>
      </c>
    </row>
    <row r="32" spans="1:14" hidden="1" x14ac:dyDescent="0.2">
      <c r="A32" s="10">
        <v>0</v>
      </c>
      <c r="B32" s="11" t="s">
        <v>262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4" x14ac:dyDescent="0.2">
      <c r="A33" s="10">
        <v>1</v>
      </c>
      <c r="B33" s="26" t="s">
        <v>139</v>
      </c>
      <c r="C33" s="27" t="s">
        <v>117</v>
      </c>
      <c r="D33" s="27">
        <v>20000</v>
      </c>
      <c r="E33" s="27" t="s">
        <v>117</v>
      </c>
      <c r="F33" s="71">
        <v>1.0956676844869298E-2</v>
      </c>
      <c r="G33" s="27">
        <v>219.13353689738597</v>
      </c>
      <c r="H33" s="27" t="s">
        <v>117</v>
      </c>
      <c r="I33" s="27">
        <v>0.37172336741422723</v>
      </c>
    </row>
    <row r="34" spans="1:14" x14ac:dyDescent="0.2">
      <c r="A34" s="10">
        <v>1</v>
      </c>
      <c r="B34" s="43" t="s">
        <v>140</v>
      </c>
      <c r="C34" s="91" t="s">
        <v>117</v>
      </c>
      <c r="D34" s="91" t="s">
        <v>117</v>
      </c>
      <c r="E34" s="91" t="s">
        <v>117</v>
      </c>
      <c r="F34" s="93" t="s">
        <v>117</v>
      </c>
      <c r="G34" s="91" t="s">
        <v>117</v>
      </c>
      <c r="H34" s="91">
        <v>12357.713194252899</v>
      </c>
      <c r="I34" s="27" t="s">
        <v>117</v>
      </c>
      <c r="L34" s="10">
        <f>SUBTOTAL(9,G35:G57)</f>
        <v>12357.713194252899</v>
      </c>
      <c r="M34" s="244">
        <f>L34-H34</f>
        <v>0</v>
      </c>
      <c r="N34" s="218">
        <v>99.017592086502546</v>
      </c>
    </row>
    <row r="35" spans="1:14" x14ac:dyDescent="0.2">
      <c r="A35" s="10">
        <v>1</v>
      </c>
      <c r="B35" s="26" t="s">
        <v>142</v>
      </c>
      <c r="C35" s="27" t="s">
        <v>117</v>
      </c>
      <c r="D35" s="27">
        <v>27000</v>
      </c>
      <c r="E35" s="27" t="s">
        <v>117</v>
      </c>
      <c r="F35" s="71">
        <v>0.14860499999999999</v>
      </c>
      <c r="G35" s="27">
        <v>4012.3349999999996</v>
      </c>
      <c r="H35" s="27" t="s">
        <v>117</v>
      </c>
      <c r="I35" s="27">
        <v>6.8062547545717775</v>
      </c>
      <c r="M35" s="218">
        <v>96.196140308289841</v>
      </c>
    </row>
    <row r="36" spans="1:14" x14ac:dyDescent="0.2">
      <c r="A36" s="10">
        <v>1</v>
      </c>
      <c r="B36" s="26" t="s">
        <v>141</v>
      </c>
      <c r="C36" s="27" t="s">
        <v>117</v>
      </c>
      <c r="D36" s="27">
        <v>27000</v>
      </c>
      <c r="E36" s="27" t="s">
        <v>117</v>
      </c>
      <c r="F36" s="71">
        <v>6.3054200000000019E-2</v>
      </c>
      <c r="G36" s="27">
        <v>1702.4634000000005</v>
      </c>
      <c r="H36" s="27" t="s">
        <v>117</v>
      </c>
      <c r="I36" s="27">
        <v>2.8879442047422357</v>
      </c>
      <c r="M36" s="218">
        <v>96.407548185273654</v>
      </c>
    </row>
    <row r="37" spans="1:14" x14ac:dyDescent="0.2">
      <c r="A37" s="10">
        <v>1</v>
      </c>
      <c r="B37" s="26" t="s">
        <v>143</v>
      </c>
      <c r="C37" s="27" t="s">
        <v>117</v>
      </c>
      <c r="D37" s="27">
        <v>12</v>
      </c>
      <c r="E37" s="27" t="s">
        <v>117</v>
      </c>
      <c r="F37" s="71">
        <v>0.94000000000000006</v>
      </c>
      <c r="G37" s="27">
        <v>11.280000000000001</v>
      </c>
      <c r="H37" s="27" t="s">
        <v>117</v>
      </c>
      <c r="I37" s="27">
        <v>1.9134631986504034E-2</v>
      </c>
    </row>
    <row r="38" spans="1:14" x14ac:dyDescent="0.2">
      <c r="A38" s="10">
        <v>1</v>
      </c>
      <c r="B38" s="11" t="s">
        <v>263</v>
      </c>
      <c r="C38" s="75" t="s">
        <v>117</v>
      </c>
      <c r="D38" s="27">
        <v>6</v>
      </c>
      <c r="E38" s="9" t="s">
        <v>117</v>
      </c>
      <c r="F38" s="28">
        <v>7.36</v>
      </c>
      <c r="G38" s="27">
        <v>44.160000000000004</v>
      </c>
      <c r="H38" s="24" t="s">
        <v>117</v>
      </c>
      <c r="I38" s="24">
        <v>7.4910048628015785E-2</v>
      </c>
    </row>
    <row r="39" spans="1:14" x14ac:dyDescent="0.2">
      <c r="A39" s="10">
        <v>1</v>
      </c>
      <c r="B39" s="11" t="s">
        <v>146</v>
      </c>
      <c r="C39" s="75" t="s">
        <v>117</v>
      </c>
      <c r="D39" s="27">
        <v>806.31735414344098</v>
      </c>
      <c r="E39" s="9" t="s">
        <v>117</v>
      </c>
      <c r="F39" s="28">
        <v>0.39595005056195598</v>
      </c>
      <c r="G39" s="27">
        <v>319.26139714207801</v>
      </c>
      <c r="H39" s="24" t="s">
        <v>117</v>
      </c>
      <c r="I39" s="24">
        <v>0.54157352321017493</v>
      </c>
    </row>
    <row r="40" spans="1:14" hidden="1" x14ac:dyDescent="0.2">
      <c r="A40" s="10">
        <v>0</v>
      </c>
      <c r="B40" s="11" t="s">
        <v>53</v>
      </c>
      <c r="C40" s="75" t="s">
        <v>117</v>
      </c>
      <c r="D40" s="82">
        <v>193.99999999999997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4" hidden="1" x14ac:dyDescent="0.2">
      <c r="A41" s="10">
        <v>0</v>
      </c>
      <c r="B41" s="26" t="s">
        <v>12</v>
      </c>
      <c r="C41" s="27" t="s">
        <v>117</v>
      </c>
      <c r="D41" s="27">
        <v>21.111111111111114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4" hidden="1" x14ac:dyDescent="0.2">
      <c r="A42" s="10">
        <v>0</v>
      </c>
      <c r="B42" s="26" t="s">
        <v>54</v>
      </c>
      <c r="C42" s="27" t="s">
        <v>117</v>
      </c>
      <c r="D42" s="27">
        <v>129.99999999999997</v>
      </c>
      <c r="E42" s="27" t="s">
        <v>117</v>
      </c>
      <c r="F42" s="71" t="s">
        <v>117</v>
      </c>
      <c r="G42" s="27" t="s">
        <v>117</v>
      </c>
      <c r="H42" s="27" t="s">
        <v>117</v>
      </c>
      <c r="I42" s="27" t="s">
        <v>117</v>
      </c>
    </row>
    <row r="43" spans="1:14" x14ac:dyDescent="0.2">
      <c r="A43" s="10">
        <v>1</v>
      </c>
      <c r="B43" s="26" t="s">
        <v>147</v>
      </c>
      <c r="C43" s="27" t="s">
        <v>117</v>
      </c>
      <c r="D43" s="27" t="s">
        <v>117</v>
      </c>
      <c r="E43" s="27" t="s">
        <v>117</v>
      </c>
      <c r="F43" s="71" t="s">
        <v>117</v>
      </c>
      <c r="G43" s="27">
        <v>1079.2012871889419</v>
      </c>
      <c r="H43" s="27" t="s">
        <v>117</v>
      </c>
      <c r="I43" s="27">
        <v>1.8306843501526466</v>
      </c>
    </row>
    <row r="44" spans="1:14" hidden="1" x14ac:dyDescent="0.2">
      <c r="A44" s="10">
        <v>0</v>
      </c>
      <c r="B44" s="26" t="s">
        <v>216</v>
      </c>
      <c r="C44" s="27" t="s">
        <v>117</v>
      </c>
      <c r="D44" s="27">
        <v>0.4</v>
      </c>
      <c r="E44" s="27" t="s">
        <v>117</v>
      </c>
      <c r="F44" s="71">
        <v>201.83760000000001</v>
      </c>
      <c r="G44" s="27">
        <v>80.735040000000012</v>
      </c>
      <c r="H44" s="27" t="s">
        <v>117</v>
      </c>
      <c r="I44" s="27">
        <v>0.13695348216451089</v>
      </c>
    </row>
    <row r="45" spans="1:14" hidden="1" x14ac:dyDescent="0.2">
      <c r="A45" s="10">
        <v>0</v>
      </c>
      <c r="B45" s="26" t="s">
        <v>151</v>
      </c>
      <c r="C45" s="27" t="s">
        <v>117</v>
      </c>
      <c r="D45" s="27">
        <v>4</v>
      </c>
      <c r="E45" s="27" t="s">
        <v>117</v>
      </c>
      <c r="F45" s="71">
        <v>26.6934</v>
      </c>
      <c r="G45" s="27">
        <v>106.7736</v>
      </c>
      <c r="H45" s="27" t="s">
        <v>117</v>
      </c>
      <c r="I45" s="27">
        <v>0.18112354094629315</v>
      </c>
    </row>
    <row r="46" spans="1:14" hidden="1" x14ac:dyDescent="0.2">
      <c r="A46" s="10">
        <v>0</v>
      </c>
      <c r="B46" s="26" t="s">
        <v>264</v>
      </c>
      <c r="C46" s="27" t="s">
        <v>117</v>
      </c>
      <c r="D46" s="27">
        <v>5</v>
      </c>
      <c r="E46" s="27" t="s">
        <v>117</v>
      </c>
      <c r="F46" s="71">
        <v>39.270000000000003</v>
      </c>
      <c r="G46" s="27">
        <v>196.35000000000002</v>
      </c>
      <c r="H46" s="27" t="s">
        <v>117</v>
      </c>
      <c r="I46" s="27">
        <v>0.33307491050975774</v>
      </c>
    </row>
    <row r="47" spans="1:14" hidden="1" x14ac:dyDescent="0.2">
      <c r="A47" s="10">
        <v>0</v>
      </c>
      <c r="B47" s="26" t="s">
        <v>227</v>
      </c>
      <c r="C47" s="27" t="s">
        <v>117</v>
      </c>
      <c r="D47" s="27">
        <v>1.7999999999999998</v>
      </c>
      <c r="E47" s="27" t="s">
        <v>117</v>
      </c>
      <c r="F47" s="71" t="s">
        <v>117</v>
      </c>
      <c r="G47" s="27" t="s">
        <v>117</v>
      </c>
      <c r="H47" s="27" t="s">
        <v>117</v>
      </c>
      <c r="I47" s="27" t="s">
        <v>117</v>
      </c>
    </row>
    <row r="48" spans="1:14" hidden="1" x14ac:dyDescent="0.2">
      <c r="A48" s="10">
        <v>0</v>
      </c>
      <c r="B48" s="26" t="s">
        <v>250</v>
      </c>
      <c r="C48" s="27" t="s">
        <v>117</v>
      </c>
      <c r="D48" s="27">
        <v>3</v>
      </c>
      <c r="E48" s="27" t="s">
        <v>117</v>
      </c>
      <c r="F48" s="71">
        <v>119.59499999999998</v>
      </c>
      <c r="G48" s="27">
        <v>358.78499999999997</v>
      </c>
      <c r="H48" s="27" t="s">
        <v>117</v>
      </c>
      <c r="I48" s="27">
        <v>0.60861870011328445</v>
      </c>
    </row>
    <row r="49" spans="1:13" hidden="1" x14ac:dyDescent="0.2">
      <c r="A49" s="10">
        <v>0</v>
      </c>
      <c r="B49" s="26" t="s">
        <v>194</v>
      </c>
      <c r="C49" s="27" t="s">
        <v>117</v>
      </c>
      <c r="D49" s="27">
        <v>0.4</v>
      </c>
      <c r="E49" s="27" t="s">
        <v>117</v>
      </c>
      <c r="F49" s="71">
        <v>223.38</v>
      </c>
      <c r="G49" s="27">
        <v>89.352000000000004</v>
      </c>
      <c r="H49" s="27" t="s">
        <v>117</v>
      </c>
      <c r="I49" s="27">
        <v>0.15157071252288196</v>
      </c>
    </row>
    <row r="50" spans="1:13" hidden="1" x14ac:dyDescent="0.2">
      <c r="A50" s="10">
        <v>0</v>
      </c>
      <c r="B50" s="26" t="s">
        <v>267</v>
      </c>
      <c r="C50" s="27" t="s">
        <v>117</v>
      </c>
      <c r="D50" s="27">
        <v>0.4</v>
      </c>
      <c r="E50" s="27" t="s">
        <v>117</v>
      </c>
      <c r="F50" s="71">
        <v>134.17079999999999</v>
      </c>
      <c r="G50" s="27">
        <v>53.668319999999994</v>
      </c>
      <c r="H50" s="27" t="s">
        <v>117</v>
      </c>
      <c r="I50" s="27">
        <v>9.1039322033150169E-2</v>
      </c>
    </row>
    <row r="51" spans="1:13" hidden="1" x14ac:dyDescent="0.2">
      <c r="A51" s="10">
        <v>0</v>
      </c>
      <c r="B51" s="26" t="s">
        <v>209</v>
      </c>
      <c r="C51" s="27" t="s">
        <v>117</v>
      </c>
      <c r="D51" s="27">
        <v>18</v>
      </c>
      <c r="E51" s="27" t="s">
        <v>117</v>
      </c>
      <c r="F51" s="71">
        <v>10.752073732718895</v>
      </c>
      <c r="G51" s="27">
        <v>193.53732718894011</v>
      </c>
      <c r="H51" s="27" t="s">
        <v>117</v>
      </c>
      <c r="I51" s="27">
        <v>0.32830368186276504</v>
      </c>
    </row>
    <row r="52" spans="1:13" x14ac:dyDescent="0.2">
      <c r="A52" s="10">
        <v>1</v>
      </c>
      <c r="B52" s="26" t="s">
        <v>265</v>
      </c>
      <c r="C52" s="27" t="s">
        <v>117</v>
      </c>
      <c r="D52" s="27">
        <v>5000</v>
      </c>
      <c r="E52" s="27" t="s">
        <v>117</v>
      </c>
      <c r="F52" s="71">
        <v>5.0849999999999992E-2</v>
      </c>
      <c r="G52" s="27">
        <v>254.24999999999997</v>
      </c>
      <c r="H52" s="27" t="s">
        <v>117</v>
      </c>
      <c r="I52" s="27">
        <v>0.43129256937665333</v>
      </c>
    </row>
    <row r="53" spans="1:13" x14ac:dyDescent="0.2">
      <c r="A53" s="10">
        <v>1</v>
      </c>
      <c r="B53" s="26" t="s">
        <v>268</v>
      </c>
      <c r="C53" s="27" t="s">
        <v>117</v>
      </c>
      <c r="D53" s="27">
        <v>150</v>
      </c>
      <c r="E53" s="27" t="s">
        <v>117</v>
      </c>
      <c r="F53" s="71">
        <v>1.623855</v>
      </c>
      <c r="G53" s="27">
        <v>243.57825</v>
      </c>
      <c r="H53" s="27" t="s">
        <v>117</v>
      </c>
      <c r="I53" s="27">
        <v>0.41318973170803863</v>
      </c>
    </row>
    <row r="54" spans="1:13" x14ac:dyDescent="0.2">
      <c r="A54" s="10">
        <v>1</v>
      </c>
      <c r="B54" s="26" t="s">
        <v>252</v>
      </c>
      <c r="C54" s="27" t="s">
        <v>117</v>
      </c>
      <c r="D54" s="27">
        <v>320</v>
      </c>
      <c r="E54" s="27" t="s">
        <v>117</v>
      </c>
      <c r="F54" s="71">
        <v>0.38744999999999996</v>
      </c>
      <c r="G54" s="27">
        <v>123.98399999999998</v>
      </c>
      <c r="H54" s="27" t="s">
        <v>117</v>
      </c>
      <c r="I54" s="27">
        <v>0.21031810391974431</v>
      </c>
    </row>
    <row r="55" spans="1:13" x14ac:dyDescent="0.2">
      <c r="A55" s="10">
        <v>1</v>
      </c>
      <c r="B55" s="11" t="s">
        <v>253</v>
      </c>
      <c r="C55" s="75" t="s">
        <v>117</v>
      </c>
      <c r="D55" s="27">
        <v>5000</v>
      </c>
      <c r="E55" s="9" t="s">
        <v>117</v>
      </c>
      <c r="F55" s="28">
        <v>0.16</v>
      </c>
      <c r="G55" s="27">
        <v>800</v>
      </c>
      <c r="H55" s="9" t="s">
        <v>117</v>
      </c>
      <c r="I55" s="24">
        <v>1.3570660983336194</v>
      </c>
    </row>
    <row r="56" spans="1:13" x14ac:dyDescent="0.2">
      <c r="A56" s="10">
        <v>1</v>
      </c>
      <c r="B56" s="11" t="s">
        <v>156</v>
      </c>
      <c r="C56" s="75" t="s">
        <v>117</v>
      </c>
      <c r="D56" s="27">
        <v>6250</v>
      </c>
      <c r="E56" s="9" t="s">
        <v>117</v>
      </c>
      <c r="F56" s="28">
        <v>0.56000000000000005</v>
      </c>
      <c r="G56" s="27">
        <v>3500.0000000000005</v>
      </c>
      <c r="H56" s="9" t="s">
        <v>117</v>
      </c>
      <c r="I56" s="24">
        <v>5.9371641802095851</v>
      </c>
    </row>
    <row r="57" spans="1:13" s="176" customFormat="1" x14ac:dyDescent="0.2">
      <c r="A57" s="10">
        <v>1</v>
      </c>
      <c r="B57" s="11" t="s">
        <v>219</v>
      </c>
      <c r="C57" s="75" t="s">
        <v>117</v>
      </c>
      <c r="D57" s="27">
        <v>5500</v>
      </c>
      <c r="E57" s="9" t="s">
        <v>117</v>
      </c>
      <c r="F57" s="28">
        <v>4.8581792713069331E-2</v>
      </c>
      <c r="G57" s="27">
        <v>267.19985992188134</v>
      </c>
      <c r="H57" s="27" t="s">
        <v>117</v>
      </c>
      <c r="I57" s="24">
        <v>0.45325983922434637</v>
      </c>
      <c r="L57" s="63">
        <f>SUM(G58:G74)</f>
        <v>16330.862652808</v>
      </c>
      <c r="M57" s="244">
        <f>L57-H58</f>
        <v>0</v>
      </c>
    </row>
    <row r="58" spans="1:13" x14ac:dyDescent="0.2">
      <c r="A58" s="176">
        <v>1</v>
      </c>
      <c r="B58" s="88" t="s">
        <v>157</v>
      </c>
      <c r="C58" s="167" t="s">
        <v>117</v>
      </c>
      <c r="D58" s="91" t="s">
        <v>117</v>
      </c>
      <c r="E58" s="168" t="s">
        <v>117</v>
      </c>
      <c r="F58" s="169" t="s">
        <v>117</v>
      </c>
      <c r="G58" s="91" t="s">
        <v>117</v>
      </c>
      <c r="H58" s="91">
        <v>16330.862652808</v>
      </c>
      <c r="I58" s="95" t="s">
        <v>117</v>
      </c>
    </row>
    <row r="59" spans="1:13" x14ac:dyDescent="0.2">
      <c r="A59" s="10">
        <v>1</v>
      </c>
      <c r="B59" s="11" t="s">
        <v>158</v>
      </c>
      <c r="C59" s="75" t="s">
        <v>117</v>
      </c>
      <c r="D59" s="27">
        <v>1.6</v>
      </c>
      <c r="E59" s="9" t="s">
        <v>117</v>
      </c>
      <c r="F59" s="28">
        <v>45</v>
      </c>
      <c r="G59" s="27">
        <v>72</v>
      </c>
      <c r="H59" s="9" t="s">
        <v>117</v>
      </c>
      <c r="I59" s="24">
        <v>0.12213594885002574</v>
      </c>
    </row>
    <row r="60" spans="1:13" x14ac:dyDescent="0.2">
      <c r="A60" s="10">
        <v>1</v>
      </c>
      <c r="B60" s="11" t="s">
        <v>220</v>
      </c>
      <c r="C60" s="75" t="s">
        <v>117</v>
      </c>
      <c r="D60" s="27">
        <v>900</v>
      </c>
      <c r="E60" s="9" t="s">
        <v>117</v>
      </c>
      <c r="F60" s="28">
        <v>0.1396</v>
      </c>
      <c r="G60" s="27">
        <v>125.64</v>
      </c>
      <c r="H60" s="9" t="s">
        <v>117</v>
      </c>
      <c r="I60" s="24">
        <v>0.2131272307432949</v>
      </c>
    </row>
    <row r="61" spans="1:13" x14ac:dyDescent="0.2">
      <c r="A61" s="10">
        <v>1</v>
      </c>
      <c r="B61" s="11" t="s">
        <v>159</v>
      </c>
      <c r="C61" s="75" t="s">
        <v>117</v>
      </c>
      <c r="D61" s="27">
        <v>820</v>
      </c>
      <c r="E61" s="9" t="s">
        <v>117</v>
      </c>
      <c r="F61" s="154">
        <v>0.2</v>
      </c>
      <c r="G61" s="27">
        <v>164</v>
      </c>
      <c r="H61" s="9" t="s">
        <v>117</v>
      </c>
      <c r="I61" s="24">
        <v>0.27819855015839196</v>
      </c>
    </row>
    <row r="62" spans="1:13" x14ac:dyDescent="0.2">
      <c r="A62" s="10">
        <v>1</v>
      </c>
      <c r="B62" s="11" t="s">
        <v>160</v>
      </c>
      <c r="C62" s="75" t="s">
        <v>117</v>
      </c>
      <c r="D62" s="27">
        <v>5400000</v>
      </c>
      <c r="E62" s="9" t="s">
        <v>117</v>
      </c>
      <c r="F62" s="28">
        <v>2.5000000000000001E-4</v>
      </c>
      <c r="G62" s="27">
        <v>1350</v>
      </c>
      <c r="H62" s="9" t="s">
        <v>117</v>
      </c>
      <c r="I62" s="24">
        <v>2.2900490409379826</v>
      </c>
    </row>
    <row r="63" spans="1:13" x14ac:dyDescent="0.2">
      <c r="A63" s="10">
        <v>1</v>
      </c>
      <c r="B63" s="11" t="s">
        <v>161</v>
      </c>
      <c r="C63" s="75" t="s">
        <v>117</v>
      </c>
      <c r="D63" s="27">
        <v>50000</v>
      </c>
      <c r="E63" s="9" t="s">
        <v>117</v>
      </c>
      <c r="F63" s="28">
        <v>0.05</v>
      </c>
      <c r="G63" s="27">
        <v>2500</v>
      </c>
      <c r="H63" s="9" t="s">
        <v>117</v>
      </c>
      <c r="I63" s="24">
        <v>4.2408315572925606</v>
      </c>
    </row>
    <row r="64" spans="1:13" x14ac:dyDescent="0.2">
      <c r="A64" s="10">
        <v>1</v>
      </c>
      <c r="B64" s="11" t="s">
        <v>162</v>
      </c>
      <c r="C64" s="75" t="s">
        <v>117</v>
      </c>
      <c r="D64" s="29">
        <v>2151.75</v>
      </c>
      <c r="E64" s="9" t="s">
        <v>117</v>
      </c>
      <c r="F64" s="195">
        <v>4.5353448275862061</v>
      </c>
      <c r="G64" s="27">
        <v>9758.9282327586188</v>
      </c>
      <c r="H64" s="9" t="s">
        <v>117</v>
      </c>
      <c r="I64" s="24">
        <v>16.554388325934426</v>
      </c>
    </row>
    <row r="65" spans="1:13" hidden="1" x14ac:dyDescent="0.2">
      <c r="A65" s="10">
        <v>0</v>
      </c>
      <c r="B65" s="11">
        <v>0</v>
      </c>
      <c r="C65" s="75" t="s">
        <v>117</v>
      </c>
      <c r="D65" s="29" t="s">
        <v>117</v>
      </c>
      <c r="E65" s="9" t="s">
        <v>117</v>
      </c>
      <c r="F65" s="9" t="s">
        <v>117</v>
      </c>
      <c r="G65" s="27" t="s">
        <v>117</v>
      </c>
      <c r="H65" s="9" t="s">
        <v>117</v>
      </c>
      <c r="I65" s="24" t="s">
        <v>117</v>
      </c>
    </row>
    <row r="66" spans="1:13" hidden="1" x14ac:dyDescent="0.2">
      <c r="A66" s="10">
        <v>0</v>
      </c>
      <c r="B66" s="11">
        <v>0</v>
      </c>
      <c r="C66" s="75" t="s">
        <v>117</v>
      </c>
      <c r="D66" s="29" t="s">
        <v>117</v>
      </c>
      <c r="E66" s="9" t="s">
        <v>117</v>
      </c>
      <c r="F66" s="9" t="s">
        <v>117</v>
      </c>
      <c r="G66" s="27" t="s">
        <v>117</v>
      </c>
      <c r="H66" s="9" t="s">
        <v>117</v>
      </c>
      <c r="I66" s="24" t="s">
        <v>117</v>
      </c>
    </row>
    <row r="67" spans="1:13" hidden="1" x14ac:dyDescent="0.2">
      <c r="A67" s="10">
        <v>0</v>
      </c>
      <c r="B67" s="11">
        <v>0</v>
      </c>
      <c r="C67" s="75" t="s">
        <v>117</v>
      </c>
      <c r="D67" s="29" t="s">
        <v>117</v>
      </c>
      <c r="E67" s="9" t="s">
        <v>117</v>
      </c>
      <c r="F67" s="9" t="s">
        <v>117</v>
      </c>
      <c r="G67" s="27" t="s">
        <v>117</v>
      </c>
      <c r="H67" s="9" t="s">
        <v>117</v>
      </c>
      <c r="I67" s="24" t="s">
        <v>117</v>
      </c>
    </row>
    <row r="68" spans="1:13" hidden="1" x14ac:dyDescent="0.2">
      <c r="A68" s="10">
        <v>0</v>
      </c>
      <c r="B68" s="11">
        <v>0</v>
      </c>
      <c r="C68" s="75" t="s">
        <v>117</v>
      </c>
      <c r="D68" s="29" t="s">
        <v>117</v>
      </c>
      <c r="E68" s="9" t="s">
        <v>117</v>
      </c>
      <c r="F68" s="9" t="s">
        <v>117</v>
      </c>
      <c r="G68" s="27" t="s">
        <v>117</v>
      </c>
      <c r="H68" s="9" t="s">
        <v>117</v>
      </c>
      <c r="I68" s="24" t="s">
        <v>117</v>
      </c>
    </row>
    <row r="69" spans="1:13" hidden="1" x14ac:dyDescent="0.2">
      <c r="A69" s="10">
        <v>0</v>
      </c>
      <c r="B69" s="11">
        <v>0</v>
      </c>
      <c r="C69" s="75" t="s">
        <v>117</v>
      </c>
      <c r="D69" s="29" t="s">
        <v>117</v>
      </c>
      <c r="E69" s="9" t="s">
        <v>117</v>
      </c>
      <c r="F69" s="9" t="s">
        <v>117</v>
      </c>
      <c r="G69" s="27" t="s">
        <v>117</v>
      </c>
      <c r="H69" s="9" t="s">
        <v>117</v>
      </c>
      <c r="I69" s="24" t="s">
        <v>117</v>
      </c>
    </row>
    <row r="70" spans="1:13" hidden="1" x14ac:dyDescent="0.2">
      <c r="A70" s="10">
        <v>0</v>
      </c>
      <c r="B70" s="11">
        <v>0</v>
      </c>
      <c r="C70" s="75" t="s">
        <v>117</v>
      </c>
      <c r="D70" s="29" t="s">
        <v>117</v>
      </c>
      <c r="E70" s="9" t="s">
        <v>117</v>
      </c>
      <c r="F70" s="9" t="s">
        <v>117</v>
      </c>
      <c r="G70" s="27" t="s">
        <v>117</v>
      </c>
      <c r="H70" s="9" t="s">
        <v>117</v>
      </c>
      <c r="I70" s="24" t="s">
        <v>117</v>
      </c>
    </row>
    <row r="71" spans="1:13" hidden="1" x14ac:dyDescent="0.2">
      <c r="A71" s="10">
        <v>0</v>
      </c>
      <c r="B71" s="11">
        <v>0</v>
      </c>
      <c r="C71" s="75" t="s">
        <v>117</v>
      </c>
      <c r="D71" s="29" t="s">
        <v>117</v>
      </c>
      <c r="E71" s="9" t="s">
        <v>117</v>
      </c>
      <c r="F71" s="9" t="s">
        <v>117</v>
      </c>
      <c r="G71" s="27" t="s">
        <v>117</v>
      </c>
      <c r="H71" s="9" t="s">
        <v>117</v>
      </c>
      <c r="I71" s="24" t="s">
        <v>117</v>
      </c>
    </row>
    <row r="72" spans="1:13" hidden="1" x14ac:dyDescent="0.2">
      <c r="A72" s="10">
        <v>0</v>
      </c>
      <c r="B72" s="11">
        <v>0</v>
      </c>
      <c r="C72" s="75" t="s">
        <v>117</v>
      </c>
      <c r="D72" s="29" t="s">
        <v>117</v>
      </c>
      <c r="E72" s="9" t="s">
        <v>117</v>
      </c>
      <c r="F72" s="9" t="s">
        <v>117</v>
      </c>
      <c r="G72" s="27" t="s">
        <v>117</v>
      </c>
      <c r="H72" s="9" t="s">
        <v>117</v>
      </c>
      <c r="I72" s="24" t="s">
        <v>117</v>
      </c>
    </row>
    <row r="73" spans="1:13" x14ac:dyDescent="0.2">
      <c r="A73" s="10">
        <v>1</v>
      </c>
      <c r="B73" s="11" t="s">
        <v>163</v>
      </c>
      <c r="C73" s="9" t="s">
        <v>117</v>
      </c>
      <c r="D73" s="27" t="s">
        <v>117</v>
      </c>
      <c r="E73" s="77" t="s">
        <v>117</v>
      </c>
      <c r="F73" s="71" t="s">
        <v>117</v>
      </c>
      <c r="G73" s="27">
        <v>1924</v>
      </c>
      <c r="H73" s="24" t="s">
        <v>117</v>
      </c>
      <c r="I73" s="24">
        <v>3.2637439664923544</v>
      </c>
    </row>
    <row r="74" spans="1:13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 t="s">
        <v>117</v>
      </c>
      <c r="F74" s="71" t="s">
        <v>117</v>
      </c>
      <c r="G74" s="27">
        <v>436.29442004938284</v>
      </c>
      <c r="H74" s="27" t="s">
        <v>117</v>
      </c>
      <c r="I74" s="27">
        <v>0.74010045792643142</v>
      </c>
    </row>
    <row r="75" spans="1:13" x14ac:dyDescent="0.2">
      <c r="A75" s="10">
        <v>1</v>
      </c>
      <c r="B75" s="94" t="s">
        <v>165</v>
      </c>
      <c r="C75" s="95" t="s">
        <v>117</v>
      </c>
      <c r="D75" s="27" t="s">
        <v>117</v>
      </c>
      <c r="E75" s="91" t="s">
        <v>117</v>
      </c>
      <c r="F75" s="93" t="s">
        <v>117</v>
      </c>
      <c r="G75" s="91" t="s">
        <v>117</v>
      </c>
      <c r="H75" s="91">
        <v>16334.483127572017</v>
      </c>
      <c r="I75" s="27" t="s">
        <v>117</v>
      </c>
      <c r="L75" s="63">
        <f>SUM(G76:G80)</f>
        <v>16334.483127572017</v>
      </c>
      <c r="M75" s="244">
        <f>L75-H75</f>
        <v>0</v>
      </c>
    </row>
    <row r="76" spans="1:13" x14ac:dyDescent="0.2">
      <c r="A76" s="10">
        <v>1</v>
      </c>
      <c r="B76" s="26" t="s">
        <v>254</v>
      </c>
      <c r="C76" s="24" t="s">
        <v>117</v>
      </c>
      <c r="D76" s="27" t="s">
        <v>117</v>
      </c>
      <c r="E76" s="27" t="s">
        <v>117</v>
      </c>
      <c r="F76" s="71" t="s">
        <v>117</v>
      </c>
      <c r="G76" s="27">
        <v>229.13333333333335</v>
      </c>
      <c r="H76" s="27" t="s">
        <v>117</v>
      </c>
      <c r="I76" s="27">
        <v>0.3886863483310542</v>
      </c>
    </row>
    <row r="77" spans="1:13" x14ac:dyDescent="0.2">
      <c r="A77" s="10">
        <v>1</v>
      </c>
      <c r="B77" s="26" t="s">
        <v>255</v>
      </c>
      <c r="C77" s="24" t="s">
        <v>117</v>
      </c>
      <c r="D77" s="27" t="s">
        <v>117</v>
      </c>
      <c r="E77" s="27" t="s">
        <v>117</v>
      </c>
      <c r="F77" s="71" t="s">
        <v>117</v>
      </c>
      <c r="G77" s="27">
        <v>8954.7325102880659</v>
      </c>
      <c r="H77" s="27" t="s">
        <v>117</v>
      </c>
      <c r="I77" s="27">
        <v>15.190204886697304</v>
      </c>
    </row>
    <row r="78" spans="1:13" x14ac:dyDescent="0.2">
      <c r="A78" s="10">
        <v>1</v>
      </c>
      <c r="B78" s="26" t="s">
        <v>256</v>
      </c>
      <c r="C78" s="24" t="s">
        <v>117</v>
      </c>
      <c r="D78" s="27" t="s">
        <v>117</v>
      </c>
      <c r="E78" s="27" t="s">
        <v>117</v>
      </c>
      <c r="F78" s="71" t="s">
        <v>117</v>
      </c>
      <c r="G78" s="27">
        <v>2080.658436213992</v>
      </c>
      <c r="H78" s="27" t="s">
        <v>117</v>
      </c>
      <c r="I78" s="27">
        <v>3.5294887824973151</v>
      </c>
    </row>
    <row r="79" spans="1:13" x14ac:dyDescent="0.2">
      <c r="A79" s="10">
        <v>1</v>
      </c>
      <c r="B79" s="26" t="s">
        <v>257</v>
      </c>
      <c r="C79" s="24" t="s">
        <v>117</v>
      </c>
      <c r="D79" s="27" t="s">
        <v>117</v>
      </c>
      <c r="E79" s="27" t="s">
        <v>117</v>
      </c>
      <c r="F79" s="71" t="s">
        <v>117</v>
      </c>
      <c r="G79" s="27">
        <v>4938.2716049382725</v>
      </c>
      <c r="H79" s="27" t="s">
        <v>117</v>
      </c>
      <c r="I79" s="27">
        <v>8.3769512242816013</v>
      </c>
    </row>
    <row r="80" spans="1:13" x14ac:dyDescent="0.2">
      <c r="A80" s="10">
        <v>1</v>
      </c>
      <c r="B80" s="26" t="s">
        <v>258</v>
      </c>
      <c r="C80" s="24" t="s">
        <v>117</v>
      </c>
      <c r="D80" s="27" t="s">
        <v>117</v>
      </c>
      <c r="E80" s="27" t="s">
        <v>117</v>
      </c>
      <c r="F80" s="71" t="s">
        <v>117</v>
      </c>
      <c r="G80" s="27">
        <v>131.68724279835391</v>
      </c>
      <c r="H80" s="27" t="s">
        <v>117</v>
      </c>
      <c r="I80" s="27">
        <v>0.22338536598084266</v>
      </c>
    </row>
    <row r="81" spans="1:13" hidden="1" x14ac:dyDescent="0.2">
      <c r="A81" s="10">
        <v>0</v>
      </c>
      <c r="B81" s="11">
        <v>0</v>
      </c>
      <c r="C81" s="9" t="s">
        <v>117</v>
      </c>
      <c r="D81" s="29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3" x14ac:dyDescent="0.2">
      <c r="A82" s="10">
        <v>1</v>
      </c>
      <c r="B82" s="94" t="s">
        <v>167</v>
      </c>
      <c r="C82" s="95" t="s">
        <v>117</v>
      </c>
      <c r="D82" s="27" t="s">
        <v>117</v>
      </c>
      <c r="E82" s="91" t="s">
        <v>117</v>
      </c>
      <c r="F82" s="93" t="s">
        <v>117</v>
      </c>
      <c r="G82" s="91" t="s">
        <v>117</v>
      </c>
      <c r="H82" s="91">
        <v>7094.1128534296895</v>
      </c>
      <c r="I82" s="27" t="s">
        <v>117</v>
      </c>
      <c r="L82" s="63">
        <f>SUM(G83:G84)</f>
        <v>7094.1128534296895</v>
      </c>
      <c r="M82" s="244">
        <f>L82-H82</f>
        <v>0</v>
      </c>
    </row>
    <row r="83" spans="1:13" x14ac:dyDescent="0.2">
      <c r="A83" s="10">
        <v>1</v>
      </c>
      <c r="B83" s="31" t="s">
        <v>168</v>
      </c>
      <c r="C83" s="24" t="s">
        <v>117</v>
      </c>
      <c r="D83" s="27">
        <v>194.34630993548592</v>
      </c>
      <c r="E83" s="27" t="s">
        <v>117</v>
      </c>
      <c r="F83" s="71">
        <v>20.688115431788727</v>
      </c>
      <c r="G83" s="27">
        <v>4020.6588936875214</v>
      </c>
      <c r="H83" s="27" t="s">
        <v>117</v>
      </c>
      <c r="I83" s="27">
        <v>6.8203748469836141</v>
      </c>
    </row>
    <row r="84" spans="1:13" x14ac:dyDescent="0.2">
      <c r="A84" s="10">
        <v>1</v>
      </c>
      <c r="B84" s="31" t="s">
        <v>169</v>
      </c>
      <c r="C84" s="24" t="s">
        <v>117</v>
      </c>
      <c r="D84" s="27">
        <v>533.96630896945237</v>
      </c>
      <c r="E84" s="27" t="s">
        <v>117</v>
      </c>
      <c r="F84" s="71">
        <v>5.7558949096880134</v>
      </c>
      <c r="G84" s="27">
        <v>3073.4539597421681</v>
      </c>
      <c r="H84" s="27" t="s">
        <v>117</v>
      </c>
      <c r="I84" s="27">
        <v>5.2136002169441458</v>
      </c>
    </row>
    <row r="85" spans="1:13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 t="s">
        <v>117</v>
      </c>
      <c r="F85" s="93" t="s">
        <v>117</v>
      </c>
      <c r="G85" s="91" t="s">
        <v>117</v>
      </c>
      <c r="H85" s="91">
        <v>2710.8169705693945</v>
      </c>
      <c r="I85" s="27" t="s">
        <v>117</v>
      </c>
      <c r="L85" s="63">
        <f>SUM(G87:G91)</f>
        <v>2710.8169705693945</v>
      </c>
      <c r="M85" s="244">
        <f>L85-H85</f>
        <v>0</v>
      </c>
    </row>
    <row r="86" spans="1:13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3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 t="s">
        <v>117</v>
      </c>
      <c r="F87" s="71" t="s">
        <v>117</v>
      </c>
      <c r="G87" s="27">
        <v>992.08052103268665</v>
      </c>
      <c r="H87" s="27" t="s">
        <v>117</v>
      </c>
      <c r="I87" s="27">
        <v>1.6828985523882654</v>
      </c>
    </row>
    <row r="88" spans="1:13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 t="s">
        <v>117</v>
      </c>
      <c r="F88" s="71" t="s">
        <v>117</v>
      </c>
      <c r="G88" s="27">
        <v>1101.2213398107699</v>
      </c>
      <c r="H88" s="27" t="s">
        <v>117</v>
      </c>
      <c r="I88" s="27">
        <v>1.868037683773403</v>
      </c>
    </row>
    <row r="89" spans="1:13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 t="s">
        <v>117</v>
      </c>
      <c r="F89" s="71" t="s">
        <v>117</v>
      </c>
      <c r="G89" s="27">
        <v>617.51510972593746</v>
      </c>
      <c r="H89" s="27" t="s">
        <v>117</v>
      </c>
      <c r="I89" s="27">
        <v>1.0475110257722935</v>
      </c>
      <c r="L89" s="63"/>
      <c r="M89" s="218">
        <v>99.910099136478649</v>
      </c>
    </row>
    <row r="90" spans="1:13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3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3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 t="s">
        <v>117</v>
      </c>
      <c r="F92" s="71" t="s">
        <v>117</v>
      </c>
      <c r="G92" s="27">
        <v>3903.5802855399288</v>
      </c>
      <c r="H92" s="27" t="s">
        <v>117</v>
      </c>
      <c r="I92" s="27">
        <v>6.6217705845371331</v>
      </c>
      <c r="L92" s="63">
        <f>+G92</f>
        <v>3903.5802855399288</v>
      </c>
    </row>
    <row r="93" spans="1:13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3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 t="s">
        <v>117</v>
      </c>
      <c r="F94" s="155" t="s">
        <v>117</v>
      </c>
      <c r="G94" s="39">
        <v>58950.702621069315</v>
      </c>
      <c r="H94" s="38" t="s">
        <v>117</v>
      </c>
      <c r="I94" s="38">
        <v>100.00000000000001</v>
      </c>
      <c r="L94" s="63">
        <f>SUM(L31:L92)</f>
        <v>58950.702621069315</v>
      </c>
    </row>
    <row r="95" spans="1:13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3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 t="s">
        <v>117</v>
      </c>
      <c r="F99" s="156" t="s">
        <v>117</v>
      </c>
      <c r="G99" s="41">
        <v>58950.702621069315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 t="s">
        <v>117</v>
      </c>
      <c r="F100" s="170">
        <v>1.1790140524213863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 t="s">
        <v>117</v>
      </c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x14ac:dyDescent="0.2">
      <c r="A104" s="10">
        <v>1</v>
      </c>
      <c r="B104" s="43" t="s">
        <v>178</v>
      </c>
      <c r="C104" s="24" t="s">
        <v>117</v>
      </c>
      <c r="D104" s="24" t="s">
        <v>117</v>
      </c>
      <c r="E104" s="26" t="s">
        <v>117</v>
      </c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4020.6588936875214</v>
      </c>
      <c r="E105" s="271" t="s">
        <v>117</v>
      </c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x14ac:dyDescent="0.2">
      <c r="A106" s="10">
        <v>1</v>
      </c>
      <c r="B106" s="26" t="s">
        <v>180</v>
      </c>
      <c r="C106" s="24" t="s">
        <v>117</v>
      </c>
      <c r="D106" s="26" t="s">
        <v>117</v>
      </c>
      <c r="E106" s="26" t="s">
        <v>117</v>
      </c>
      <c r="F106" s="26">
        <v>332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 t="s">
        <v>117</v>
      </c>
      <c r="F112" s="157" t="s">
        <v>117</v>
      </c>
      <c r="G112" s="36">
        <v>56632.463188212176</v>
      </c>
      <c r="H112" s="35" t="s">
        <v>117</v>
      </c>
      <c r="I112" s="34" t="s">
        <v>117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 t="s">
        <v>117</v>
      </c>
      <c r="F113" s="158">
        <v>1.1326492637642436</v>
      </c>
      <c r="G113" s="60" t="s">
        <v>117</v>
      </c>
      <c r="H113" s="42" t="s">
        <v>117</v>
      </c>
      <c r="I113" s="42" t="s">
        <v>117</v>
      </c>
      <c r="L113" s="10" t="e">
        <f>L112/G9-F113</f>
        <v>#VALUE!</v>
      </c>
      <c r="N113" s="10">
        <v>98.031262897011246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D55:D85 E55:H58 E59:F72 H59:H72">
    <cfRule type="cellIs" dxfId="2" priority="2" stopIfTrue="1" operator="equal">
      <formula>0</formula>
    </cfRule>
  </conditionalFormatting>
  <conditionalFormatting sqref="G59:G73">
    <cfRule type="cellIs" dxfId="1" priority="1" stopIfTrue="1" operator="equal">
      <formula>0</formula>
    </cfRule>
  </conditionalFormatting>
  <pageMargins left="0.75" right="0.75" top="1" bottom="1" header="0" footer="0"/>
  <pageSetup paperSize="9" scale="79" orientation="portrait" r:id="rId1"/>
  <headerFooter alignWithMargins="0"/>
  <colBreaks count="1" manualBreakCount="1">
    <brk id="9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 t="s">
        <v>117</v>
      </c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 t="s">
        <v>117</v>
      </c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 t="s">
        <v>117</v>
      </c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 t="s">
        <v>117</v>
      </c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63</v>
      </c>
      <c r="C7" s="24" t="s">
        <v>117</v>
      </c>
      <c r="D7" s="61" t="s">
        <v>117</v>
      </c>
      <c r="E7" s="62" t="s">
        <v>117</v>
      </c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 t="s">
        <v>117</v>
      </c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 t="s">
        <v>117</v>
      </c>
      <c r="F9" s="102" t="s">
        <v>117</v>
      </c>
      <c r="G9" s="144">
        <v>120000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 t="s">
        <v>117</v>
      </c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 t="s">
        <v>117</v>
      </c>
      <c r="F11" s="62" t="s">
        <v>117</v>
      </c>
      <c r="G11" s="179">
        <v>133333.33333333334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 t="s">
        <v>117</v>
      </c>
      <c r="F12" s="62" t="s">
        <v>117</v>
      </c>
      <c r="G12" s="179">
        <v>10</v>
      </c>
      <c r="H12" s="73" t="s">
        <v>2</v>
      </c>
      <c r="I12" s="61" t="s">
        <v>117</v>
      </c>
    </row>
    <row r="13" spans="1:9" x14ac:dyDescent="0.2">
      <c r="A13" s="10">
        <v>1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179" t="s">
        <v>117</v>
      </c>
      <c r="H13" s="62" t="s">
        <v>117</v>
      </c>
      <c r="I13" s="61" t="s">
        <v>117</v>
      </c>
    </row>
    <row r="14" spans="1:9" hidden="1" x14ac:dyDescent="0.2">
      <c r="A14" s="10">
        <v>0</v>
      </c>
      <c r="B14" s="24" t="s">
        <v>117</v>
      </c>
      <c r="C14" s="24" t="s">
        <v>117</v>
      </c>
      <c r="D14" s="61" t="s">
        <v>117</v>
      </c>
      <c r="E14" s="62" t="s">
        <v>117</v>
      </c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 t="s">
        <v>117</v>
      </c>
      <c r="F15" s="62" t="s">
        <v>117</v>
      </c>
      <c r="G15" s="247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 t="s">
        <v>117</v>
      </c>
      <c r="F16" s="62" t="s">
        <v>117</v>
      </c>
      <c r="G16" s="179">
        <v>1</v>
      </c>
      <c r="H16" s="73" t="s">
        <v>125</v>
      </c>
      <c r="I16" s="61" t="s">
        <v>117</v>
      </c>
    </row>
    <row r="17" spans="1:14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 t="s">
        <v>117</v>
      </c>
      <c r="F17" s="62" t="s">
        <v>117</v>
      </c>
      <c r="G17" s="179" t="s">
        <v>117</v>
      </c>
      <c r="H17" s="73" t="s">
        <v>117</v>
      </c>
      <c r="I17" s="61" t="s">
        <v>117</v>
      </c>
    </row>
    <row r="18" spans="1:14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179">
        <v>7.6959999999999997</v>
      </c>
      <c r="H18" s="73" t="s">
        <v>2</v>
      </c>
      <c r="I18" s="25" t="s">
        <v>117</v>
      </c>
    </row>
    <row r="19" spans="1:14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4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4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25000</v>
      </c>
      <c r="H21" s="24" t="s">
        <v>129</v>
      </c>
      <c r="I21" s="24" t="s">
        <v>117</v>
      </c>
    </row>
    <row r="22" spans="1:14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4" hidden="1" x14ac:dyDescent="0.2">
      <c r="A23" s="10">
        <v>0</v>
      </c>
      <c r="B23" s="24" t="s">
        <v>117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117</v>
      </c>
      <c r="H23" s="24" t="s">
        <v>117</v>
      </c>
      <c r="I23" s="24" t="s">
        <v>117</v>
      </c>
    </row>
    <row r="24" spans="1:14" ht="13.5" hidden="1" x14ac:dyDescent="0.2">
      <c r="A24" s="10">
        <v>0</v>
      </c>
      <c r="B24" s="24" t="s">
        <v>117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27" t="s">
        <v>117</v>
      </c>
      <c r="H24" s="24" t="s">
        <v>117</v>
      </c>
      <c r="I24" s="24" t="s">
        <v>117</v>
      </c>
    </row>
    <row r="25" spans="1:14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4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4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4" x14ac:dyDescent="0.2">
      <c r="A28" s="10">
        <v>1</v>
      </c>
      <c r="B28" s="24"/>
      <c r="C28" s="27" t="s">
        <v>117</v>
      </c>
      <c r="D28" s="61" t="s">
        <v>117</v>
      </c>
      <c r="E28" s="62" t="s">
        <v>117</v>
      </c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 t="s">
        <v>117</v>
      </c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4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 t="s">
        <v>117</v>
      </c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4" x14ac:dyDescent="0.2">
      <c r="A31" s="10">
        <v>1</v>
      </c>
      <c r="B31" s="90" t="s">
        <v>137</v>
      </c>
      <c r="C31" s="91" t="s">
        <v>117</v>
      </c>
      <c r="D31" s="91" t="s">
        <v>117</v>
      </c>
      <c r="E31" s="91" t="s">
        <v>117</v>
      </c>
      <c r="F31" s="91" t="s">
        <v>117</v>
      </c>
      <c r="G31" s="91" t="s">
        <v>117</v>
      </c>
      <c r="H31" s="91">
        <v>219.13353689738597</v>
      </c>
      <c r="I31" s="27" t="s">
        <v>117</v>
      </c>
      <c r="L31" s="63">
        <f>+H31</f>
        <v>219.13353689738597</v>
      </c>
      <c r="N31" s="218">
        <v>90.754017771573416</v>
      </c>
    </row>
    <row r="32" spans="1:14" hidden="1" x14ac:dyDescent="0.2">
      <c r="A32" s="10">
        <v>0</v>
      </c>
      <c r="B32" s="11" t="s">
        <v>269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4" x14ac:dyDescent="0.2">
      <c r="A33" s="10">
        <v>1</v>
      </c>
      <c r="B33" s="26" t="s">
        <v>139</v>
      </c>
      <c r="C33" s="27" t="s">
        <v>117</v>
      </c>
      <c r="D33" s="27">
        <v>20000</v>
      </c>
      <c r="E33" s="27" t="s">
        <v>117</v>
      </c>
      <c r="F33" s="71">
        <v>1.0956676844869298E-2</v>
      </c>
      <c r="G33" s="27">
        <v>219.13353689738597</v>
      </c>
      <c r="H33" s="27" t="s">
        <v>117</v>
      </c>
      <c r="I33" s="27">
        <v>0.28378953135484136</v>
      </c>
    </row>
    <row r="34" spans="1:14" x14ac:dyDescent="0.2">
      <c r="A34" s="10">
        <v>1</v>
      </c>
      <c r="B34" s="43" t="s">
        <v>140</v>
      </c>
      <c r="C34" s="91" t="s">
        <v>117</v>
      </c>
      <c r="D34" s="91" t="s">
        <v>117</v>
      </c>
      <c r="E34" s="91" t="s">
        <v>117</v>
      </c>
      <c r="F34" s="93" t="s">
        <v>117</v>
      </c>
      <c r="G34" s="91" t="s">
        <v>117</v>
      </c>
      <c r="H34" s="91">
        <v>17275.395506201101</v>
      </c>
      <c r="I34" s="27" t="s">
        <v>117</v>
      </c>
      <c r="L34" s="10">
        <f>SUBTOTAL(9,G35:G58)</f>
        <v>17275.395506201097</v>
      </c>
      <c r="N34" s="218">
        <v>97.66877656634513</v>
      </c>
    </row>
    <row r="35" spans="1:14" x14ac:dyDescent="0.2">
      <c r="A35" s="10">
        <v>1</v>
      </c>
      <c r="B35" s="26" t="s">
        <v>142</v>
      </c>
      <c r="C35" s="27" t="s">
        <v>117</v>
      </c>
      <c r="D35" s="27">
        <v>25000</v>
      </c>
      <c r="E35" s="27" t="s">
        <v>117</v>
      </c>
      <c r="F35" s="71">
        <v>0.14860499999999999</v>
      </c>
      <c r="G35" s="27">
        <v>3715.1249999999995</v>
      </c>
      <c r="H35" s="27" t="s">
        <v>117</v>
      </c>
      <c r="I35" s="27">
        <v>4.8112835561466794</v>
      </c>
      <c r="M35" s="218">
        <v>96.196140308289841</v>
      </c>
    </row>
    <row r="36" spans="1:14" x14ac:dyDescent="0.2">
      <c r="A36" s="10">
        <v>1</v>
      </c>
      <c r="B36" s="26" t="s">
        <v>141</v>
      </c>
      <c r="C36" s="27" t="s">
        <v>117</v>
      </c>
      <c r="D36" s="27">
        <v>25000</v>
      </c>
      <c r="E36" s="27" t="s">
        <v>117</v>
      </c>
      <c r="F36" s="71">
        <v>8.685950000000002E-2</v>
      </c>
      <c r="G36" s="27">
        <v>2171.4875000000006</v>
      </c>
      <c r="H36" s="27" t="s">
        <v>117</v>
      </c>
      <c r="I36" s="27">
        <v>2.8121912724681049</v>
      </c>
      <c r="M36" s="218">
        <v>91.242325085481113</v>
      </c>
    </row>
    <row r="37" spans="1:14" x14ac:dyDescent="0.2">
      <c r="A37" s="10">
        <v>1</v>
      </c>
      <c r="B37" s="26" t="s">
        <v>143</v>
      </c>
      <c r="C37" s="27" t="s">
        <v>117</v>
      </c>
      <c r="D37" s="27">
        <v>3</v>
      </c>
      <c r="E37" s="27" t="s">
        <v>117</v>
      </c>
      <c r="F37" s="71">
        <v>0.94000000000000006</v>
      </c>
      <c r="G37" s="27">
        <v>2.8200000000000003</v>
      </c>
      <c r="H37" s="27" t="s">
        <v>117</v>
      </c>
      <c r="I37" s="27">
        <v>3.6520492926438919E-3</v>
      </c>
    </row>
    <row r="38" spans="1:14" x14ac:dyDescent="0.2">
      <c r="A38" s="10">
        <v>1</v>
      </c>
      <c r="B38" s="11" t="s">
        <v>263</v>
      </c>
      <c r="C38" s="75" t="s">
        <v>117</v>
      </c>
      <c r="D38" s="27">
        <v>6</v>
      </c>
      <c r="E38" s="9" t="s">
        <v>117</v>
      </c>
      <c r="F38" s="28">
        <v>7.36</v>
      </c>
      <c r="G38" s="27">
        <v>44.160000000000004</v>
      </c>
      <c r="H38" s="24" t="s">
        <v>117</v>
      </c>
      <c r="I38" s="24">
        <v>5.7189537859274567E-2</v>
      </c>
    </row>
    <row r="39" spans="1:14" x14ac:dyDescent="0.2">
      <c r="A39" s="10">
        <v>1</v>
      </c>
      <c r="B39" s="11" t="s">
        <v>146</v>
      </c>
      <c r="C39" s="75" t="s">
        <v>117</v>
      </c>
      <c r="D39" s="27">
        <v>1412.3002601263472</v>
      </c>
      <c r="E39" s="9" t="s">
        <v>117</v>
      </c>
      <c r="F39" s="28">
        <v>0.39913635000022701</v>
      </c>
      <c r="G39" s="27">
        <v>563.70037093120141</v>
      </c>
      <c r="H39" s="24" t="s">
        <v>117</v>
      </c>
      <c r="I39" s="24">
        <v>0.73002182302212537</v>
      </c>
      <c r="M39" s="218">
        <v>86.937555292320639</v>
      </c>
    </row>
    <row r="40" spans="1:14" hidden="1" x14ac:dyDescent="0.2">
      <c r="A40" s="10">
        <v>0</v>
      </c>
      <c r="B40" s="11" t="s">
        <v>53</v>
      </c>
      <c r="C40" s="75" t="s">
        <v>117</v>
      </c>
      <c r="D40" s="82">
        <v>194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4" hidden="1" x14ac:dyDescent="0.2">
      <c r="A41" s="10">
        <v>0</v>
      </c>
      <c r="B41" s="26" t="s">
        <v>12</v>
      </c>
      <c r="C41" s="27" t="s">
        <v>117</v>
      </c>
      <c r="D41" s="27">
        <v>13.333333333333343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4" hidden="1" x14ac:dyDescent="0.2">
      <c r="A42" s="10">
        <v>0</v>
      </c>
      <c r="B42" s="26" t="s">
        <v>54</v>
      </c>
      <c r="C42" s="27" t="s">
        <v>117</v>
      </c>
      <c r="D42" s="27">
        <v>440</v>
      </c>
      <c r="E42" s="27" t="s">
        <v>117</v>
      </c>
      <c r="F42" s="71" t="s">
        <v>117</v>
      </c>
      <c r="G42" s="27" t="s">
        <v>117</v>
      </c>
      <c r="H42" s="27" t="s">
        <v>117</v>
      </c>
      <c r="I42" s="27" t="s">
        <v>117</v>
      </c>
    </row>
    <row r="43" spans="1:14" x14ac:dyDescent="0.2">
      <c r="A43" s="10">
        <v>1</v>
      </c>
      <c r="B43" s="26" t="s">
        <v>147</v>
      </c>
      <c r="C43" s="27" t="s">
        <v>117</v>
      </c>
      <c r="D43" s="27" t="s">
        <v>117</v>
      </c>
      <c r="E43" s="27" t="s">
        <v>117</v>
      </c>
      <c r="F43" s="71" t="s">
        <v>117</v>
      </c>
      <c r="G43" s="27">
        <v>690.68432999999641</v>
      </c>
      <c r="H43" s="27" t="s">
        <v>117</v>
      </c>
      <c r="I43" s="27">
        <v>0.8944727726300381</v>
      </c>
    </row>
    <row r="44" spans="1:14" hidden="1" x14ac:dyDescent="0.2">
      <c r="A44" s="10">
        <v>0</v>
      </c>
      <c r="B44" s="26" t="s">
        <v>270</v>
      </c>
      <c r="C44" s="27" t="s">
        <v>117</v>
      </c>
      <c r="D44" s="27">
        <v>3</v>
      </c>
      <c r="E44" s="27" t="s">
        <v>117</v>
      </c>
      <c r="F44" s="71">
        <v>11.118</v>
      </c>
      <c r="G44" s="27">
        <v>33.353999999999999</v>
      </c>
      <c r="H44" s="27" t="s">
        <v>117</v>
      </c>
      <c r="I44" s="27">
        <v>4.3195195782568925E-2</v>
      </c>
    </row>
    <row r="45" spans="1:14" hidden="1" x14ac:dyDescent="0.2">
      <c r="A45" s="10">
        <v>0</v>
      </c>
      <c r="B45" s="26" t="s">
        <v>151</v>
      </c>
      <c r="C45" s="27" t="s">
        <v>117</v>
      </c>
      <c r="D45" s="27">
        <v>2</v>
      </c>
      <c r="E45" s="27" t="s">
        <v>117</v>
      </c>
      <c r="F45" s="71">
        <v>26.6934</v>
      </c>
      <c r="G45" s="27">
        <v>53.386800000000001</v>
      </c>
      <c r="H45" s="27" t="s">
        <v>117</v>
      </c>
      <c r="I45" s="27">
        <v>6.913873233209962E-2</v>
      </c>
    </row>
    <row r="46" spans="1:14" hidden="1" x14ac:dyDescent="0.2">
      <c r="A46" s="10">
        <v>0</v>
      </c>
      <c r="B46" s="26" t="s">
        <v>264</v>
      </c>
      <c r="C46" s="27" t="s">
        <v>117</v>
      </c>
      <c r="D46" s="27">
        <v>5</v>
      </c>
      <c r="E46" s="27" t="s">
        <v>117</v>
      </c>
      <c r="F46" s="71">
        <v>39.270000000000003</v>
      </c>
      <c r="G46" s="27">
        <v>196.35000000000002</v>
      </c>
      <c r="H46" s="27" t="s">
        <v>117</v>
      </c>
      <c r="I46" s="27">
        <v>0.25428364489738592</v>
      </c>
    </row>
    <row r="47" spans="1:14" hidden="1" x14ac:dyDescent="0.2">
      <c r="A47" s="10">
        <v>0</v>
      </c>
      <c r="B47" s="26" t="s">
        <v>154</v>
      </c>
      <c r="C47" s="27" t="s">
        <v>117</v>
      </c>
      <c r="D47" s="27">
        <v>2</v>
      </c>
      <c r="E47" s="27" t="s">
        <v>117</v>
      </c>
      <c r="F47" s="71">
        <v>43.655999999999999</v>
      </c>
      <c r="G47" s="27">
        <v>87.311999999999998</v>
      </c>
      <c r="H47" s="27" t="s">
        <v>117</v>
      </c>
      <c r="I47" s="27">
        <v>0.11307366235437002</v>
      </c>
    </row>
    <row r="48" spans="1:14" hidden="1" x14ac:dyDescent="0.2">
      <c r="A48" s="10">
        <v>0</v>
      </c>
      <c r="B48" s="26" t="s">
        <v>226</v>
      </c>
      <c r="C48" s="27" t="s">
        <v>117</v>
      </c>
      <c r="D48" s="27">
        <v>0.2</v>
      </c>
      <c r="E48" s="27" t="s">
        <v>117</v>
      </c>
      <c r="F48" s="71">
        <v>55.406399999999998</v>
      </c>
      <c r="G48" s="27">
        <v>11.08128</v>
      </c>
      <c r="H48" s="27" t="s">
        <v>117</v>
      </c>
      <c r="I48" s="27">
        <v>1.4350844250208831E-2</v>
      </c>
    </row>
    <row r="49" spans="1:14" hidden="1" x14ac:dyDescent="0.2">
      <c r="A49" s="10">
        <v>0</v>
      </c>
      <c r="B49" s="26" t="s">
        <v>194</v>
      </c>
      <c r="C49" s="27" t="s">
        <v>117</v>
      </c>
      <c r="D49" s="27">
        <v>0.4</v>
      </c>
      <c r="E49" s="27" t="s">
        <v>117</v>
      </c>
      <c r="F49" s="71">
        <v>223.38</v>
      </c>
      <c r="G49" s="27">
        <v>89.352000000000004</v>
      </c>
      <c r="H49" s="27" t="s">
        <v>117</v>
      </c>
      <c r="I49" s="27">
        <v>0.1157155703533039</v>
      </c>
    </row>
    <row r="50" spans="1:14" hidden="1" x14ac:dyDescent="0.2">
      <c r="A50" s="10">
        <v>0</v>
      </c>
      <c r="B50" s="26" t="s">
        <v>150</v>
      </c>
      <c r="C50" s="27" t="s">
        <v>117</v>
      </c>
      <c r="D50" s="27">
        <v>0.125</v>
      </c>
      <c r="E50" s="27" t="s">
        <v>117</v>
      </c>
      <c r="F50" s="71">
        <v>128.82599999999999</v>
      </c>
      <c r="G50" s="27">
        <v>16.103249999999999</v>
      </c>
      <c r="H50" s="27" t="s">
        <v>117</v>
      </c>
      <c r="I50" s="27">
        <v>2.0854561266584307E-2</v>
      </c>
    </row>
    <row r="51" spans="1:14" hidden="1" x14ac:dyDescent="0.2">
      <c r="A51" s="10">
        <v>0</v>
      </c>
      <c r="B51" s="26" t="s">
        <v>271</v>
      </c>
      <c r="C51" s="27" t="s">
        <v>117</v>
      </c>
      <c r="D51" s="27">
        <v>0.75</v>
      </c>
      <c r="E51" s="27" t="s">
        <v>117</v>
      </c>
      <c r="F51" s="71">
        <v>112.2</v>
      </c>
      <c r="G51" s="27">
        <v>84.15</v>
      </c>
      <c r="H51" s="27" t="s">
        <v>117</v>
      </c>
      <c r="I51" s="27">
        <v>0.10897870495602253</v>
      </c>
    </row>
    <row r="52" spans="1:14" hidden="1" x14ac:dyDescent="0.2">
      <c r="A52" s="10">
        <v>0</v>
      </c>
      <c r="B52" s="26" t="s">
        <v>250</v>
      </c>
      <c r="C52" s="27" t="s">
        <v>117</v>
      </c>
      <c r="D52" s="27">
        <v>1</v>
      </c>
      <c r="E52" s="27" t="s">
        <v>117</v>
      </c>
      <c r="F52" s="71">
        <v>119.595</v>
      </c>
      <c r="G52" s="27">
        <v>119.595</v>
      </c>
      <c r="H52" s="27" t="s">
        <v>117</v>
      </c>
      <c r="I52" s="27">
        <v>0.15488185643749866</v>
      </c>
    </row>
    <row r="53" spans="1:14" x14ac:dyDescent="0.2">
      <c r="A53" s="10">
        <v>1</v>
      </c>
      <c r="B53" s="26" t="s">
        <v>265</v>
      </c>
      <c r="C53" s="27" t="s">
        <v>117</v>
      </c>
      <c r="D53" s="27">
        <v>6300</v>
      </c>
      <c r="E53" s="27" t="s">
        <v>117</v>
      </c>
      <c r="F53" s="71">
        <v>5.0849999999999992E-2</v>
      </c>
      <c r="G53" s="27">
        <v>320.35499999999996</v>
      </c>
      <c r="H53" s="27" t="s">
        <v>117</v>
      </c>
      <c r="I53" s="27">
        <v>0.41487668480316803</v>
      </c>
    </row>
    <row r="54" spans="1:14" x14ac:dyDescent="0.2">
      <c r="A54" s="10">
        <v>1</v>
      </c>
      <c r="B54" s="26" t="s">
        <v>230</v>
      </c>
      <c r="C54" s="27" t="s">
        <v>117</v>
      </c>
      <c r="D54" s="27">
        <v>178</v>
      </c>
      <c r="E54" s="27" t="s">
        <v>117</v>
      </c>
      <c r="F54" s="71">
        <v>3.5</v>
      </c>
      <c r="G54" s="27">
        <v>623</v>
      </c>
      <c r="H54" s="27" t="s">
        <v>117</v>
      </c>
      <c r="I54" s="27">
        <v>0.80681798202735622</v>
      </c>
    </row>
    <row r="55" spans="1:14" x14ac:dyDescent="0.2">
      <c r="A55" s="10">
        <v>1</v>
      </c>
      <c r="B55" s="11" t="s">
        <v>272</v>
      </c>
      <c r="C55" s="75" t="s">
        <v>117</v>
      </c>
      <c r="D55" s="27">
        <v>25000</v>
      </c>
      <c r="E55" s="9" t="s">
        <v>117</v>
      </c>
      <c r="F55" s="28">
        <v>0.02</v>
      </c>
      <c r="G55" s="27">
        <v>500</v>
      </c>
      <c r="H55" s="24" t="s">
        <v>117</v>
      </c>
      <c r="I55" s="24">
        <v>0.64752647032693122</v>
      </c>
    </row>
    <row r="56" spans="1:14" x14ac:dyDescent="0.2">
      <c r="A56" s="10">
        <v>1</v>
      </c>
      <c r="B56" s="11" t="s">
        <v>273</v>
      </c>
      <c r="C56" s="75" t="s">
        <v>117</v>
      </c>
      <c r="D56" s="27">
        <v>5</v>
      </c>
      <c r="E56" s="9" t="s">
        <v>117</v>
      </c>
      <c r="F56" s="28">
        <v>2.5</v>
      </c>
      <c r="G56" s="27">
        <v>12.5</v>
      </c>
      <c r="H56" s="24" t="s">
        <v>117</v>
      </c>
      <c r="I56" s="24">
        <v>1.6188161758173281E-2</v>
      </c>
    </row>
    <row r="57" spans="1:14" x14ac:dyDescent="0.2">
      <c r="A57" s="10">
        <v>1</v>
      </c>
      <c r="B57" s="11" t="s">
        <v>213</v>
      </c>
      <c r="C57" s="75" t="s">
        <v>117</v>
      </c>
      <c r="D57" s="27">
        <v>20000</v>
      </c>
      <c r="E57" s="9" t="s">
        <v>117</v>
      </c>
      <c r="F57" s="28">
        <v>0.4</v>
      </c>
      <c r="G57" s="27">
        <v>8000</v>
      </c>
      <c r="H57" s="24" t="s">
        <v>117</v>
      </c>
      <c r="I57" s="24">
        <v>10.3604235252309</v>
      </c>
    </row>
    <row r="58" spans="1:14" s="176" customFormat="1" x14ac:dyDescent="0.2">
      <c r="A58" s="10">
        <v>1</v>
      </c>
      <c r="B58" s="11" t="s">
        <v>219</v>
      </c>
      <c r="C58" s="75" t="s">
        <v>117</v>
      </c>
      <c r="D58" s="27">
        <v>13000</v>
      </c>
      <c r="E58" s="9" t="s">
        <v>117</v>
      </c>
      <c r="F58" s="28">
        <v>4.8581792713069338E-2</v>
      </c>
      <c r="G58" s="27">
        <v>631.56330526990143</v>
      </c>
      <c r="H58" s="24" t="s">
        <v>117</v>
      </c>
      <c r="I58" s="24">
        <v>0.81790791569885879</v>
      </c>
      <c r="L58" s="63">
        <f>SUM(G59:G74)</f>
        <v>25730.178032900381</v>
      </c>
      <c r="N58" s="218" t="e">
        <v>#VALUE!</v>
      </c>
    </row>
    <row r="59" spans="1:14" x14ac:dyDescent="0.2">
      <c r="A59" s="10">
        <v>1</v>
      </c>
      <c r="B59" s="88" t="s">
        <v>157</v>
      </c>
      <c r="C59" s="167" t="s">
        <v>117</v>
      </c>
      <c r="D59" s="91" t="s">
        <v>117</v>
      </c>
      <c r="E59" s="168" t="s">
        <v>117</v>
      </c>
      <c r="F59" s="169" t="s">
        <v>117</v>
      </c>
      <c r="G59" s="246" t="s">
        <v>117</v>
      </c>
      <c r="H59" s="95">
        <v>25730.178032900381</v>
      </c>
      <c r="I59" s="24" t="s">
        <v>117</v>
      </c>
      <c r="M59" s="218" t="e">
        <v>#VALUE!</v>
      </c>
    </row>
    <row r="60" spans="1:14" x14ac:dyDescent="0.2">
      <c r="A60" s="10">
        <v>1</v>
      </c>
      <c r="B60" s="11" t="s">
        <v>158</v>
      </c>
      <c r="C60" s="75" t="s">
        <v>117</v>
      </c>
      <c r="D60" s="27">
        <v>1.8</v>
      </c>
      <c r="E60" s="9" t="s">
        <v>117</v>
      </c>
      <c r="F60" s="28">
        <v>45</v>
      </c>
      <c r="G60" s="27">
        <v>81</v>
      </c>
      <c r="H60" s="24" t="s">
        <v>117</v>
      </c>
      <c r="I60" s="24">
        <v>0.10489928819296286</v>
      </c>
      <c r="M60" s="218">
        <v>100</v>
      </c>
    </row>
    <row r="61" spans="1:14" x14ac:dyDescent="0.2">
      <c r="A61" s="10">
        <v>1</v>
      </c>
      <c r="B61" s="11" t="s">
        <v>220</v>
      </c>
      <c r="C61" s="75" t="s">
        <v>117</v>
      </c>
      <c r="D61" s="27">
        <v>900</v>
      </c>
      <c r="E61" s="9" t="s">
        <v>117</v>
      </c>
      <c r="F61" s="28">
        <v>0.1396</v>
      </c>
      <c r="G61" s="27">
        <v>125.64</v>
      </c>
      <c r="H61" s="24" t="s">
        <v>117</v>
      </c>
      <c r="I61" s="24">
        <v>0.16271045146375127</v>
      </c>
      <c r="M61" s="218">
        <v>100</v>
      </c>
    </row>
    <row r="62" spans="1:14" x14ac:dyDescent="0.2">
      <c r="A62" s="10">
        <v>1</v>
      </c>
      <c r="B62" s="11" t="s">
        <v>159</v>
      </c>
      <c r="C62" s="75" t="s">
        <v>117</v>
      </c>
      <c r="D62" s="27">
        <v>2294</v>
      </c>
      <c r="E62" s="9" t="s">
        <v>117</v>
      </c>
      <c r="F62" s="154">
        <v>0.2</v>
      </c>
      <c r="G62" s="27">
        <v>458.8</v>
      </c>
      <c r="H62" s="24" t="s">
        <v>117</v>
      </c>
      <c r="I62" s="24">
        <v>0.59417028917199211</v>
      </c>
      <c r="M62" s="218">
        <v>100</v>
      </c>
    </row>
    <row r="63" spans="1:14" x14ac:dyDescent="0.2">
      <c r="A63" s="10">
        <v>1</v>
      </c>
      <c r="B63" s="11" t="s">
        <v>160</v>
      </c>
      <c r="C63" s="75" t="s">
        <v>117</v>
      </c>
      <c r="D63" s="27">
        <v>5400000</v>
      </c>
      <c r="E63" s="9" t="s">
        <v>117</v>
      </c>
      <c r="F63" s="28">
        <v>2.5000000000000001E-4</v>
      </c>
      <c r="G63" s="27">
        <v>1350</v>
      </c>
      <c r="H63" s="24" t="s">
        <v>117</v>
      </c>
      <c r="I63" s="24">
        <v>1.7483214698827143</v>
      </c>
      <c r="M63" s="218">
        <v>100</v>
      </c>
    </row>
    <row r="64" spans="1:14" x14ac:dyDescent="0.2">
      <c r="A64" s="10">
        <v>1</v>
      </c>
      <c r="B64" s="11" t="s">
        <v>161</v>
      </c>
      <c r="C64" s="75" t="s">
        <v>117</v>
      </c>
      <c r="D64" s="27">
        <v>120000</v>
      </c>
      <c r="E64" s="9" t="s">
        <v>117</v>
      </c>
      <c r="F64" s="28">
        <v>0.05</v>
      </c>
      <c r="G64" s="27">
        <v>6000</v>
      </c>
      <c r="H64" s="9" t="s">
        <v>117</v>
      </c>
      <c r="I64" s="24">
        <v>7.7703176439231747</v>
      </c>
      <c r="M64" s="218">
        <v>100</v>
      </c>
    </row>
    <row r="65" spans="1:14" x14ac:dyDescent="0.2">
      <c r="A65" s="10">
        <v>1</v>
      </c>
      <c r="B65" s="11" t="s">
        <v>162</v>
      </c>
      <c r="C65" s="75" t="s">
        <v>117</v>
      </c>
      <c r="D65" s="29">
        <v>3254.7</v>
      </c>
      <c r="E65" s="9" t="s">
        <v>117</v>
      </c>
      <c r="F65" s="195">
        <v>4.5353448275862061</v>
      </c>
      <c r="G65" s="27">
        <v>14761.186810344825</v>
      </c>
      <c r="H65" s="9" t="s">
        <v>117</v>
      </c>
      <c r="I65" s="24">
        <v>19.116518386278074</v>
      </c>
    </row>
    <row r="66" spans="1:14" hidden="1" x14ac:dyDescent="0.2">
      <c r="A66" s="10">
        <v>0</v>
      </c>
      <c r="B66" s="11">
        <v>0</v>
      </c>
      <c r="C66" s="75" t="s">
        <v>117</v>
      </c>
      <c r="D66" s="29" t="s">
        <v>117</v>
      </c>
      <c r="E66" s="9" t="s">
        <v>117</v>
      </c>
      <c r="F66" s="9" t="s">
        <v>117</v>
      </c>
      <c r="G66" s="27" t="s">
        <v>117</v>
      </c>
      <c r="H66" s="9" t="s">
        <v>117</v>
      </c>
      <c r="I66" s="24" t="s">
        <v>117</v>
      </c>
    </row>
    <row r="67" spans="1:14" hidden="1" x14ac:dyDescent="0.2">
      <c r="A67" s="10">
        <v>0</v>
      </c>
      <c r="B67" s="11">
        <v>0</v>
      </c>
      <c r="C67" s="75" t="s">
        <v>117</v>
      </c>
      <c r="D67" s="29" t="s">
        <v>117</v>
      </c>
      <c r="E67" s="9" t="s">
        <v>117</v>
      </c>
      <c r="F67" s="9" t="s">
        <v>117</v>
      </c>
      <c r="G67" s="27" t="s">
        <v>117</v>
      </c>
      <c r="H67" s="9" t="s">
        <v>117</v>
      </c>
      <c r="I67" s="24" t="s">
        <v>117</v>
      </c>
    </row>
    <row r="68" spans="1:14" hidden="1" x14ac:dyDescent="0.2">
      <c r="A68" s="10">
        <v>0</v>
      </c>
      <c r="B68" s="11">
        <v>0</v>
      </c>
      <c r="C68" s="75" t="s">
        <v>117</v>
      </c>
      <c r="D68" s="29" t="s">
        <v>117</v>
      </c>
      <c r="E68" s="9" t="s">
        <v>117</v>
      </c>
      <c r="F68" s="9" t="s">
        <v>117</v>
      </c>
      <c r="G68" s="27" t="s">
        <v>117</v>
      </c>
      <c r="H68" s="9" t="s">
        <v>117</v>
      </c>
      <c r="I68" s="24" t="s">
        <v>117</v>
      </c>
    </row>
    <row r="69" spans="1:14" hidden="1" x14ac:dyDescent="0.2">
      <c r="A69" s="10">
        <v>0</v>
      </c>
      <c r="B69" s="11">
        <v>0</v>
      </c>
      <c r="C69" s="75" t="s">
        <v>117</v>
      </c>
      <c r="D69" s="29" t="s">
        <v>117</v>
      </c>
      <c r="E69" s="9" t="s">
        <v>117</v>
      </c>
      <c r="F69" s="9" t="s">
        <v>117</v>
      </c>
      <c r="G69" s="27" t="s">
        <v>117</v>
      </c>
      <c r="H69" s="9" t="s">
        <v>117</v>
      </c>
      <c r="I69" s="24" t="s">
        <v>117</v>
      </c>
    </row>
    <row r="70" spans="1:14" hidden="1" x14ac:dyDescent="0.2">
      <c r="A70" s="10">
        <v>0</v>
      </c>
      <c r="B70" s="11">
        <v>0</v>
      </c>
      <c r="C70" s="75" t="s">
        <v>117</v>
      </c>
      <c r="D70" s="29" t="s">
        <v>117</v>
      </c>
      <c r="E70" s="9" t="s">
        <v>117</v>
      </c>
      <c r="F70" s="9" t="s">
        <v>117</v>
      </c>
      <c r="G70" s="27" t="s">
        <v>117</v>
      </c>
      <c r="H70" s="9" t="s">
        <v>117</v>
      </c>
      <c r="I70" s="24" t="s">
        <v>117</v>
      </c>
    </row>
    <row r="71" spans="1:14" hidden="1" x14ac:dyDescent="0.2">
      <c r="A71" s="10">
        <v>0</v>
      </c>
      <c r="B71" s="11">
        <v>0</v>
      </c>
      <c r="C71" s="75" t="s">
        <v>117</v>
      </c>
      <c r="D71" s="29" t="s">
        <v>117</v>
      </c>
      <c r="E71" s="9" t="s">
        <v>117</v>
      </c>
      <c r="F71" s="9" t="s">
        <v>117</v>
      </c>
      <c r="G71" s="27" t="s">
        <v>117</v>
      </c>
      <c r="H71" s="9" t="s">
        <v>117</v>
      </c>
      <c r="I71" s="24" t="s">
        <v>117</v>
      </c>
    </row>
    <row r="72" spans="1:14" hidden="1" x14ac:dyDescent="0.2">
      <c r="A72" s="10">
        <v>0</v>
      </c>
      <c r="B72" s="11">
        <v>0</v>
      </c>
      <c r="C72" s="75" t="s">
        <v>117</v>
      </c>
      <c r="D72" s="29" t="s">
        <v>117</v>
      </c>
      <c r="E72" s="9" t="s">
        <v>117</v>
      </c>
      <c r="F72" s="9" t="s">
        <v>117</v>
      </c>
      <c r="G72" s="27" t="s">
        <v>117</v>
      </c>
      <c r="H72" s="9" t="s">
        <v>117</v>
      </c>
      <c r="I72" s="24" t="s">
        <v>117</v>
      </c>
    </row>
    <row r="73" spans="1:14" x14ac:dyDescent="0.2">
      <c r="A73" s="10">
        <v>1</v>
      </c>
      <c r="B73" s="11" t="s">
        <v>163</v>
      </c>
      <c r="C73" s="9" t="s">
        <v>117</v>
      </c>
      <c r="D73" s="27" t="s">
        <v>117</v>
      </c>
      <c r="E73" s="77" t="s">
        <v>117</v>
      </c>
      <c r="F73" s="71" t="s">
        <v>117</v>
      </c>
      <c r="G73" s="27">
        <v>2462.7200000000003</v>
      </c>
      <c r="H73" s="24" t="s">
        <v>117</v>
      </c>
      <c r="I73" s="24">
        <v>3.1893527780070805</v>
      </c>
      <c r="M73" s="218">
        <v>160</v>
      </c>
    </row>
    <row r="74" spans="1:14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 t="s">
        <v>117</v>
      </c>
      <c r="F74" s="71" t="s">
        <v>117</v>
      </c>
      <c r="G74" s="27">
        <v>490.83122255555566</v>
      </c>
      <c r="H74" s="27" t="s">
        <v>117</v>
      </c>
      <c r="I74" s="27">
        <v>0.63565241813530282</v>
      </c>
      <c r="M74" s="218">
        <v>100</v>
      </c>
    </row>
    <row r="75" spans="1:14" x14ac:dyDescent="0.2">
      <c r="A75" s="10">
        <v>1</v>
      </c>
      <c r="B75" s="94" t="s">
        <v>165</v>
      </c>
      <c r="C75" s="95" t="s">
        <v>117</v>
      </c>
      <c r="D75" s="27" t="s">
        <v>117</v>
      </c>
      <c r="E75" s="91" t="s">
        <v>117</v>
      </c>
      <c r="F75" s="93" t="s">
        <v>117</v>
      </c>
      <c r="G75" s="91" t="s">
        <v>117</v>
      </c>
      <c r="H75" s="91">
        <v>18376.29351851852</v>
      </c>
      <c r="I75" s="27" t="s">
        <v>117</v>
      </c>
      <c r="L75" s="63">
        <f>SUM(G76:G80)</f>
        <v>18376.29351851852</v>
      </c>
      <c r="N75" s="218">
        <v>100</v>
      </c>
    </row>
    <row r="76" spans="1:14" x14ac:dyDescent="0.2">
      <c r="A76" s="10">
        <v>1</v>
      </c>
      <c r="B76" s="26" t="s">
        <v>254</v>
      </c>
      <c r="C76" s="24" t="s">
        <v>117</v>
      </c>
      <c r="D76" s="27" t="s">
        <v>117</v>
      </c>
      <c r="E76" s="27" t="s">
        <v>117</v>
      </c>
      <c r="F76" s="71" t="s">
        <v>117</v>
      </c>
      <c r="G76" s="27">
        <v>257.77499999999998</v>
      </c>
      <c r="H76" s="27" t="s">
        <v>117</v>
      </c>
      <c r="I76" s="27">
        <v>0.33383227177704933</v>
      </c>
    </row>
    <row r="77" spans="1:14" x14ac:dyDescent="0.2">
      <c r="A77" s="10">
        <v>1</v>
      </c>
      <c r="B77" s="26" t="s">
        <v>255</v>
      </c>
      <c r="C77" s="24" t="s">
        <v>117</v>
      </c>
      <c r="D77" s="27" t="s">
        <v>117</v>
      </c>
      <c r="E77" s="27" t="s">
        <v>117</v>
      </c>
      <c r="F77" s="71" t="s">
        <v>117</v>
      </c>
      <c r="G77" s="27">
        <v>10074.074074074075</v>
      </c>
      <c r="H77" s="27" t="s">
        <v>117</v>
      </c>
      <c r="I77" s="27">
        <v>13.046459253994467</v>
      </c>
    </row>
    <row r="78" spans="1:14" x14ac:dyDescent="0.2">
      <c r="A78" s="10">
        <v>1</v>
      </c>
      <c r="B78" s="26" t="s">
        <v>256</v>
      </c>
      <c r="C78" s="24" t="s">
        <v>117</v>
      </c>
      <c r="D78" s="27" t="s">
        <v>117</v>
      </c>
      <c r="E78" s="27" t="s">
        <v>117</v>
      </c>
      <c r="F78" s="71" t="s">
        <v>117</v>
      </c>
      <c r="G78" s="27">
        <v>2340.7407407407404</v>
      </c>
      <c r="H78" s="27" t="s">
        <v>117</v>
      </c>
      <c r="I78" s="27">
        <v>3.031383179604596</v>
      </c>
    </row>
    <row r="79" spans="1:14" x14ac:dyDescent="0.2">
      <c r="A79" s="10">
        <v>1</v>
      </c>
      <c r="B79" s="26" t="s">
        <v>257</v>
      </c>
      <c r="C79" s="24" t="s">
        <v>117</v>
      </c>
      <c r="D79" s="27" t="s">
        <v>117</v>
      </c>
      <c r="E79" s="27" t="s">
        <v>117</v>
      </c>
      <c r="F79" s="71" t="s">
        <v>117</v>
      </c>
      <c r="G79" s="27">
        <v>5555.5555555555557</v>
      </c>
      <c r="H79" s="27" t="s">
        <v>117</v>
      </c>
      <c r="I79" s="27">
        <v>7.1947385591881243</v>
      </c>
    </row>
    <row r="80" spans="1:14" x14ac:dyDescent="0.2">
      <c r="A80" s="10">
        <v>1</v>
      </c>
      <c r="B80" s="26" t="s">
        <v>258</v>
      </c>
      <c r="C80" s="24" t="s">
        <v>117</v>
      </c>
      <c r="D80" s="27" t="s">
        <v>117</v>
      </c>
      <c r="E80" s="27" t="s">
        <v>117</v>
      </c>
      <c r="F80" s="71" t="s">
        <v>117</v>
      </c>
      <c r="G80" s="27">
        <v>148.14814814814812</v>
      </c>
      <c r="H80" s="27" t="s">
        <v>117</v>
      </c>
      <c r="I80" s="27">
        <v>0.19185969491168328</v>
      </c>
    </row>
    <row r="81" spans="1:14" hidden="1" x14ac:dyDescent="0.2">
      <c r="A81" s="10">
        <v>0</v>
      </c>
      <c r="B81" s="11">
        <v>0</v>
      </c>
      <c r="C81" s="9" t="s">
        <v>117</v>
      </c>
      <c r="D81" s="29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4" x14ac:dyDescent="0.2">
      <c r="A82" s="10">
        <v>1</v>
      </c>
      <c r="B82" s="94" t="s">
        <v>167</v>
      </c>
      <c r="C82" s="95" t="s">
        <v>117</v>
      </c>
      <c r="D82" s="27" t="s">
        <v>117</v>
      </c>
      <c r="E82" s="91" t="s">
        <v>117</v>
      </c>
      <c r="F82" s="93" t="s">
        <v>117</v>
      </c>
      <c r="G82" s="91" t="s">
        <v>117</v>
      </c>
      <c r="H82" s="91">
        <v>7613.8614336477185</v>
      </c>
      <c r="I82" s="27" t="s">
        <v>117</v>
      </c>
      <c r="L82" s="63">
        <f>SUM(G83:G84)</f>
        <v>7613.8614336477185</v>
      </c>
      <c r="N82" s="218">
        <v>105.75309609859428</v>
      </c>
    </row>
    <row r="83" spans="1:14" x14ac:dyDescent="0.2">
      <c r="A83" s="10">
        <v>1</v>
      </c>
      <c r="B83" s="31" t="s">
        <v>168</v>
      </c>
      <c r="C83" s="24" t="s">
        <v>117</v>
      </c>
      <c r="D83" s="27">
        <v>203.80706484567924</v>
      </c>
      <c r="E83" s="27" t="s">
        <v>117</v>
      </c>
      <c r="F83" s="71">
        <v>20.526745338404712</v>
      </c>
      <c r="G83" s="27">
        <v>4183.4957182549933</v>
      </c>
      <c r="H83" s="27" t="s">
        <v>117</v>
      </c>
      <c r="I83" s="27">
        <v>5.417848432138971</v>
      </c>
    </row>
    <row r="84" spans="1:14" x14ac:dyDescent="0.2">
      <c r="A84" s="10">
        <v>1</v>
      </c>
      <c r="B84" s="31" t="s">
        <v>169</v>
      </c>
      <c r="C84" s="24" t="s">
        <v>117</v>
      </c>
      <c r="D84" s="27">
        <v>595.97434790182103</v>
      </c>
      <c r="E84" s="27" t="s">
        <v>117</v>
      </c>
      <c r="F84" s="71">
        <v>5.7558949096880134</v>
      </c>
      <c r="G84" s="27">
        <v>3430.3657153927247</v>
      </c>
      <c r="H84" s="27" t="s">
        <v>117</v>
      </c>
      <c r="I84" s="27">
        <v>4.4425052072375379</v>
      </c>
    </row>
    <row r="85" spans="1:14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 t="s">
        <v>117</v>
      </c>
      <c r="F85" s="93" t="s">
        <v>117</v>
      </c>
      <c r="G85" s="91" t="s">
        <v>117</v>
      </c>
      <c r="H85" s="91">
        <v>3522.3713745439613</v>
      </c>
      <c r="I85" s="27" t="s">
        <v>117</v>
      </c>
      <c r="L85" s="63">
        <f>SUM(G87:G91)</f>
        <v>3522.3713745439613</v>
      </c>
      <c r="N85" s="218">
        <v>92.157528840278516</v>
      </c>
    </row>
    <row r="86" spans="1:14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4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 t="s">
        <v>117</v>
      </c>
      <c r="F87" s="71" t="s">
        <v>117</v>
      </c>
      <c r="G87" s="27">
        <v>1103.8505353766766</v>
      </c>
      <c r="H87" s="27" t="s">
        <v>117</v>
      </c>
      <c r="I87" s="27">
        <v>1.4295448818819052</v>
      </c>
      <c r="M87" s="218">
        <v>76.170014799146173</v>
      </c>
    </row>
    <row r="88" spans="1:14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 t="s">
        <v>117</v>
      </c>
      <c r="F88" s="71" t="s">
        <v>117</v>
      </c>
      <c r="G88" s="27">
        <v>1229.1031453949643</v>
      </c>
      <c r="H88" s="27" t="s">
        <v>117</v>
      </c>
      <c r="I88" s="27">
        <v>1.5917536428106602</v>
      </c>
      <c r="M88" s="218">
        <v>101.35587778421271</v>
      </c>
    </row>
    <row r="89" spans="1:14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 t="s">
        <v>117</v>
      </c>
      <c r="F89" s="71" t="s">
        <v>117</v>
      </c>
      <c r="G89" s="27">
        <v>1189.4176937723205</v>
      </c>
      <c r="H89" s="27" t="s">
        <v>117</v>
      </c>
      <c r="I89" s="27">
        <v>1.5403588819855789</v>
      </c>
      <c r="M89" s="218">
        <v>102.51249435085217</v>
      </c>
    </row>
    <row r="90" spans="1:14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4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4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 t="s">
        <v>117</v>
      </c>
      <c r="F92" s="71" t="s">
        <v>117</v>
      </c>
      <c r="G92" s="27">
        <v>4479.6871268182813</v>
      </c>
      <c r="H92" s="27" t="s">
        <v>117</v>
      </c>
      <c r="I92" s="27">
        <v>5.8014319867952668</v>
      </c>
      <c r="L92" s="63">
        <f>+G92</f>
        <v>4479.6871268182813</v>
      </c>
      <c r="M92" s="218">
        <v>101.12061630952876</v>
      </c>
    </row>
    <row r="93" spans="1:14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4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 t="s">
        <v>117</v>
      </c>
      <c r="F94" s="155" t="s">
        <v>117</v>
      </c>
      <c r="G94" s="39">
        <v>77216.920529527357</v>
      </c>
      <c r="H94" s="38" t="s">
        <v>117</v>
      </c>
      <c r="I94" s="38">
        <v>99.999999999999986</v>
      </c>
      <c r="L94" s="63">
        <f>SUM(L31:L92)</f>
        <v>77216.920529527357</v>
      </c>
    </row>
    <row r="95" spans="1:14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4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 t="s">
        <v>117</v>
      </c>
      <c r="F99" s="156" t="s">
        <v>117</v>
      </c>
      <c r="G99" s="41">
        <v>77216.920529527357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 t="s">
        <v>117</v>
      </c>
      <c r="F100" s="170">
        <v>0.64347433774606133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 t="s">
        <v>117</v>
      </c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 t="s">
        <v>117</v>
      </c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4183.4957182549933</v>
      </c>
      <c r="E105" s="271" t="s">
        <v>117</v>
      </c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 t="s">
        <v>117</v>
      </c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 t="s">
        <v>117</v>
      </c>
      <c r="F112" s="157" t="s">
        <v>117</v>
      </c>
      <c r="G112" s="36">
        <v>74898.681096670218</v>
      </c>
      <c r="H112" s="35" t="s">
        <v>117</v>
      </c>
      <c r="I112" s="34" t="s">
        <v>117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 t="s">
        <v>117</v>
      </c>
      <c r="F113" s="158">
        <v>0.62415567580558518</v>
      </c>
      <c r="G113" s="60" t="s">
        <v>117</v>
      </c>
      <c r="H113" s="42" t="s">
        <v>117</v>
      </c>
      <c r="I113" s="42" t="s">
        <v>117</v>
      </c>
      <c r="L113" s="244" t="e">
        <f>L112/G9-F113</f>
        <v>#VALUE!</v>
      </c>
      <c r="N113" s="10">
        <v>98.457397151892692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E74:I80 I55:I73 I81 C3:I3 I86 D87:I89 I90:I91 I93 D92:I92 D31:I54 E82:I85 D55:D85 E55:H72 G60:G74">
    <cfRule type="cellIs" dxfId="0" priority="1" stopIfTrue="1" operator="equal">
      <formula>0</formula>
    </cfRule>
  </conditionalFormatting>
  <pageMargins left="0.75" right="0.75" top="1" bottom="1" header="0" footer="0"/>
  <pageSetup paperSize="9" scale="79" orientation="portrait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="90" zoomScaleNormal="9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5.7109375" style="10" customWidth="1"/>
    <col min="4" max="4" width="9.140625" style="10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2" width="9.140625" style="10" hidden="1" customWidth="1"/>
    <col min="13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87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25000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29411.764705882353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15</v>
      </c>
      <c r="H12" s="73" t="s">
        <v>2</v>
      </c>
      <c r="I12" s="61" t="s">
        <v>117</v>
      </c>
    </row>
    <row r="13" spans="1:9" hidden="1" x14ac:dyDescent="0.2">
      <c r="A13" s="10">
        <v>0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x14ac:dyDescent="0.2">
      <c r="A14" s="10">
        <v>1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11.344000000000001</v>
      </c>
      <c r="H18" s="73" t="s">
        <v>2</v>
      </c>
      <c r="I18" s="25" t="s">
        <v>117</v>
      </c>
    </row>
    <row r="19" spans="1:12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2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66000</v>
      </c>
      <c r="H21" s="24" t="s">
        <v>129</v>
      </c>
      <c r="I21" s="24" t="s">
        <v>117</v>
      </c>
    </row>
    <row r="22" spans="1:12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2" hidden="1" x14ac:dyDescent="0.2">
      <c r="A23" s="10">
        <v>0</v>
      </c>
      <c r="B23" s="24" t="s">
        <v>117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117</v>
      </c>
      <c r="H23" s="24" t="s">
        <v>117</v>
      </c>
      <c r="I23" s="24" t="s">
        <v>117</v>
      </c>
    </row>
    <row r="24" spans="1:12" ht="13.5" hidden="1" x14ac:dyDescent="0.2">
      <c r="A24" s="10">
        <v>0</v>
      </c>
      <c r="B24" s="24" t="s">
        <v>117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27" t="s">
        <v>117</v>
      </c>
      <c r="H24" s="24" t="s">
        <v>117</v>
      </c>
      <c r="I24" s="24" t="s">
        <v>117</v>
      </c>
    </row>
    <row r="25" spans="1:12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2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2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/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2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/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2" hidden="1" x14ac:dyDescent="0.2">
      <c r="A31" s="10">
        <v>0</v>
      </c>
      <c r="B31" s="32" t="s">
        <v>137</v>
      </c>
      <c r="C31" s="27" t="s">
        <v>117</v>
      </c>
      <c r="D31" s="27" t="s">
        <v>117</v>
      </c>
      <c r="E31" s="27"/>
      <c r="F31" s="27" t="s">
        <v>117</v>
      </c>
      <c r="G31" s="27" t="s">
        <v>117</v>
      </c>
      <c r="H31" s="27" t="s">
        <v>117</v>
      </c>
      <c r="I31" s="27" t="s">
        <v>117</v>
      </c>
      <c r="L31" s="63" t="str">
        <f>+H31</f>
        <v/>
      </c>
    </row>
    <row r="32" spans="1:12" hidden="1" x14ac:dyDescent="0.2">
      <c r="A32" s="10">
        <v>0</v>
      </c>
      <c r="B32" s="11" t="s">
        <v>274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3" x14ac:dyDescent="0.2">
      <c r="A33" s="10">
        <v>1</v>
      </c>
      <c r="B33" s="43" t="s">
        <v>140</v>
      </c>
      <c r="C33" s="91" t="s">
        <v>117</v>
      </c>
      <c r="D33" s="92" t="s">
        <v>117</v>
      </c>
      <c r="E33" s="91"/>
      <c r="F33" s="91" t="s">
        <v>117</v>
      </c>
      <c r="G33" s="91" t="s">
        <v>117</v>
      </c>
      <c r="H33" s="91">
        <v>7163.0475401711237</v>
      </c>
      <c r="I33" s="91" t="s">
        <v>117</v>
      </c>
      <c r="L33" s="10">
        <f>SUBTOTAL(9,G34:G49)</f>
        <v>7163.0475401711237</v>
      </c>
      <c r="M33" s="63"/>
    </row>
    <row r="34" spans="1:13" x14ac:dyDescent="0.2">
      <c r="A34" s="10">
        <v>1</v>
      </c>
      <c r="B34" s="26" t="s">
        <v>141</v>
      </c>
      <c r="C34" s="27" t="s">
        <v>117</v>
      </c>
      <c r="D34" s="27">
        <v>66000</v>
      </c>
      <c r="E34" s="27"/>
      <c r="F34" s="71">
        <v>1.4797514285714285E-2</v>
      </c>
      <c r="G34" s="27">
        <v>976.63594285714282</v>
      </c>
      <c r="H34" s="27" t="s">
        <v>117</v>
      </c>
      <c r="I34" s="27">
        <v>4.7663836072741521</v>
      </c>
    </row>
    <row r="35" spans="1:13" x14ac:dyDescent="0.2">
      <c r="A35" s="10">
        <v>1</v>
      </c>
      <c r="B35" s="26" t="s">
        <v>142</v>
      </c>
      <c r="C35" s="27" t="s">
        <v>117</v>
      </c>
      <c r="D35" s="27">
        <v>66000</v>
      </c>
      <c r="E35" s="27"/>
      <c r="F35" s="71">
        <v>3.4207500000000002E-2</v>
      </c>
      <c r="G35" s="27">
        <v>2257.6950000000002</v>
      </c>
      <c r="H35" s="27" t="s">
        <v>117</v>
      </c>
      <c r="I35" s="27">
        <v>11.018476758845734</v>
      </c>
    </row>
    <row r="36" spans="1:13" x14ac:dyDescent="0.2">
      <c r="A36" s="10">
        <v>1</v>
      </c>
      <c r="B36" s="26" t="s">
        <v>143</v>
      </c>
      <c r="C36" s="27" t="s">
        <v>117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117</v>
      </c>
      <c r="I36" s="27">
        <v>9.1751703868901604E-3</v>
      </c>
    </row>
    <row r="37" spans="1:13" x14ac:dyDescent="0.2">
      <c r="A37" s="10">
        <v>1</v>
      </c>
      <c r="B37" s="26" t="s">
        <v>144</v>
      </c>
      <c r="C37" s="27" t="s">
        <v>117</v>
      </c>
      <c r="D37" s="27">
        <v>1.3</v>
      </c>
      <c r="E37" s="27"/>
      <c r="F37" s="71">
        <v>5.66</v>
      </c>
      <c r="G37" s="27">
        <v>7.3580000000000005</v>
      </c>
      <c r="H37" s="27" t="s">
        <v>117</v>
      </c>
      <c r="I37" s="27">
        <v>3.59100551631584E-2</v>
      </c>
    </row>
    <row r="38" spans="1:13" x14ac:dyDescent="0.2">
      <c r="A38" s="10">
        <v>1</v>
      </c>
      <c r="B38" s="11" t="s">
        <v>146</v>
      </c>
      <c r="C38" s="75" t="s">
        <v>117</v>
      </c>
      <c r="D38" s="27">
        <v>760.53385540764066</v>
      </c>
      <c r="E38" s="9" t="s">
        <v>117</v>
      </c>
      <c r="F38" s="28">
        <v>0.3833164114060284</v>
      </c>
      <c r="G38" s="27">
        <v>291.52510820764809</v>
      </c>
      <c r="H38" s="24" t="s">
        <v>117</v>
      </c>
      <c r="I38" s="24">
        <v>1.4227619892881713</v>
      </c>
    </row>
    <row r="39" spans="1:13" hidden="1" x14ac:dyDescent="0.2">
      <c r="A39" s="10">
        <v>0</v>
      </c>
      <c r="B39" s="11" t="s">
        <v>53</v>
      </c>
      <c r="C39" s="75" t="s">
        <v>117</v>
      </c>
      <c r="D39" s="82">
        <v>99.955882352941174</v>
      </c>
      <c r="E39" s="9" t="s">
        <v>117</v>
      </c>
      <c r="F39" s="13" t="s">
        <v>117</v>
      </c>
      <c r="G39" s="27" t="s">
        <v>117</v>
      </c>
      <c r="H39" s="24" t="s">
        <v>117</v>
      </c>
      <c r="I39" s="24" t="s">
        <v>117</v>
      </c>
    </row>
    <row r="40" spans="1:13" hidden="1" x14ac:dyDescent="0.2">
      <c r="A40" s="10">
        <v>0</v>
      </c>
      <c r="B40" s="11" t="s">
        <v>12</v>
      </c>
      <c r="C40" s="75" t="s">
        <v>117</v>
      </c>
      <c r="D40" s="82">
        <v>39.975000000000001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3" hidden="1" x14ac:dyDescent="0.2">
      <c r="A41" s="10">
        <v>0</v>
      </c>
      <c r="B41" s="26" t="s">
        <v>54</v>
      </c>
      <c r="C41" s="27" t="s">
        <v>117</v>
      </c>
      <c r="D41" s="27">
        <v>160.04470588235296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3" x14ac:dyDescent="0.2">
      <c r="A42" s="10">
        <v>1</v>
      </c>
      <c r="B42" s="26" t="s">
        <v>147</v>
      </c>
      <c r="C42" s="27" t="s">
        <v>117</v>
      </c>
      <c r="D42" s="27" t="s">
        <v>117</v>
      </c>
      <c r="E42" s="27" t="s">
        <v>117</v>
      </c>
      <c r="F42" s="71" t="s">
        <v>117</v>
      </c>
      <c r="G42" s="27">
        <v>355.39350000000013</v>
      </c>
      <c r="H42" s="27" t="s">
        <v>117</v>
      </c>
      <c r="I42" s="27">
        <v>1.73446591324109</v>
      </c>
    </row>
    <row r="43" spans="1:13" hidden="1" x14ac:dyDescent="0.2">
      <c r="A43" s="10">
        <v>0</v>
      </c>
      <c r="B43" s="26" t="s">
        <v>153</v>
      </c>
      <c r="C43" s="27" t="s">
        <v>117</v>
      </c>
      <c r="D43" s="27">
        <v>1.5</v>
      </c>
      <c r="E43" s="27"/>
      <c r="F43" s="71">
        <v>62.372999999999998</v>
      </c>
      <c r="G43" s="27">
        <v>93.5595</v>
      </c>
      <c r="H43" s="27" t="s">
        <v>117</v>
      </c>
      <c r="I43" s="27">
        <v>0.45660869883630306</v>
      </c>
    </row>
    <row r="44" spans="1:13" hidden="1" x14ac:dyDescent="0.2">
      <c r="A44" s="10">
        <v>0</v>
      </c>
      <c r="B44" s="26" t="s">
        <v>264</v>
      </c>
      <c r="C44" s="27" t="s">
        <v>117</v>
      </c>
      <c r="D44" s="27">
        <v>5</v>
      </c>
      <c r="E44" s="27"/>
      <c r="F44" s="71">
        <v>39.270000000000003</v>
      </c>
      <c r="G44" s="27">
        <v>196.35000000000002</v>
      </c>
      <c r="H44" s="27" t="s">
        <v>117</v>
      </c>
      <c r="I44" s="27">
        <v>0.95826846035419311</v>
      </c>
    </row>
    <row r="45" spans="1:13" hidden="1" x14ac:dyDescent="0.2">
      <c r="A45" s="10">
        <v>0</v>
      </c>
      <c r="B45" s="26" t="s">
        <v>154</v>
      </c>
      <c r="C45" s="27" t="s">
        <v>117</v>
      </c>
      <c r="D45" s="27">
        <v>1.5</v>
      </c>
      <c r="E45" s="27"/>
      <c r="F45" s="71">
        <v>43.655999999999999</v>
      </c>
      <c r="G45" s="27">
        <v>65.483999999999995</v>
      </c>
      <c r="H45" s="27" t="s">
        <v>117</v>
      </c>
      <c r="I45" s="27">
        <v>0.31958875405059312</v>
      </c>
      <c r="M45" s="63"/>
    </row>
    <row r="46" spans="1:13" x14ac:dyDescent="0.2">
      <c r="A46" s="10">
        <v>1</v>
      </c>
      <c r="B46" s="26" t="s">
        <v>218</v>
      </c>
      <c r="C46" s="27" t="s">
        <v>117</v>
      </c>
      <c r="D46" s="27">
        <v>6300</v>
      </c>
      <c r="E46" s="27"/>
      <c r="F46" s="71">
        <v>5.9400000000000001E-2</v>
      </c>
      <c r="G46" s="27">
        <v>374.22</v>
      </c>
      <c r="H46" s="27" t="s">
        <v>117</v>
      </c>
      <c r="I46" s="27">
        <v>1.8263469479691681</v>
      </c>
    </row>
    <row r="47" spans="1:13" x14ac:dyDescent="0.2">
      <c r="A47" s="10">
        <v>1</v>
      </c>
      <c r="B47" s="26" t="s">
        <v>222</v>
      </c>
      <c r="C47" s="27" t="s">
        <v>117</v>
      </c>
      <c r="D47" s="27">
        <v>1.8</v>
      </c>
      <c r="E47" s="27"/>
      <c r="F47" s="71">
        <v>73.271889400921665</v>
      </c>
      <c r="G47" s="27">
        <v>131.88940092165899</v>
      </c>
      <c r="H47" s="27" t="s">
        <v>117</v>
      </c>
      <c r="I47" s="27">
        <v>0.64367432217079212</v>
      </c>
    </row>
    <row r="48" spans="1:13" x14ac:dyDescent="0.2">
      <c r="A48" s="10">
        <v>1</v>
      </c>
      <c r="B48" s="26" t="s">
        <v>156</v>
      </c>
      <c r="C48" s="27" t="s">
        <v>117</v>
      </c>
      <c r="D48" s="27">
        <v>3847</v>
      </c>
      <c r="E48" s="27"/>
      <c r="F48" s="71">
        <v>0.56000000000000005</v>
      </c>
      <c r="G48" s="27">
        <v>2154.3200000000002</v>
      </c>
      <c r="H48" s="27" t="s">
        <v>117</v>
      </c>
      <c r="I48" s="27">
        <v>10.513964397811282</v>
      </c>
    </row>
    <row r="49" spans="1:12" x14ac:dyDescent="0.2">
      <c r="A49" s="10">
        <v>1</v>
      </c>
      <c r="B49" s="26" t="s">
        <v>219</v>
      </c>
      <c r="C49" s="27" t="s">
        <v>117</v>
      </c>
      <c r="D49" s="27">
        <v>12600</v>
      </c>
      <c r="E49" s="27"/>
      <c r="F49" s="71">
        <v>4.8581792713069338E-2</v>
      </c>
      <c r="G49" s="27">
        <v>612.13058818467368</v>
      </c>
      <c r="H49" s="27" t="s">
        <v>117</v>
      </c>
      <c r="I49" s="27">
        <v>2.9874481093732306</v>
      </c>
      <c r="L49" s="10">
        <f>SUBTOTAL(9,G50:G74)</f>
        <v>7204.6830896551719</v>
      </c>
    </row>
    <row r="50" spans="1:12" s="176" customFormat="1" x14ac:dyDescent="0.2">
      <c r="A50" s="176">
        <v>1</v>
      </c>
      <c r="B50" s="43" t="s">
        <v>157</v>
      </c>
      <c r="C50" s="91" t="s">
        <v>117</v>
      </c>
      <c r="D50" s="91" t="s">
        <v>117</v>
      </c>
      <c r="E50" s="91"/>
      <c r="F50" s="93" t="s">
        <v>117</v>
      </c>
      <c r="G50" s="91" t="s">
        <v>117</v>
      </c>
      <c r="H50" s="91">
        <v>7204.6830896551719</v>
      </c>
      <c r="I50" s="91" t="s">
        <v>117</v>
      </c>
      <c r="L50" s="10"/>
    </row>
    <row r="51" spans="1:12" x14ac:dyDescent="0.2">
      <c r="A51" s="10">
        <v>1</v>
      </c>
      <c r="B51" s="26" t="s">
        <v>158</v>
      </c>
      <c r="C51" s="27" t="s">
        <v>117</v>
      </c>
      <c r="D51" s="27">
        <v>1</v>
      </c>
      <c r="E51" s="27"/>
      <c r="F51" s="72">
        <v>45</v>
      </c>
      <c r="G51" s="27">
        <v>45</v>
      </c>
      <c r="H51" s="27" t="s">
        <v>117</v>
      </c>
      <c r="I51" s="27">
        <v>0.21961844011173254</v>
      </c>
      <c r="L51" s="63"/>
    </row>
    <row r="52" spans="1:12" x14ac:dyDescent="0.2">
      <c r="A52" s="10">
        <v>1</v>
      </c>
      <c r="B52" s="26" t="s">
        <v>220</v>
      </c>
      <c r="C52" s="27" t="s">
        <v>117</v>
      </c>
      <c r="D52" s="27">
        <v>900</v>
      </c>
      <c r="E52" s="27"/>
      <c r="F52" s="71">
        <v>0.1396</v>
      </c>
      <c r="G52" s="27">
        <v>125.64</v>
      </c>
      <c r="H52" s="27" t="s">
        <v>117</v>
      </c>
      <c r="I52" s="27">
        <v>0.61317468479195725</v>
      </c>
    </row>
    <row r="53" spans="1:12" x14ac:dyDescent="0.2">
      <c r="A53" s="10">
        <v>1</v>
      </c>
      <c r="B53" s="26" t="s">
        <v>159</v>
      </c>
      <c r="C53" s="27" t="s">
        <v>117</v>
      </c>
      <c r="D53" s="27">
        <v>81</v>
      </c>
      <c r="E53" s="27"/>
      <c r="F53" s="72">
        <v>0.19999999999999998</v>
      </c>
      <c r="G53" s="27">
        <v>16.2</v>
      </c>
      <c r="H53" s="27" t="s">
        <v>117</v>
      </c>
      <c r="I53" s="27">
        <v>7.9062638440223709E-2</v>
      </c>
    </row>
    <row r="54" spans="1:12" x14ac:dyDescent="0.2">
      <c r="A54" s="10">
        <v>1</v>
      </c>
      <c r="B54" s="26" t="s">
        <v>160</v>
      </c>
      <c r="C54" s="27" t="s">
        <v>117</v>
      </c>
      <c r="D54" s="27">
        <v>600000</v>
      </c>
      <c r="E54" s="27"/>
      <c r="F54" s="71">
        <v>2.5000000000000001E-4</v>
      </c>
      <c r="G54" s="27">
        <v>150</v>
      </c>
      <c r="H54" s="27" t="s">
        <v>117</v>
      </c>
      <c r="I54" s="27">
        <v>0.73206146703910846</v>
      </c>
    </row>
    <row r="55" spans="1:12" x14ac:dyDescent="0.2">
      <c r="A55" s="10">
        <v>1</v>
      </c>
      <c r="B55" s="11" t="s">
        <v>161</v>
      </c>
      <c r="C55" s="75" t="s">
        <v>117</v>
      </c>
      <c r="D55" s="27">
        <v>25000</v>
      </c>
      <c r="E55" s="9" t="s">
        <v>117</v>
      </c>
      <c r="F55" s="28">
        <v>0.1</v>
      </c>
      <c r="G55" s="27">
        <v>2500</v>
      </c>
      <c r="H55" s="9" t="s">
        <v>117</v>
      </c>
      <c r="I55" s="24">
        <v>12.201024450651806</v>
      </c>
    </row>
    <row r="56" spans="1:12" x14ac:dyDescent="0.2">
      <c r="A56" s="10">
        <v>1</v>
      </c>
      <c r="B56" s="11" t="s">
        <v>162</v>
      </c>
      <c r="C56" s="75" t="s">
        <v>117</v>
      </c>
      <c r="D56" s="7">
        <v>712.5</v>
      </c>
      <c r="E56" s="9" t="s">
        <v>117</v>
      </c>
      <c r="F56" s="195">
        <v>4.5353448275862061</v>
      </c>
      <c r="G56" s="7">
        <v>3231.4331896551716</v>
      </c>
      <c r="H56" s="9" t="s">
        <v>117</v>
      </c>
      <c r="I56" s="24">
        <v>15.770718143052203</v>
      </c>
    </row>
    <row r="57" spans="1:12" hidden="1" x14ac:dyDescent="0.2">
      <c r="A57" s="10">
        <v>0</v>
      </c>
      <c r="B57" s="11">
        <v>0</v>
      </c>
      <c r="C57" s="75" t="s">
        <v>117</v>
      </c>
      <c r="D57" s="7" t="s">
        <v>117</v>
      </c>
      <c r="E57" s="9" t="s">
        <v>117</v>
      </c>
      <c r="F57" s="9" t="s">
        <v>117</v>
      </c>
      <c r="G57" s="7" t="s">
        <v>117</v>
      </c>
      <c r="H57" s="9" t="s">
        <v>117</v>
      </c>
      <c r="I57" s="24" t="s">
        <v>117</v>
      </c>
    </row>
    <row r="58" spans="1:12" hidden="1" x14ac:dyDescent="0.2">
      <c r="A58" s="10">
        <v>0</v>
      </c>
      <c r="B58" s="11">
        <v>0</v>
      </c>
      <c r="C58" s="75" t="s">
        <v>117</v>
      </c>
      <c r="D58" s="7" t="s">
        <v>117</v>
      </c>
      <c r="E58" s="9" t="s">
        <v>117</v>
      </c>
      <c r="F58" s="9" t="s">
        <v>117</v>
      </c>
      <c r="G58" s="7" t="s">
        <v>117</v>
      </c>
      <c r="H58" s="9" t="s">
        <v>117</v>
      </c>
      <c r="I58" s="24" t="s">
        <v>117</v>
      </c>
    </row>
    <row r="59" spans="1:12" hidden="1" x14ac:dyDescent="0.2">
      <c r="A59" s="10">
        <v>0</v>
      </c>
      <c r="B59" s="11">
        <v>0</v>
      </c>
      <c r="C59" s="75" t="s">
        <v>117</v>
      </c>
      <c r="D59" s="7" t="s">
        <v>117</v>
      </c>
      <c r="E59" s="9" t="s">
        <v>117</v>
      </c>
      <c r="F59" s="9" t="s">
        <v>117</v>
      </c>
      <c r="G59" s="7" t="s">
        <v>117</v>
      </c>
      <c r="H59" s="9" t="s">
        <v>117</v>
      </c>
      <c r="I59" s="24" t="s">
        <v>117</v>
      </c>
    </row>
    <row r="60" spans="1:12" hidden="1" x14ac:dyDescent="0.2">
      <c r="A60" s="10">
        <v>0</v>
      </c>
      <c r="B60" s="11">
        <v>0</v>
      </c>
      <c r="C60" s="75" t="s">
        <v>117</v>
      </c>
      <c r="D60" s="7" t="s">
        <v>117</v>
      </c>
      <c r="E60" s="9" t="s">
        <v>117</v>
      </c>
      <c r="F60" s="9" t="s">
        <v>117</v>
      </c>
      <c r="G60" s="7" t="s">
        <v>117</v>
      </c>
      <c r="H60" s="9" t="s">
        <v>117</v>
      </c>
      <c r="I60" s="24" t="s">
        <v>117</v>
      </c>
    </row>
    <row r="61" spans="1:12" hidden="1" x14ac:dyDescent="0.2">
      <c r="A61" s="10">
        <v>0</v>
      </c>
      <c r="B61" s="11">
        <v>0</v>
      </c>
      <c r="C61" s="75" t="s">
        <v>117</v>
      </c>
      <c r="D61" s="7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2" hidden="1" x14ac:dyDescent="0.2">
      <c r="A62" s="10">
        <v>0</v>
      </c>
      <c r="B62" s="11">
        <v>0</v>
      </c>
      <c r="C62" s="75" t="s">
        <v>117</v>
      </c>
      <c r="D62" s="7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2" hidden="1" x14ac:dyDescent="0.2">
      <c r="A63" s="10">
        <v>0</v>
      </c>
      <c r="B63" s="11">
        <v>0</v>
      </c>
      <c r="C63" s="75" t="s">
        <v>117</v>
      </c>
      <c r="D63" s="7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2" hidden="1" x14ac:dyDescent="0.2">
      <c r="A64" s="10">
        <v>0</v>
      </c>
      <c r="B64" s="11">
        <v>0</v>
      </c>
      <c r="C64" s="75" t="s">
        <v>117</v>
      </c>
      <c r="D64" s="7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2" hidden="1" x14ac:dyDescent="0.2">
      <c r="A65" s="10">
        <v>0</v>
      </c>
      <c r="B65" s="11">
        <v>0</v>
      </c>
      <c r="C65" s="75" t="s">
        <v>117</v>
      </c>
      <c r="D65" s="7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2" hidden="1" x14ac:dyDescent="0.2">
      <c r="A66" s="10">
        <v>0</v>
      </c>
      <c r="B66" s="11">
        <v>0</v>
      </c>
      <c r="C66" s="75" t="s">
        <v>117</v>
      </c>
      <c r="D66" s="7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2" hidden="1" x14ac:dyDescent="0.2">
      <c r="A67" s="10">
        <v>0</v>
      </c>
      <c r="B67" s="11">
        <v>0</v>
      </c>
      <c r="C67" s="75" t="s">
        <v>117</v>
      </c>
      <c r="D67" s="7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2" hidden="1" x14ac:dyDescent="0.2">
      <c r="A68" s="10">
        <v>0</v>
      </c>
      <c r="B68" s="11">
        <v>0</v>
      </c>
      <c r="C68" s="75" t="s">
        <v>117</v>
      </c>
      <c r="D68" s="7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2" hidden="1" x14ac:dyDescent="0.2">
      <c r="A69" s="10">
        <v>0</v>
      </c>
      <c r="B69" s="11">
        <v>0</v>
      </c>
      <c r="C69" s="75" t="s">
        <v>117</v>
      </c>
      <c r="D69" s="7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2" hidden="1" x14ac:dyDescent="0.2">
      <c r="A70" s="10">
        <v>0</v>
      </c>
      <c r="B70" s="11">
        <v>0</v>
      </c>
      <c r="C70" s="75" t="s">
        <v>117</v>
      </c>
      <c r="D70" s="7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2" hidden="1" x14ac:dyDescent="0.2">
      <c r="A71" s="10">
        <v>0</v>
      </c>
      <c r="B71" s="11">
        <v>0</v>
      </c>
      <c r="C71" s="75" t="s">
        <v>117</v>
      </c>
      <c r="D71" s="7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2" hidden="1" x14ac:dyDescent="0.2">
      <c r="A72" s="10">
        <v>0</v>
      </c>
      <c r="B72" s="11">
        <v>0</v>
      </c>
      <c r="C72" s="75" t="s">
        <v>117</v>
      </c>
      <c r="D72" s="7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2" x14ac:dyDescent="0.2">
      <c r="A73" s="10">
        <v>1</v>
      </c>
      <c r="B73" s="11" t="s">
        <v>163</v>
      </c>
      <c r="C73" s="9" t="s">
        <v>117</v>
      </c>
      <c r="D73" s="26" t="s">
        <v>117</v>
      </c>
      <c r="E73" s="77" t="s">
        <v>117</v>
      </c>
      <c r="F73" s="71" t="s">
        <v>117</v>
      </c>
      <c r="G73" s="30">
        <v>1134.4000000000001</v>
      </c>
      <c r="H73" s="24" t="s">
        <v>117</v>
      </c>
      <c r="I73" s="24">
        <v>5.5363368547277645</v>
      </c>
    </row>
    <row r="74" spans="1:12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/>
      <c r="F74" s="71" t="s">
        <v>117</v>
      </c>
      <c r="G74" s="27">
        <v>2.0099</v>
      </c>
      <c r="H74" s="27" t="s">
        <v>117</v>
      </c>
      <c r="I74" s="27">
        <v>9.8091356173460268E-3</v>
      </c>
    </row>
    <row r="75" spans="1:12" x14ac:dyDescent="0.2">
      <c r="A75" s="10">
        <v>1</v>
      </c>
      <c r="B75" s="94" t="s">
        <v>165</v>
      </c>
      <c r="C75" s="95" t="s">
        <v>117</v>
      </c>
      <c r="D75" s="91" t="s">
        <v>117</v>
      </c>
      <c r="E75" s="91"/>
      <c r="F75" s="93" t="s">
        <v>117</v>
      </c>
      <c r="G75" s="91" t="s">
        <v>117</v>
      </c>
      <c r="H75" s="91">
        <v>84.166666666666657</v>
      </c>
      <c r="I75" s="91" t="s">
        <v>117</v>
      </c>
      <c r="L75" s="63">
        <f>SUM(G76:G81)</f>
        <v>84.166666666666657</v>
      </c>
    </row>
    <row r="76" spans="1:12" x14ac:dyDescent="0.2">
      <c r="A76" s="10">
        <v>1</v>
      </c>
      <c r="B76" s="26" t="s">
        <v>221</v>
      </c>
      <c r="C76" s="24" t="s">
        <v>117</v>
      </c>
      <c r="D76" s="27">
        <v>0.5</v>
      </c>
      <c r="E76" s="27" t="s">
        <v>117</v>
      </c>
      <c r="F76" s="71" t="s">
        <v>117</v>
      </c>
      <c r="G76" s="27">
        <v>84.166666666666657</v>
      </c>
      <c r="H76" s="27" t="s">
        <v>117</v>
      </c>
      <c r="I76" s="27">
        <v>0.41076782317194416</v>
      </c>
    </row>
    <row r="77" spans="1:12" hidden="1" x14ac:dyDescent="0.2">
      <c r="A77" s="10">
        <v>0</v>
      </c>
      <c r="B77" s="26">
        <v>0</v>
      </c>
      <c r="C77" s="24" t="s">
        <v>117</v>
      </c>
      <c r="D77" s="27" t="s">
        <v>117</v>
      </c>
      <c r="E77" s="27"/>
      <c r="F77" s="27" t="s">
        <v>117</v>
      </c>
      <c r="G77" s="27" t="s">
        <v>117</v>
      </c>
      <c r="H77" s="27" t="s">
        <v>117</v>
      </c>
      <c r="I77" s="27" t="s">
        <v>117</v>
      </c>
    </row>
    <row r="78" spans="1:12" hidden="1" x14ac:dyDescent="0.2">
      <c r="A78" s="10">
        <v>0</v>
      </c>
      <c r="B78" s="26">
        <v>0</v>
      </c>
      <c r="C78" s="24" t="s">
        <v>117</v>
      </c>
      <c r="D78" s="27" t="s">
        <v>117</v>
      </c>
      <c r="E78" s="27"/>
      <c r="F78" s="27" t="s">
        <v>117</v>
      </c>
      <c r="G78" s="27" t="s">
        <v>117</v>
      </c>
      <c r="H78" s="27" t="s">
        <v>117</v>
      </c>
      <c r="I78" s="27" t="s">
        <v>117</v>
      </c>
    </row>
    <row r="79" spans="1:12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27" t="s">
        <v>117</v>
      </c>
      <c r="G79" s="27" t="s">
        <v>117</v>
      </c>
      <c r="H79" s="27" t="s">
        <v>117</v>
      </c>
      <c r="I79" s="27" t="s">
        <v>117</v>
      </c>
    </row>
    <row r="80" spans="1:12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27" t="s">
        <v>117</v>
      </c>
      <c r="G80" s="27" t="s">
        <v>117</v>
      </c>
      <c r="H80" s="27" t="s">
        <v>117</v>
      </c>
      <c r="I80" s="27" t="s">
        <v>117</v>
      </c>
    </row>
    <row r="81" spans="1:12" hidden="1" x14ac:dyDescent="0.2">
      <c r="A81" s="10">
        <v>0</v>
      </c>
      <c r="B81" s="11">
        <v>0</v>
      </c>
      <c r="C81" s="9" t="s">
        <v>117</v>
      </c>
      <c r="D81" s="26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2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4165.870785754616</v>
      </c>
      <c r="I82" s="91" t="s">
        <v>117</v>
      </c>
      <c r="L82" s="63">
        <f>SUM(G83:G84)</f>
        <v>4165.870785754616</v>
      </c>
    </row>
    <row r="83" spans="1:12" x14ac:dyDescent="0.2">
      <c r="A83" s="10">
        <v>1</v>
      </c>
      <c r="B83" s="31" t="s">
        <v>168</v>
      </c>
      <c r="C83" s="24" t="s">
        <v>117</v>
      </c>
      <c r="D83" s="27">
        <v>99.152264270207795</v>
      </c>
      <c r="E83" s="27"/>
      <c r="F83" s="71">
        <v>23.776040573587313</v>
      </c>
      <c r="G83" s="27">
        <v>2357.448258251512</v>
      </c>
      <c r="H83" s="27" t="s">
        <v>117</v>
      </c>
      <c r="I83" s="27">
        <v>11.505313536029286</v>
      </c>
    </row>
    <row r="84" spans="1:12" x14ac:dyDescent="0.2">
      <c r="A84" s="10">
        <v>1</v>
      </c>
      <c r="B84" s="31" t="s">
        <v>169</v>
      </c>
      <c r="C84" s="24" t="s">
        <v>117</v>
      </c>
      <c r="D84" s="27">
        <v>314.18616147061061</v>
      </c>
      <c r="E84" s="27"/>
      <c r="F84" s="71">
        <v>5.7558949096880134</v>
      </c>
      <c r="G84" s="27">
        <v>1808.422527503104</v>
      </c>
      <c r="H84" s="27" t="s">
        <v>117</v>
      </c>
      <c r="I84" s="27">
        <v>8.8258429900699653</v>
      </c>
    </row>
    <row r="85" spans="1:12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1" t="s">
        <v>117</v>
      </c>
      <c r="G85" s="91" t="s">
        <v>117</v>
      </c>
      <c r="H85" s="91">
        <v>1554.9668438871295</v>
      </c>
      <c r="I85" s="91" t="s">
        <v>117</v>
      </c>
      <c r="L85" s="63">
        <f>SUM(G86:G91)</f>
        <v>1554.9668438871295</v>
      </c>
    </row>
    <row r="86" spans="1:12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2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27" t="s">
        <v>117</v>
      </c>
      <c r="G87" s="27">
        <v>595.92494731324905</v>
      </c>
      <c r="H87" s="27" t="s">
        <v>117</v>
      </c>
      <c r="I87" s="27">
        <v>2.9083579411689366</v>
      </c>
    </row>
    <row r="88" spans="1:12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27" t="s">
        <v>117</v>
      </c>
      <c r="G88" s="27">
        <v>647.95943090945525</v>
      </c>
      <c r="H88" s="27" t="s">
        <v>117</v>
      </c>
      <c r="I88" s="27">
        <v>3.1623075438226773</v>
      </c>
    </row>
    <row r="89" spans="1:12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27" t="s">
        <v>117</v>
      </c>
      <c r="G89" s="27">
        <v>311.08246566442529</v>
      </c>
      <c r="H89" s="27" t="s">
        <v>117</v>
      </c>
      <c r="I89" s="27">
        <v>1.5182099078962816</v>
      </c>
    </row>
    <row r="90" spans="1:12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2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2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27" t="s">
        <v>117</v>
      </c>
      <c r="G92" s="27">
        <v>317.34777234266511</v>
      </c>
      <c r="H92" s="27" t="s">
        <v>117</v>
      </c>
      <c r="I92" s="27">
        <v>1.5487871718850961</v>
      </c>
      <c r="L92" s="63">
        <f>+G92</f>
        <v>317.34777234266511</v>
      </c>
    </row>
    <row r="93" spans="1:12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2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20490.082698477374</v>
      </c>
      <c r="H94" s="38" t="s">
        <v>117</v>
      </c>
      <c r="I94" s="38">
        <v>99.999999999999972</v>
      </c>
      <c r="K94" s="63"/>
      <c r="L94" s="63">
        <f>SUM(L31:L92)</f>
        <v>20490.082698477374</v>
      </c>
    </row>
    <row r="95" spans="1:12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2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3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3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3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20490.082698477374</v>
      </c>
      <c r="H99" s="57" t="s">
        <v>117</v>
      </c>
      <c r="I99" s="57" t="s">
        <v>117</v>
      </c>
    </row>
    <row r="100" spans="1:13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0.81960330793909497</v>
      </c>
      <c r="G100" s="35" t="s">
        <v>117</v>
      </c>
      <c r="H100" s="59" t="s">
        <v>117</v>
      </c>
      <c r="I100" s="59" t="s">
        <v>117</v>
      </c>
    </row>
    <row r="101" spans="1:13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3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3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3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3" x14ac:dyDescent="0.2">
      <c r="A105" s="10">
        <v>1</v>
      </c>
      <c r="B105" s="26" t="s">
        <v>179</v>
      </c>
      <c r="C105" s="24" t="s">
        <v>117</v>
      </c>
      <c r="D105" s="271">
        <v>2357.448258251512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3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3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3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3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3" hidden="1" x14ac:dyDescent="0.2">
      <c r="A110" s="10">
        <v>0</v>
      </c>
      <c r="B110" s="11" t="e">
        <v>#N/A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3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3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18171.843265620231</v>
      </c>
      <c r="H112" s="35" t="s">
        <v>117</v>
      </c>
      <c r="I112" s="34" t="s">
        <v>117</v>
      </c>
      <c r="L112" s="63" t="e">
        <f>+L94-G105-G106</f>
        <v>#VALUE!</v>
      </c>
      <c r="M112" s="63"/>
    </row>
    <row r="113" spans="1:12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0.7268737306248092</v>
      </c>
      <c r="G113" s="60" t="s">
        <v>117</v>
      </c>
      <c r="H113" s="42" t="s">
        <v>117</v>
      </c>
      <c r="I113" s="42" t="s">
        <v>117</v>
      </c>
      <c r="L113" s="243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D74:I80 I81 D82:I85 I86 D87:I89 I90:I91 I93 D92:I92 D31:I54 C3:I3 D55:H72">
    <cfRule type="cellIs" dxfId="29" priority="1" stopIfTrue="1" operator="equal">
      <formula>0</formula>
    </cfRule>
  </conditionalFormatting>
  <pageMargins left="0.75" right="0.75" top="1" bottom="1" header="0" footer="0"/>
  <pageSetup paperSize="9" scale="94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15"/>
  <sheetViews>
    <sheetView zoomScale="90" zoomScaleNormal="9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3.71093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3" width="9.140625" style="10" hidden="1" customWidth="1"/>
    <col min="14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85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20000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25000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20</v>
      </c>
      <c r="H12" s="73" t="s">
        <v>2</v>
      </c>
      <c r="I12" s="61" t="s">
        <v>117</v>
      </c>
    </row>
    <row r="13" spans="1:9" hidden="1" x14ac:dyDescent="0.2">
      <c r="A13" s="10">
        <v>0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x14ac:dyDescent="0.2">
      <c r="A14" s="10">
        <v>1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11.344000000000001</v>
      </c>
      <c r="H18" s="73" t="s">
        <v>2</v>
      </c>
      <c r="I18" s="25" t="s">
        <v>117</v>
      </c>
    </row>
    <row r="19" spans="1:12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2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78000</v>
      </c>
      <c r="H21" s="24" t="s">
        <v>129</v>
      </c>
      <c r="I21" s="24" t="s">
        <v>117</v>
      </c>
    </row>
    <row r="22" spans="1:12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2" hidden="1" x14ac:dyDescent="0.2">
      <c r="A23" s="10">
        <v>0</v>
      </c>
      <c r="B23" s="24" t="s">
        <v>117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117</v>
      </c>
      <c r="H23" s="24" t="s">
        <v>117</v>
      </c>
      <c r="I23" s="24" t="s">
        <v>117</v>
      </c>
    </row>
    <row r="24" spans="1:12" ht="13.5" hidden="1" x14ac:dyDescent="0.2">
      <c r="A24" s="10">
        <v>0</v>
      </c>
      <c r="B24" s="24" t="s">
        <v>117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27" t="s">
        <v>117</v>
      </c>
      <c r="H24" s="24" t="s">
        <v>117</v>
      </c>
      <c r="I24" s="24" t="s">
        <v>117</v>
      </c>
    </row>
    <row r="25" spans="1:12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2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2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/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2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/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2" hidden="1" x14ac:dyDescent="0.2">
      <c r="A31" s="10">
        <v>0</v>
      </c>
      <c r="B31" s="32" t="s">
        <v>137</v>
      </c>
      <c r="C31" s="27" t="s">
        <v>117</v>
      </c>
      <c r="D31" s="27" t="s">
        <v>117</v>
      </c>
      <c r="E31" s="27"/>
      <c r="F31" s="27" t="s">
        <v>117</v>
      </c>
      <c r="G31" s="27" t="s">
        <v>117</v>
      </c>
      <c r="H31" s="27" t="s">
        <v>117</v>
      </c>
      <c r="I31" s="27" t="s">
        <v>117</v>
      </c>
      <c r="L31" s="63" t="str">
        <f>+H31</f>
        <v/>
      </c>
    </row>
    <row r="32" spans="1:12" hidden="1" x14ac:dyDescent="0.2">
      <c r="A32" s="10">
        <v>0</v>
      </c>
      <c r="B32" s="11" t="s">
        <v>274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9" x14ac:dyDescent="0.2">
      <c r="A33" s="10">
        <v>1</v>
      </c>
      <c r="B33" s="43" t="s">
        <v>140</v>
      </c>
      <c r="C33" s="91" t="s">
        <v>117</v>
      </c>
      <c r="D33" s="92" t="s">
        <v>117</v>
      </c>
      <c r="E33" s="91"/>
      <c r="F33" s="91" t="s">
        <v>117</v>
      </c>
      <c r="G33" s="91" t="s">
        <v>117</v>
      </c>
      <c r="H33" s="91">
        <v>7092.451610960622</v>
      </c>
      <c r="I33" s="91" t="s">
        <v>117</v>
      </c>
      <c r="L33" s="10">
        <f>SUBTOTAL(9,G34:G50)</f>
        <v>7092.4516109606238</v>
      </c>
    </row>
    <row r="34" spans="1:19" x14ac:dyDescent="0.2">
      <c r="A34" s="10">
        <v>1</v>
      </c>
      <c r="B34" s="26" t="s">
        <v>141</v>
      </c>
      <c r="C34" s="27" t="s">
        <v>117</v>
      </c>
      <c r="D34" s="27">
        <v>78000</v>
      </c>
      <c r="E34" s="27"/>
      <c r="F34" s="71">
        <v>1.4797514285714285E-2</v>
      </c>
      <c r="G34" s="27">
        <v>1154.2061142857142</v>
      </c>
      <c r="H34" s="27" t="s">
        <v>117</v>
      </c>
      <c r="I34" s="27">
        <v>5.3962322028284921</v>
      </c>
      <c r="K34" s="63"/>
      <c r="S34" s="63"/>
    </row>
    <row r="35" spans="1:19" x14ac:dyDescent="0.2">
      <c r="A35" s="10">
        <v>1</v>
      </c>
      <c r="B35" s="26" t="s">
        <v>142</v>
      </c>
      <c r="C35" s="27" t="s">
        <v>117</v>
      </c>
      <c r="D35" s="27">
        <v>78000</v>
      </c>
      <c r="E35" s="27"/>
      <c r="F35" s="71">
        <v>2.9837499999999996E-2</v>
      </c>
      <c r="G35" s="27">
        <v>2327.3249999999998</v>
      </c>
      <c r="H35" s="27" t="s">
        <v>117</v>
      </c>
      <c r="I35" s="27">
        <v>10.880886832955207</v>
      </c>
    </row>
    <row r="36" spans="1:19" x14ac:dyDescent="0.2">
      <c r="A36" s="10">
        <v>1</v>
      </c>
      <c r="B36" s="26" t="s">
        <v>143</v>
      </c>
      <c r="C36" s="27" t="s">
        <v>117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117</v>
      </c>
      <c r="I36" s="27">
        <v>8.789518973910301E-3</v>
      </c>
    </row>
    <row r="37" spans="1:19" x14ac:dyDescent="0.2">
      <c r="A37" s="10">
        <v>1</v>
      </c>
      <c r="B37" s="26" t="s">
        <v>144</v>
      </c>
      <c r="C37" s="27" t="s">
        <v>117</v>
      </c>
      <c r="D37" s="27">
        <v>1.3</v>
      </c>
      <c r="E37" s="27"/>
      <c r="F37" s="71">
        <v>5.66</v>
      </c>
      <c r="G37" s="27">
        <v>7.3580000000000005</v>
      </c>
      <c r="H37" s="27" t="s">
        <v>117</v>
      </c>
      <c r="I37" s="27">
        <v>3.4400681175548932E-2</v>
      </c>
    </row>
    <row r="38" spans="1:19" x14ac:dyDescent="0.2">
      <c r="A38" s="10">
        <v>1</v>
      </c>
      <c r="B38" s="11" t="s">
        <v>146</v>
      </c>
      <c r="C38" s="75" t="s">
        <v>117</v>
      </c>
      <c r="D38" s="27">
        <v>655.63252105784704</v>
      </c>
      <c r="E38" s="9" t="s">
        <v>117</v>
      </c>
      <c r="F38" s="28">
        <v>0.38106616201271676</v>
      </c>
      <c r="G38" s="27">
        <v>249.83936849023547</v>
      </c>
      <c r="H38" s="24" t="s">
        <v>117</v>
      </c>
      <c r="I38" s="24">
        <v>1.1680680158376022</v>
      </c>
    </row>
    <row r="39" spans="1:19" hidden="1" x14ac:dyDescent="0.2">
      <c r="A39" s="10">
        <v>0</v>
      </c>
      <c r="B39" s="11" t="s">
        <v>53</v>
      </c>
      <c r="C39" s="75" t="s">
        <v>117</v>
      </c>
      <c r="D39" s="82">
        <v>84.962500000000006</v>
      </c>
      <c r="E39" s="9" t="s">
        <v>117</v>
      </c>
      <c r="F39" s="13" t="s">
        <v>117</v>
      </c>
      <c r="G39" s="27" t="s">
        <v>117</v>
      </c>
      <c r="H39" s="24" t="s">
        <v>117</v>
      </c>
      <c r="I39" s="24" t="s">
        <v>117</v>
      </c>
    </row>
    <row r="40" spans="1:19" hidden="1" x14ac:dyDescent="0.2">
      <c r="A40" s="10">
        <v>0</v>
      </c>
      <c r="B40" s="11" t="s">
        <v>12</v>
      </c>
      <c r="C40" s="75" t="s">
        <v>117</v>
      </c>
      <c r="D40" s="82">
        <v>33.978749999999998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9" hidden="1" x14ac:dyDescent="0.2">
      <c r="A41" s="10">
        <v>0</v>
      </c>
      <c r="B41" s="26" t="s">
        <v>54</v>
      </c>
      <c r="C41" s="27" t="s">
        <v>117</v>
      </c>
      <c r="D41" s="27">
        <v>136.03800000000001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9" x14ac:dyDescent="0.2">
      <c r="A42" s="10">
        <v>1</v>
      </c>
      <c r="B42" s="26" t="s">
        <v>147</v>
      </c>
      <c r="C42" s="27" t="s">
        <v>117</v>
      </c>
      <c r="D42" s="27" t="s">
        <v>117</v>
      </c>
      <c r="E42" s="27" t="s">
        <v>117</v>
      </c>
      <c r="F42" s="71" t="s">
        <v>117</v>
      </c>
      <c r="G42" s="27">
        <v>642.3725400000003</v>
      </c>
      <c r="H42" s="27" t="s">
        <v>117</v>
      </c>
      <c r="I42" s="27">
        <v>3.0032689514090194</v>
      </c>
    </row>
    <row r="43" spans="1:19" hidden="1" x14ac:dyDescent="0.2">
      <c r="A43" s="10">
        <v>0</v>
      </c>
      <c r="B43" s="26" t="s">
        <v>216</v>
      </c>
      <c r="C43" s="27" t="s">
        <v>117</v>
      </c>
      <c r="D43" s="27">
        <v>0.4</v>
      </c>
      <c r="E43" s="27"/>
      <c r="F43" s="71">
        <v>201.83760000000001</v>
      </c>
      <c r="G43" s="27">
        <v>80.735040000000012</v>
      </c>
      <c r="H43" s="27" t="s">
        <v>117</v>
      </c>
      <c r="I43" s="27">
        <v>0.37745859890394001</v>
      </c>
    </row>
    <row r="44" spans="1:19" hidden="1" x14ac:dyDescent="0.2">
      <c r="A44" s="10">
        <v>0</v>
      </c>
      <c r="B44" s="26" t="s">
        <v>153</v>
      </c>
      <c r="C44" s="27" t="s">
        <v>117</v>
      </c>
      <c r="D44" s="27">
        <v>1.5</v>
      </c>
      <c r="E44" s="27"/>
      <c r="F44" s="71">
        <v>62.372999999999998</v>
      </c>
      <c r="G44" s="27">
        <v>93.5595</v>
      </c>
      <c r="H44" s="27" t="s">
        <v>117</v>
      </c>
      <c r="I44" s="27">
        <v>0.43741648959551105</v>
      </c>
    </row>
    <row r="45" spans="1:19" hidden="1" x14ac:dyDescent="0.2">
      <c r="A45" s="10">
        <v>0</v>
      </c>
      <c r="B45" s="26" t="s">
        <v>264</v>
      </c>
      <c r="C45" s="27" t="s">
        <v>117</v>
      </c>
      <c r="D45" s="27">
        <v>5</v>
      </c>
      <c r="E45" s="27"/>
      <c r="F45" s="71">
        <v>39.270000000000003</v>
      </c>
      <c r="G45" s="27">
        <v>196.35000000000002</v>
      </c>
      <c r="H45" s="27" t="s">
        <v>117</v>
      </c>
      <c r="I45" s="27">
        <v>0.91799045240813171</v>
      </c>
    </row>
    <row r="46" spans="1:19" hidden="1" x14ac:dyDescent="0.2">
      <c r="A46" s="10">
        <v>0</v>
      </c>
      <c r="B46" s="26" t="s">
        <v>154</v>
      </c>
      <c r="C46" s="27" t="s">
        <v>117</v>
      </c>
      <c r="D46" s="27">
        <v>1.5</v>
      </c>
      <c r="E46" s="27"/>
      <c r="F46" s="71">
        <v>43.655999999999999</v>
      </c>
      <c r="G46" s="27">
        <v>65.483999999999995</v>
      </c>
      <c r="H46" s="27" t="s">
        <v>117</v>
      </c>
      <c r="I46" s="27">
        <v>0.30615577685507556</v>
      </c>
    </row>
    <row r="47" spans="1:19" hidden="1" x14ac:dyDescent="0.2">
      <c r="A47" s="10">
        <v>0</v>
      </c>
      <c r="B47" s="26" t="s">
        <v>196</v>
      </c>
      <c r="C47" s="27" t="s">
        <v>117</v>
      </c>
      <c r="D47" s="27">
        <v>1.5</v>
      </c>
      <c r="E47" s="27"/>
      <c r="F47" s="71">
        <v>137.49600000000001</v>
      </c>
      <c r="G47" s="27">
        <v>206.24400000000003</v>
      </c>
      <c r="H47" s="27" t="s">
        <v>117</v>
      </c>
      <c r="I47" s="27">
        <v>0.96424763364635968</v>
      </c>
    </row>
    <row r="48" spans="1:19" x14ac:dyDescent="0.2">
      <c r="A48" s="10">
        <v>1</v>
      </c>
      <c r="B48" s="26" t="s">
        <v>218</v>
      </c>
      <c r="C48" s="27" t="s">
        <v>117</v>
      </c>
      <c r="D48" s="27">
        <v>6300</v>
      </c>
      <c r="E48" s="27"/>
      <c r="F48" s="71">
        <v>5.9400000000000001E-2</v>
      </c>
      <c r="G48" s="27">
        <v>374.22</v>
      </c>
      <c r="H48" s="27" t="s">
        <v>117</v>
      </c>
      <c r="I48" s="27">
        <v>1.7495818034131452</v>
      </c>
    </row>
    <row r="49" spans="1:12" x14ac:dyDescent="0.2">
      <c r="A49" s="10">
        <v>1</v>
      </c>
      <c r="B49" s="26" t="s">
        <v>156</v>
      </c>
      <c r="C49" s="27" t="s">
        <v>117</v>
      </c>
      <c r="D49" s="27">
        <v>3077</v>
      </c>
      <c r="E49" s="27"/>
      <c r="F49" s="71">
        <v>0.56000000000000005</v>
      </c>
      <c r="G49" s="27">
        <v>1723.1200000000001</v>
      </c>
      <c r="H49" s="27" t="s">
        <v>117</v>
      </c>
      <c r="I49" s="27">
        <v>8.0560616671937861</v>
      </c>
    </row>
    <row r="50" spans="1:12" x14ac:dyDescent="0.2">
      <c r="A50" s="10">
        <v>1</v>
      </c>
      <c r="B50" s="26" t="s">
        <v>219</v>
      </c>
      <c r="C50" s="27" t="s">
        <v>117</v>
      </c>
      <c r="D50" s="27">
        <v>12600</v>
      </c>
      <c r="E50" s="27"/>
      <c r="F50" s="71">
        <v>4.8581792713069338E-2</v>
      </c>
      <c r="G50" s="27">
        <v>612.13058818467368</v>
      </c>
      <c r="H50" s="91" t="s">
        <v>117</v>
      </c>
      <c r="I50" s="91">
        <v>2.8618794783830115</v>
      </c>
      <c r="L50" s="10">
        <f>SUBTOTAL(9,G51:G74)</f>
        <v>7198.9675097178688</v>
      </c>
    </row>
    <row r="51" spans="1:12" x14ac:dyDescent="0.2">
      <c r="A51" s="10">
        <v>1</v>
      </c>
      <c r="B51" s="43" t="s">
        <v>157</v>
      </c>
      <c r="C51" s="91" t="s">
        <v>117</v>
      </c>
      <c r="D51" s="91" t="s">
        <v>117</v>
      </c>
      <c r="E51" s="91"/>
      <c r="F51" s="93" t="s">
        <v>117</v>
      </c>
      <c r="G51" s="91" t="s">
        <v>117</v>
      </c>
      <c r="H51" s="91">
        <v>7198.9675097178688</v>
      </c>
      <c r="I51" s="91" t="s">
        <v>117</v>
      </c>
      <c r="L51" s="63"/>
    </row>
    <row r="52" spans="1:12" x14ac:dyDescent="0.2">
      <c r="A52" s="10">
        <v>1</v>
      </c>
      <c r="B52" s="26" t="s">
        <v>158</v>
      </c>
      <c r="C52" s="27" t="s">
        <v>117</v>
      </c>
      <c r="D52" s="27">
        <v>1</v>
      </c>
      <c r="E52" s="27"/>
      <c r="F52" s="72">
        <v>45</v>
      </c>
      <c r="G52" s="27">
        <v>45</v>
      </c>
      <c r="H52" s="27" t="s">
        <v>117</v>
      </c>
      <c r="I52" s="27">
        <v>0.21038742224785295</v>
      </c>
    </row>
    <row r="53" spans="1:12" x14ac:dyDescent="0.2">
      <c r="A53" s="10">
        <v>1</v>
      </c>
      <c r="B53" s="26" t="s">
        <v>220</v>
      </c>
      <c r="C53" s="27" t="s">
        <v>117</v>
      </c>
      <c r="D53" s="27">
        <v>900</v>
      </c>
      <c r="E53" s="27"/>
      <c r="F53" s="71">
        <v>0.1396</v>
      </c>
      <c r="G53" s="27">
        <v>125.64</v>
      </c>
      <c r="H53" s="27" t="s">
        <v>117</v>
      </c>
      <c r="I53" s="27">
        <v>0.58740168291600536</v>
      </c>
    </row>
    <row r="54" spans="1:12" x14ac:dyDescent="0.2">
      <c r="A54" s="10">
        <v>1</v>
      </c>
      <c r="B54" s="26" t="s">
        <v>159</v>
      </c>
      <c r="C54" s="27" t="s">
        <v>117</v>
      </c>
      <c r="D54" s="27">
        <v>195</v>
      </c>
      <c r="E54" s="27"/>
      <c r="F54" s="72">
        <v>0.2</v>
      </c>
      <c r="G54" s="27">
        <v>39</v>
      </c>
      <c r="H54" s="27" t="s">
        <v>117</v>
      </c>
      <c r="I54" s="27">
        <v>0.18233576594813922</v>
      </c>
    </row>
    <row r="55" spans="1:12" x14ac:dyDescent="0.2">
      <c r="A55" s="10">
        <v>1</v>
      </c>
      <c r="B55" s="11" t="s">
        <v>160</v>
      </c>
      <c r="C55" s="75" t="s">
        <v>117</v>
      </c>
      <c r="D55" s="27">
        <v>1200000</v>
      </c>
      <c r="E55" s="9" t="s">
        <v>117</v>
      </c>
      <c r="F55" s="28">
        <v>2.5000000000000001E-4</v>
      </c>
      <c r="G55" s="27">
        <v>300</v>
      </c>
      <c r="H55" s="9" t="s">
        <v>117</v>
      </c>
      <c r="I55" s="24">
        <v>1.4025828149856863</v>
      </c>
    </row>
    <row r="56" spans="1:12" x14ac:dyDescent="0.2">
      <c r="A56" s="10">
        <v>1</v>
      </c>
      <c r="B56" s="11" t="s">
        <v>161</v>
      </c>
      <c r="C56" s="75" t="s">
        <v>117</v>
      </c>
      <c r="D56" s="27">
        <v>20000</v>
      </c>
      <c r="E56" s="9" t="s">
        <v>117</v>
      </c>
      <c r="F56" s="28">
        <v>0.1</v>
      </c>
      <c r="G56" s="27">
        <v>2000</v>
      </c>
      <c r="H56" s="9" t="s">
        <v>117</v>
      </c>
      <c r="I56" s="24">
        <v>9.3505520999045739</v>
      </c>
    </row>
    <row r="57" spans="1:12" x14ac:dyDescent="0.2">
      <c r="A57" s="10">
        <v>1</v>
      </c>
      <c r="B57" s="11" t="s">
        <v>162</v>
      </c>
      <c r="C57" s="75" t="s">
        <v>117</v>
      </c>
      <c r="D57" s="7">
        <v>833.40909090909099</v>
      </c>
      <c r="E57" s="9" t="s">
        <v>117</v>
      </c>
      <c r="F57" s="9">
        <v>4.5353448275862061</v>
      </c>
      <c r="G57" s="27">
        <v>3779.797609717868</v>
      </c>
      <c r="H57" s="9" t="s">
        <v>117</v>
      </c>
      <c r="I57" s="24">
        <v>17.671597238380851</v>
      </c>
    </row>
    <row r="58" spans="1:12" hidden="1" x14ac:dyDescent="0.2">
      <c r="A58" s="10">
        <v>0</v>
      </c>
      <c r="B58" s="11">
        <v>0</v>
      </c>
      <c r="C58" s="75" t="s">
        <v>117</v>
      </c>
      <c r="D58" s="7" t="s">
        <v>117</v>
      </c>
      <c r="E58" s="9" t="s">
        <v>117</v>
      </c>
      <c r="F58" s="9" t="s">
        <v>117</v>
      </c>
      <c r="G58" s="27" t="s">
        <v>117</v>
      </c>
      <c r="H58" s="9" t="s">
        <v>117</v>
      </c>
      <c r="I58" s="24" t="s">
        <v>117</v>
      </c>
    </row>
    <row r="59" spans="1:12" hidden="1" x14ac:dyDescent="0.2">
      <c r="A59" s="10">
        <v>0</v>
      </c>
      <c r="B59" s="11">
        <v>0</v>
      </c>
      <c r="C59" s="75" t="s">
        <v>117</v>
      </c>
      <c r="D59" s="7" t="s">
        <v>117</v>
      </c>
      <c r="E59" s="9" t="s">
        <v>117</v>
      </c>
      <c r="F59" s="9" t="s">
        <v>117</v>
      </c>
      <c r="G59" s="27" t="s">
        <v>117</v>
      </c>
      <c r="H59" s="9" t="s">
        <v>117</v>
      </c>
      <c r="I59" s="24" t="s">
        <v>117</v>
      </c>
    </row>
    <row r="60" spans="1:12" hidden="1" x14ac:dyDescent="0.2">
      <c r="A60" s="10">
        <v>0</v>
      </c>
      <c r="B60" s="11">
        <v>0</v>
      </c>
      <c r="C60" s="75" t="s">
        <v>117</v>
      </c>
      <c r="D60" s="7" t="s">
        <v>117</v>
      </c>
      <c r="E60" s="9" t="s">
        <v>117</v>
      </c>
      <c r="F60" s="9" t="s">
        <v>117</v>
      </c>
      <c r="G60" s="27" t="s">
        <v>117</v>
      </c>
      <c r="H60" s="9" t="s">
        <v>117</v>
      </c>
      <c r="I60" s="24" t="s">
        <v>117</v>
      </c>
    </row>
    <row r="61" spans="1:12" hidden="1" x14ac:dyDescent="0.2">
      <c r="A61" s="10">
        <v>0</v>
      </c>
      <c r="B61" s="11">
        <v>0</v>
      </c>
      <c r="C61" s="75" t="s">
        <v>117</v>
      </c>
      <c r="D61" s="7" t="s">
        <v>117</v>
      </c>
      <c r="E61" s="9" t="s">
        <v>117</v>
      </c>
      <c r="F61" s="9" t="s">
        <v>117</v>
      </c>
      <c r="G61" s="27" t="s">
        <v>117</v>
      </c>
      <c r="H61" s="9" t="s">
        <v>117</v>
      </c>
      <c r="I61" s="24" t="s">
        <v>117</v>
      </c>
    </row>
    <row r="62" spans="1:12" hidden="1" x14ac:dyDescent="0.2">
      <c r="A62" s="10">
        <v>0</v>
      </c>
      <c r="B62" s="11">
        <v>0</v>
      </c>
      <c r="C62" s="75" t="s">
        <v>117</v>
      </c>
      <c r="D62" s="7" t="s">
        <v>117</v>
      </c>
      <c r="E62" s="9" t="s">
        <v>117</v>
      </c>
      <c r="F62" s="9" t="s">
        <v>117</v>
      </c>
      <c r="G62" s="27" t="s">
        <v>117</v>
      </c>
      <c r="H62" s="9" t="s">
        <v>117</v>
      </c>
      <c r="I62" s="24" t="s">
        <v>117</v>
      </c>
    </row>
    <row r="63" spans="1:12" hidden="1" x14ac:dyDescent="0.2">
      <c r="A63" s="10">
        <v>0</v>
      </c>
      <c r="B63" s="11">
        <v>0</v>
      </c>
      <c r="C63" s="75" t="s">
        <v>117</v>
      </c>
      <c r="D63" s="7" t="s">
        <v>117</v>
      </c>
      <c r="E63" s="9" t="s">
        <v>117</v>
      </c>
      <c r="F63" s="9" t="s">
        <v>117</v>
      </c>
      <c r="G63" s="27" t="s">
        <v>117</v>
      </c>
      <c r="H63" s="9" t="s">
        <v>117</v>
      </c>
      <c r="I63" s="24" t="s">
        <v>117</v>
      </c>
    </row>
    <row r="64" spans="1:12" hidden="1" x14ac:dyDescent="0.2">
      <c r="A64" s="10">
        <v>0</v>
      </c>
      <c r="B64" s="11">
        <v>0</v>
      </c>
      <c r="C64" s="75" t="s">
        <v>117</v>
      </c>
      <c r="D64" s="7" t="s">
        <v>117</v>
      </c>
      <c r="E64" s="9" t="s">
        <v>117</v>
      </c>
      <c r="F64" s="9" t="s">
        <v>117</v>
      </c>
      <c r="G64" s="27" t="s">
        <v>117</v>
      </c>
      <c r="H64" s="9" t="s">
        <v>117</v>
      </c>
      <c r="I64" s="24" t="s">
        <v>117</v>
      </c>
    </row>
    <row r="65" spans="1:12" hidden="1" x14ac:dyDescent="0.2">
      <c r="A65" s="10">
        <v>0</v>
      </c>
      <c r="B65" s="11">
        <v>0</v>
      </c>
      <c r="C65" s="75" t="s">
        <v>117</v>
      </c>
      <c r="D65" s="7" t="s">
        <v>117</v>
      </c>
      <c r="E65" s="9" t="s">
        <v>117</v>
      </c>
      <c r="F65" s="9" t="s">
        <v>117</v>
      </c>
      <c r="G65" s="27" t="s">
        <v>117</v>
      </c>
      <c r="H65" s="9" t="s">
        <v>117</v>
      </c>
      <c r="I65" s="24" t="s">
        <v>117</v>
      </c>
    </row>
    <row r="66" spans="1:12" hidden="1" x14ac:dyDescent="0.2">
      <c r="A66" s="10">
        <v>0</v>
      </c>
      <c r="B66" s="11">
        <v>0</v>
      </c>
      <c r="C66" s="75" t="s">
        <v>117</v>
      </c>
      <c r="D66" s="7" t="s">
        <v>117</v>
      </c>
      <c r="E66" s="9" t="s">
        <v>117</v>
      </c>
      <c r="F66" s="9" t="s">
        <v>117</v>
      </c>
      <c r="G66" s="27" t="s">
        <v>117</v>
      </c>
      <c r="H66" s="9" t="s">
        <v>117</v>
      </c>
      <c r="I66" s="24" t="s">
        <v>117</v>
      </c>
    </row>
    <row r="67" spans="1:12" hidden="1" x14ac:dyDescent="0.2">
      <c r="A67" s="10">
        <v>0</v>
      </c>
      <c r="B67" s="11">
        <v>0</v>
      </c>
      <c r="C67" s="75" t="s">
        <v>117</v>
      </c>
      <c r="D67" s="7" t="s">
        <v>117</v>
      </c>
      <c r="E67" s="9" t="s">
        <v>117</v>
      </c>
      <c r="F67" s="9" t="s">
        <v>117</v>
      </c>
      <c r="G67" s="27" t="s">
        <v>117</v>
      </c>
      <c r="H67" s="9" t="s">
        <v>117</v>
      </c>
      <c r="I67" s="24" t="s">
        <v>117</v>
      </c>
    </row>
    <row r="68" spans="1:12" hidden="1" x14ac:dyDescent="0.2">
      <c r="A68" s="10">
        <v>0</v>
      </c>
      <c r="B68" s="11">
        <v>0</v>
      </c>
      <c r="C68" s="75" t="s">
        <v>117</v>
      </c>
      <c r="D68" s="7" t="s">
        <v>117</v>
      </c>
      <c r="E68" s="9" t="s">
        <v>117</v>
      </c>
      <c r="F68" s="9" t="s">
        <v>117</v>
      </c>
      <c r="G68" s="27" t="s">
        <v>117</v>
      </c>
      <c r="H68" s="9" t="s">
        <v>117</v>
      </c>
      <c r="I68" s="24" t="s">
        <v>117</v>
      </c>
    </row>
    <row r="69" spans="1:12" hidden="1" x14ac:dyDescent="0.2">
      <c r="A69" s="10">
        <v>0</v>
      </c>
      <c r="B69" s="11">
        <v>0</v>
      </c>
      <c r="C69" s="75" t="s">
        <v>117</v>
      </c>
      <c r="D69" s="7" t="s">
        <v>117</v>
      </c>
      <c r="E69" s="9" t="s">
        <v>117</v>
      </c>
      <c r="F69" s="9" t="s">
        <v>117</v>
      </c>
      <c r="G69" s="27" t="s">
        <v>117</v>
      </c>
      <c r="H69" s="9" t="s">
        <v>117</v>
      </c>
      <c r="I69" s="24" t="s">
        <v>117</v>
      </c>
    </row>
    <row r="70" spans="1:12" hidden="1" x14ac:dyDescent="0.2">
      <c r="A70" s="10">
        <v>0</v>
      </c>
      <c r="B70" s="11">
        <v>0</v>
      </c>
      <c r="C70" s="75" t="s">
        <v>117</v>
      </c>
      <c r="D70" s="7" t="s">
        <v>117</v>
      </c>
      <c r="E70" s="9" t="s">
        <v>117</v>
      </c>
      <c r="F70" s="9" t="s">
        <v>117</v>
      </c>
      <c r="G70" s="27" t="s">
        <v>117</v>
      </c>
      <c r="H70" s="9" t="s">
        <v>117</v>
      </c>
      <c r="I70" s="24" t="s">
        <v>117</v>
      </c>
    </row>
    <row r="71" spans="1:12" hidden="1" x14ac:dyDescent="0.2">
      <c r="A71" s="10">
        <v>0</v>
      </c>
      <c r="B71" s="11">
        <v>0</v>
      </c>
      <c r="C71" s="75" t="s">
        <v>117</v>
      </c>
      <c r="D71" s="7" t="s">
        <v>117</v>
      </c>
      <c r="E71" s="9" t="s">
        <v>117</v>
      </c>
      <c r="F71" s="9" t="s">
        <v>117</v>
      </c>
      <c r="G71" s="27" t="s">
        <v>117</v>
      </c>
      <c r="H71" s="9" t="s">
        <v>117</v>
      </c>
      <c r="I71" s="24" t="s">
        <v>117</v>
      </c>
    </row>
    <row r="72" spans="1:12" hidden="1" x14ac:dyDescent="0.2">
      <c r="A72" s="10">
        <v>0</v>
      </c>
      <c r="B72" s="11">
        <v>0</v>
      </c>
      <c r="C72" s="75" t="s">
        <v>117</v>
      </c>
      <c r="D72" s="7" t="s">
        <v>117</v>
      </c>
      <c r="E72" s="9" t="s">
        <v>117</v>
      </c>
      <c r="F72" s="9" t="s">
        <v>117</v>
      </c>
      <c r="G72" s="27" t="s">
        <v>117</v>
      </c>
      <c r="H72" s="9" t="s">
        <v>117</v>
      </c>
      <c r="I72" s="24" t="s">
        <v>117</v>
      </c>
    </row>
    <row r="73" spans="1:12" x14ac:dyDescent="0.2">
      <c r="A73" s="10">
        <v>1</v>
      </c>
      <c r="B73" s="11" t="s">
        <v>163</v>
      </c>
      <c r="C73" s="9" t="s">
        <v>117</v>
      </c>
      <c r="D73" s="26" t="s">
        <v>117</v>
      </c>
      <c r="E73" s="77" t="s">
        <v>117</v>
      </c>
      <c r="F73" s="71" t="s">
        <v>117</v>
      </c>
      <c r="G73" s="27">
        <v>907.52</v>
      </c>
      <c r="H73" s="24" t="s">
        <v>117</v>
      </c>
      <c r="I73" s="24">
        <v>4.2429065208526993</v>
      </c>
    </row>
    <row r="74" spans="1:12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/>
      <c r="F74" s="71" t="s">
        <v>117</v>
      </c>
      <c r="G74" s="27">
        <v>2.0099</v>
      </c>
      <c r="H74" s="27" t="s">
        <v>117</v>
      </c>
      <c r="I74" s="27">
        <v>9.3968373327991024E-3</v>
      </c>
    </row>
    <row r="75" spans="1:12" x14ac:dyDescent="0.2">
      <c r="A75" s="10">
        <v>1</v>
      </c>
      <c r="B75" s="94" t="s">
        <v>165</v>
      </c>
      <c r="C75" s="95" t="s">
        <v>117</v>
      </c>
      <c r="D75" s="91" t="s">
        <v>117</v>
      </c>
      <c r="E75" s="91"/>
      <c r="F75" s="93" t="s">
        <v>117</v>
      </c>
      <c r="G75" s="91" t="s">
        <v>117</v>
      </c>
      <c r="H75" s="91">
        <v>84.166666666666657</v>
      </c>
      <c r="I75" s="91" t="s">
        <v>117</v>
      </c>
      <c r="L75" s="63">
        <f>SUM(G76:G81)</f>
        <v>84.166666666666657</v>
      </c>
    </row>
    <row r="76" spans="1:12" x14ac:dyDescent="0.2">
      <c r="A76" s="10">
        <v>1</v>
      </c>
      <c r="B76" s="26" t="s">
        <v>221</v>
      </c>
      <c r="C76" s="24" t="s">
        <v>117</v>
      </c>
      <c r="D76" s="27">
        <v>0.5</v>
      </c>
      <c r="E76" s="27" t="s">
        <v>117</v>
      </c>
      <c r="F76" s="71" t="s">
        <v>117</v>
      </c>
      <c r="G76" s="27">
        <v>84.166666666666657</v>
      </c>
      <c r="H76" s="27" t="s">
        <v>117</v>
      </c>
      <c r="I76" s="27">
        <v>0.39350240087098415</v>
      </c>
    </row>
    <row r="77" spans="1:12" hidden="1" x14ac:dyDescent="0.2">
      <c r="A77" s="10">
        <v>0</v>
      </c>
      <c r="B77" s="26">
        <v>0</v>
      </c>
      <c r="C77" s="24" t="s">
        <v>117</v>
      </c>
      <c r="D77" s="27" t="s">
        <v>117</v>
      </c>
      <c r="E77" s="27"/>
      <c r="F77" s="27" t="s">
        <v>117</v>
      </c>
      <c r="G77" s="27" t="s">
        <v>117</v>
      </c>
      <c r="H77" s="27" t="s">
        <v>117</v>
      </c>
      <c r="I77" s="27" t="s">
        <v>117</v>
      </c>
    </row>
    <row r="78" spans="1:12" hidden="1" x14ac:dyDescent="0.2">
      <c r="A78" s="10">
        <v>0</v>
      </c>
      <c r="B78" s="26">
        <v>0</v>
      </c>
      <c r="C78" s="24" t="s">
        <v>117</v>
      </c>
      <c r="D78" s="27" t="s">
        <v>117</v>
      </c>
      <c r="E78" s="27"/>
      <c r="F78" s="27" t="s">
        <v>117</v>
      </c>
      <c r="G78" s="27" t="s">
        <v>117</v>
      </c>
      <c r="H78" s="27" t="s">
        <v>117</v>
      </c>
      <c r="I78" s="27" t="s">
        <v>117</v>
      </c>
    </row>
    <row r="79" spans="1:12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27" t="s">
        <v>117</v>
      </c>
      <c r="G79" s="27" t="s">
        <v>117</v>
      </c>
      <c r="H79" s="27" t="s">
        <v>117</v>
      </c>
      <c r="I79" s="27" t="s">
        <v>117</v>
      </c>
    </row>
    <row r="80" spans="1:12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27" t="s">
        <v>117</v>
      </c>
      <c r="G80" s="27" t="s">
        <v>117</v>
      </c>
      <c r="H80" s="27" t="s">
        <v>117</v>
      </c>
      <c r="I80" s="27" t="s">
        <v>117</v>
      </c>
    </row>
    <row r="81" spans="1:12" hidden="1" x14ac:dyDescent="0.2">
      <c r="A81" s="10">
        <v>0</v>
      </c>
      <c r="B81" s="11">
        <v>0</v>
      </c>
      <c r="C81" s="9" t="s">
        <v>117</v>
      </c>
      <c r="D81" s="26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2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4926.2227250234446</v>
      </c>
      <c r="I82" s="91" t="s">
        <v>117</v>
      </c>
      <c r="L82" s="63">
        <f>SUM(G83:G84)</f>
        <v>4926.2227250234446</v>
      </c>
    </row>
    <row r="83" spans="1:12" x14ac:dyDescent="0.2">
      <c r="A83" s="10">
        <v>1</v>
      </c>
      <c r="B83" s="31" t="s">
        <v>168</v>
      </c>
      <c r="C83" s="24" t="s">
        <v>117</v>
      </c>
      <c r="D83" s="27">
        <v>128.25098162622257</v>
      </c>
      <c r="E83" s="27"/>
      <c r="F83" s="71">
        <v>22.791398532183191</v>
      </c>
      <c r="G83" s="27">
        <v>2923.0192343869426</v>
      </c>
      <c r="H83" s="27" t="s">
        <v>117</v>
      </c>
      <c r="I83" s="27">
        <v>13.665921820079143</v>
      </c>
    </row>
    <row r="84" spans="1:12" x14ac:dyDescent="0.2">
      <c r="A84" s="10">
        <v>1</v>
      </c>
      <c r="B84" s="31" t="s">
        <v>169</v>
      </c>
      <c r="C84" s="24" t="s">
        <v>117</v>
      </c>
      <c r="D84" s="27">
        <v>348.02641849225182</v>
      </c>
      <c r="E84" s="27"/>
      <c r="F84" s="71">
        <v>5.7558949096880134</v>
      </c>
      <c r="G84" s="27">
        <v>2003.2034906365025</v>
      </c>
      <c r="H84" s="27" t="s">
        <v>117</v>
      </c>
      <c r="I84" s="27">
        <v>9.3655293029536608</v>
      </c>
    </row>
    <row r="85" spans="1:12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3" t="s">
        <v>117</v>
      </c>
      <c r="G85" s="91" t="s">
        <v>117</v>
      </c>
      <c r="H85" s="91">
        <v>1691.3029995110505</v>
      </c>
      <c r="I85" s="91" t="s">
        <v>117</v>
      </c>
      <c r="L85" s="63">
        <f>SUM(G86:G91)</f>
        <v>1691.3029995110505</v>
      </c>
    </row>
    <row r="86" spans="1:12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2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656.9222966543316</v>
      </c>
      <c r="H87" s="27" t="s">
        <v>117</v>
      </c>
      <c r="I87" s="27">
        <v>3.0712930802276479</v>
      </c>
    </row>
    <row r="88" spans="1:12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717.74962656587161</v>
      </c>
      <c r="H88" s="27" t="s">
        <v>117</v>
      </c>
      <c r="I88" s="27">
        <v>3.3556776389456178</v>
      </c>
    </row>
    <row r="89" spans="1:12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316.63107629084755</v>
      </c>
      <c r="H89" s="27" t="s">
        <v>117</v>
      </c>
      <c r="I89" s="27">
        <v>1.4803376876532151</v>
      </c>
    </row>
    <row r="90" spans="1:12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2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2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395.99983289763713</v>
      </c>
      <c r="H92" s="27" t="s">
        <v>117</v>
      </c>
      <c r="I92" s="27">
        <v>1.8514085345314308</v>
      </c>
      <c r="L92" s="63">
        <f>+G92</f>
        <v>395.99983289763713</v>
      </c>
    </row>
    <row r="93" spans="1:12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2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21389.111344777284</v>
      </c>
      <c r="H94" s="38" t="s">
        <v>117</v>
      </c>
      <c r="I94" s="38">
        <v>100.00000000000003</v>
      </c>
      <c r="K94" s="63"/>
      <c r="L94" s="63">
        <f>SUM(L31:L92)</f>
        <v>21389.111344777291</v>
      </c>
    </row>
    <row r="95" spans="1:12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2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21389.111344777284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1.0694555672388641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2923.0192343869426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e">
        <v>#N/A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19070.871911920141</v>
      </c>
      <c r="H112" s="35" t="s">
        <v>117</v>
      </c>
      <c r="I112" s="34" t="s">
        <v>117</v>
      </c>
      <c r="L112" s="63" t="e">
        <f>+L94-G105-G106</f>
        <v>#VALUE!</v>
      </c>
    </row>
    <row r="113" spans="1:13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0.9535435955960071</v>
      </c>
      <c r="G113" s="60" t="s">
        <v>117</v>
      </c>
      <c r="H113" s="42" t="s">
        <v>117</v>
      </c>
      <c r="I113" s="42" t="s">
        <v>117</v>
      </c>
      <c r="L113" s="243" t="e">
        <f>L112/G9-F113</f>
        <v>#VALUE!</v>
      </c>
      <c r="M113" s="10">
        <v>90.700728472302245</v>
      </c>
    </row>
    <row r="115" spans="1:13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I55:I73 D75:I80 I81 D82:I85 I86 D87:I89 I90:I91 I93 D92:I92 D31:I50 C3:I3 H55:H72 D51:F72 H51:I54 D74:F74 H74:I74">
    <cfRule type="cellIs" dxfId="28" priority="2" stopIfTrue="1" operator="equal">
      <formula>0</formula>
    </cfRule>
  </conditionalFormatting>
  <conditionalFormatting sqref="G51:G74">
    <cfRule type="cellIs" dxfId="27" priority="1" stopIfTrue="1" operator="equal">
      <formula>0</formula>
    </cfRule>
  </conditionalFormatting>
  <pageMargins left="0.75" right="0.75" top="1" bottom="1" header="0" footer="0"/>
  <pageSetup paperSize="9" scale="91" orientation="portrait" verticalDpi="0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="90" zoomScaleNormal="9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570312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83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20000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25000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20</v>
      </c>
      <c r="H12" s="73" t="s">
        <v>2</v>
      </c>
      <c r="I12" s="61" t="s">
        <v>117</v>
      </c>
    </row>
    <row r="13" spans="1:9" hidden="1" x14ac:dyDescent="0.2">
      <c r="A13" s="10">
        <v>0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x14ac:dyDescent="0.2">
      <c r="A14" s="10">
        <v>1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11.344000000000001</v>
      </c>
      <c r="H18" s="73" t="s">
        <v>2</v>
      </c>
      <c r="I18" s="25" t="s">
        <v>117</v>
      </c>
    </row>
    <row r="19" spans="1:12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2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66000</v>
      </c>
      <c r="H21" s="24" t="s">
        <v>129</v>
      </c>
      <c r="I21" s="24" t="s">
        <v>117</v>
      </c>
    </row>
    <row r="22" spans="1:12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2" hidden="1" x14ac:dyDescent="0.2">
      <c r="A23" s="10">
        <v>0</v>
      </c>
      <c r="B23" s="24" t="s">
        <v>117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117</v>
      </c>
      <c r="H23" s="24" t="s">
        <v>117</v>
      </c>
      <c r="I23" s="24" t="s">
        <v>117</v>
      </c>
    </row>
    <row r="24" spans="1:12" ht="13.5" hidden="1" x14ac:dyDescent="0.2">
      <c r="A24" s="10">
        <v>0</v>
      </c>
      <c r="B24" s="24" t="s">
        <v>117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27" t="s">
        <v>117</v>
      </c>
      <c r="H24" s="24" t="s">
        <v>117</v>
      </c>
      <c r="I24" s="24" t="s">
        <v>117</v>
      </c>
    </row>
    <row r="25" spans="1:12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2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2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/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2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/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2" hidden="1" x14ac:dyDescent="0.2">
      <c r="A31" s="10">
        <v>0</v>
      </c>
      <c r="B31" s="32" t="s">
        <v>137</v>
      </c>
      <c r="C31" s="27" t="s">
        <v>117</v>
      </c>
      <c r="D31" s="27" t="s">
        <v>117</v>
      </c>
      <c r="E31" s="27"/>
      <c r="F31" s="27" t="s">
        <v>117</v>
      </c>
      <c r="G31" s="27" t="s">
        <v>117</v>
      </c>
      <c r="H31" s="27" t="s">
        <v>117</v>
      </c>
      <c r="I31" s="27" t="s">
        <v>117</v>
      </c>
      <c r="L31" s="63" t="str">
        <f>+H31</f>
        <v/>
      </c>
    </row>
    <row r="32" spans="1:12" hidden="1" x14ac:dyDescent="0.2">
      <c r="A32" s="10">
        <v>0</v>
      </c>
      <c r="B32" s="11" t="s">
        <v>274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4" x14ac:dyDescent="0.2">
      <c r="A33" s="10">
        <v>1</v>
      </c>
      <c r="B33" s="43" t="s">
        <v>140</v>
      </c>
      <c r="C33" s="91" t="s">
        <v>117</v>
      </c>
      <c r="D33" s="92" t="s">
        <v>117</v>
      </c>
      <c r="E33" s="91"/>
      <c r="F33" s="91" t="s">
        <v>117</v>
      </c>
      <c r="G33" s="91" t="s">
        <v>117</v>
      </c>
      <c r="H33" s="91">
        <v>6854.5973204537122</v>
      </c>
      <c r="I33" s="91" t="s">
        <v>117</v>
      </c>
      <c r="L33" s="10">
        <f>SUBTOTAL(9,G34:G51)</f>
        <v>6854.5973204537122</v>
      </c>
    </row>
    <row r="34" spans="1:14" x14ac:dyDescent="0.2">
      <c r="A34" s="10">
        <v>1</v>
      </c>
      <c r="B34" s="26" t="s">
        <v>141</v>
      </c>
      <c r="C34" s="27" t="s">
        <v>117</v>
      </c>
      <c r="D34" s="27">
        <v>66000</v>
      </c>
      <c r="E34" s="27"/>
      <c r="F34" s="71">
        <v>1.4797514285714285E-2</v>
      </c>
      <c r="G34" s="27">
        <v>976.63594285714282</v>
      </c>
      <c r="H34" s="27" t="s">
        <v>117</v>
      </c>
      <c r="I34" s="27">
        <v>4.7733447200212469</v>
      </c>
      <c r="K34" s="177"/>
      <c r="N34" s="10">
        <v>103.60344501313664</v>
      </c>
    </row>
    <row r="35" spans="1:14" x14ac:dyDescent="0.2">
      <c r="A35" s="10">
        <v>1</v>
      </c>
      <c r="B35" s="26" t="s">
        <v>142</v>
      </c>
      <c r="C35" s="27" t="s">
        <v>117</v>
      </c>
      <c r="D35" s="27">
        <v>66000</v>
      </c>
      <c r="E35" s="27"/>
      <c r="F35" s="71">
        <v>2.9837499999999999E-2</v>
      </c>
      <c r="G35" s="27">
        <v>1969.2749999999999</v>
      </c>
      <c r="H35" s="27" t="s">
        <v>117</v>
      </c>
      <c r="I35" s="27">
        <v>9.6249052600092835</v>
      </c>
      <c r="N35" s="10">
        <v>81.198761778412759</v>
      </c>
    </row>
    <row r="36" spans="1:14" x14ac:dyDescent="0.2">
      <c r="A36" s="10">
        <v>1</v>
      </c>
      <c r="B36" s="26" t="s">
        <v>143</v>
      </c>
      <c r="C36" s="27" t="s">
        <v>117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117</v>
      </c>
      <c r="I36" s="27">
        <v>9.1885703565106214E-3</v>
      </c>
    </row>
    <row r="37" spans="1:14" x14ac:dyDescent="0.2">
      <c r="A37" s="10">
        <v>1</v>
      </c>
      <c r="B37" s="26" t="s">
        <v>144</v>
      </c>
      <c r="C37" s="27" t="s">
        <v>117</v>
      </c>
      <c r="D37" s="27">
        <v>1.3</v>
      </c>
      <c r="E37" s="27"/>
      <c r="F37" s="71">
        <v>5.66</v>
      </c>
      <c r="G37" s="27">
        <v>7.3580000000000005</v>
      </c>
      <c r="H37" s="27" t="s">
        <v>117</v>
      </c>
      <c r="I37" s="27">
        <v>3.5962500363407E-2</v>
      </c>
    </row>
    <row r="38" spans="1:14" x14ac:dyDescent="0.2">
      <c r="A38" s="10">
        <v>1</v>
      </c>
      <c r="B38" s="11" t="s">
        <v>146</v>
      </c>
      <c r="C38" s="75" t="s">
        <v>117</v>
      </c>
      <c r="D38" s="27">
        <v>655.63252105784704</v>
      </c>
      <c r="E38" s="9" t="s">
        <v>117</v>
      </c>
      <c r="F38" s="28">
        <v>0.38106616201271676</v>
      </c>
      <c r="G38" s="27">
        <v>249.83936849023547</v>
      </c>
      <c r="H38" s="24" t="s">
        <v>117</v>
      </c>
      <c r="I38" s="24">
        <v>1.22109926340357</v>
      </c>
    </row>
    <row r="39" spans="1:14" hidden="1" x14ac:dyDescent="0.2">
      <c r="A39" s="10">
        <v>0</v>
      </c>
      <c r="B39" s="11" t="s">
        <v>53</v>
      </c>
      <c r="C39" s="75" t="s">
        <v>117</v>
      </c>
      <c r="D39" s="82">
        <v>84.962500000000006</v>
      </c>
      <c r="E39" s="9" t="s">
        <v>117</v>
      </c>
      <c r="F39" s="13" t="s">
        <v>117</v>
      </c>
      <c r="G39" s="27" t="s">
        <v>117</v>
      </c>
      <c r="H39" s="24" t="s">
        <v>117</v>
      </c>
      <c r="I39" s="24" t="s">
        <v>117</v>
      </c>
    </row>
    <row r="40" spans="1:14" hidden="1" x14ac:dyDescent="0.2">
      <c r="A40" s="10">
        <v>0</v>
      </c>
      <c r="B40" s="11" t="s">
        <v>12</v>
      </c>
      <c r="C40" s="75" t="s">
        <v>117</v>
      </c>
      <c r="D40" s="82">
        <v>33.978749999999998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4" hidden="1" x14ac:dyDescent="0.2">
      <c r="A41" s="10">
        <v>0</v>
      </c>
      <c r="B41" s="26" t="s">
        <v>54</v>
      </c>
      <c r="C41" s="27" t="s">
        <v>117</v>
      </c>
      <c r="D41" s="27">
        <v>136.03800000000001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4" x14ac:dyDescent="0.2">
      <c r="A42" s="10">
        <v>1</v>
      </c>
      <c r="B42" s="26" t="s">
        <v>147</v>
      </c>
      <c r="C42" s="27" t="s">
        <v>117</v>
      </c>
      <c r="D42" s="27" t="s">
        <v>117</v>
      </c>
      <c r="E42" s="27" t="s">
        <v>117</v>
      </c>
      <c r="F42" s="71" t="s">
        <v>117</v>
      </c>
      <c r="G42" s="27">
        <v>808.24902000000111</v>
      </c>
      <c r="H42" s="27" t="s">
        <v>117</v>
      </c>
      <c r="I42" s="27">
        <v>3.9503473328993461</v>
      </c>
    </row>
    <row r="43" spans="1:14" hidden="1" x14ac:dyDescent="0.2">
      <c r="A43" s="10">
        <v>0</v>
      </c>
      <c r="B43" s="26" t="s">
        <v>216</v>
      </c>
      <c r="C43" s="27" t="s">
        <v>117</v>
      </c>
      <c r="D43" s="27">
        <v>0.2</v>
      </c>
      <c r="E43" s="27"/>
      <c r="F43" s="71">
        <v>201.83760000000001</v>
      </c>
      <c r="G43" s="27">
        <v>40.367520000000006</v>
      </c>
      <c r="H43" s="27" t="s">
        <v>117</v>
      </c>
      <c r="I43" s="27">
        <v>0.19729776470098387</v>
      </c>
    </row>
    <row r="44" spans="1:14" hidden="1" x14ac:dyDescent="0.2">
      <c r="A44" s="10">
        <v>0</v>
      </c>
      <c r="B44" s="26" t="s">
        <v>153</v>
      </c>
      <c r="C44" s="27" t="s">
        <v>117</v>
      </c>
      <c r="D44" s="27">
        <v>1.5</v>
      </c>
      <c r="E44" s="27"/>
      <c r="F44" s="71">
        <v>62.372999999999998</v>
      </c>
      <c r="G44" s="27">
        <v>93.5595</v>
      </c>
      <c r="H44" s="27" t="s">
        <v>117</v>
      </c>
      <c r="I44" s="27">
        <v>0.45727555759040184</v>
      </c>
    </row>
    <row r="45" spans="1:14" hidden="1" x14ac:dyDescent="0.2">
      <c r="A45" s="10">
        <v>0</v>
      </c>
      <c r="B45" s="26" t="s">
        <v>264</v>
      </c>
      <c r="C45" s="27" t="s">
        <v>117</v>
      </c>
      <c r="D45" s="27">
        <v>5</v>
      </c>
      <c r="E45" s="27"/>
      <c r="F45" s="71">
        <v>39.270000000000003</v>
      </c>
      <c r="G45" s="27">
        <v>196.35000000000002</v>
      </c>
      <c r="H45" s="27" t="s">
        <v>117</v>
      </c>
      <c r="I45" s="27">
        <v>0.95966797313875563</v>
      </c>
    </row>
    <row r="46" spans="1:14" hidden="1" x14ac:dyDescent="0.2">
      <c r="A46" s="10">
        <v>0</v>
      </c>
      <c r="B46" s="26" t="s">
        <v>154</v>
      </c>
      <c r="C46" s="27" t="s">
        <v>117</v>
      </c>
      <c r="D46" s="27">
        <v>1.5</v>
      </c>
      <c r="E46" s="27"/>
      <c r="F46" s="71">
        <v>43.655999999999999</v>
      </c>
      <c r="G46" s="27">
        <v>65.483999999999995</v>
      </c>
      <c r="H46" s="27" t="s">
        <v>117</v>
      </c>
      <c r="I46" s="27">
        <v>0.32005550065199018</v>
      </c>
    </row>
    <row r="47" spans="1:14" hidden="1" x14ac:dyDescent="0.2">
      <c r="A47" s="10">
        <v>0</v>
      </c>
      <c r="B47" s="26" t="s">
        <v>196</v>
      </c>
      <c r="C47" s="27" t="s">
        <v>117</v>
      </c>
      <c r="D47" s="27">
        <v>3</v>
      </c>
      <c r="E47" s="27"/>
      <c r="F47" s="71">
        <v>137.49600000000001</v>
      </c>
      <c r="G47" s="27">
        <v>412.48800000000006</v>
      </c>
      <c r="H47" s="27" t="s">
        <v>117</v>
      </c>
      <c r="I47" s="27">
        <v>2.0160505368172097</v>
      </c>
    </row>
    <row r="48" spans="1:14" x14ac:dyDescent="0.2">
      <c r="A48" s="10">
        <v>1</v>
      </c>
      <c r="B48" s="26" t="s">
        <v>218</v>
      </c>
      <c r="C48" s="27" t="s">
        <v>117</v>
      </c>
      <c r="D48" s="27">
        <v>6300</v>
      </c>
      <c r="E48" s="27"/>
      <c r="F48" s="71">
        <v>5.9400000000000001E-2</v>
      </c>
      <c r="G48" s="27">
        <v>374.22</v>
      </c>
      <c r="H48" s="27" t="s">
        <v>117</v>
      </c>
      <c r="I48" s="27">
        <v>1.8290142546879815</v>
      </c>
    </row>
    <row r="49" spans="1:12" x14ac:dyDescent="0.2">
      <c r="A49" s="10">
        <v>1</v>
      </c>
      <c r="B49" s="26" t="s">
        <v>222</v>
      </c>
      <c r="C49" s="27" t="s">
        <v>117</v>
      </c>
      <c r="D49" s="27">
        <v>1.8</v>
      </c>
      <c r="E49" s="27"/>
      <c r="F49" s="71">
        <v>73.271889400921665</v>
      </c>
      <c r="G49" s="27">
        <v>131.88940092165899</v>
      </c>
      <c r="H49" s="27" t="s">
        <v>117</v>
      </c>
      <c r="I49" s="27">
        <v>0.64461438279079819</v>
      </c>
    </row>
    <row r="50" spans="1:12" x14ac:dyDescent="0.2">
      <c r="A50" s="10">
        <v>1</v>
      </c>
      <c r="B50" s="26" t="s">
        <v>156</v>
      </c>
      <c r="C50" s="27" t="s">
        <v>117</v>
      </c>
      <c r="D50" s="27">
        <v>3077</v>
      </c>
      <c r="E50" s="27"/>
      <c r="F50" s="71">
        <v>0.56000000000000005</v>
      </c>
      <c r="G50" s="27">
        <v>1723.1200000000001</v>
      </c>
      <c r="H50" s="27" t="s">
        <v>117</v>
      </c>
      <c r="I50" s="27">
        <v>8.4218134854843534</v>
      </c>
    </row>
    <row r="51" spans="1:12" x14ac:dyDescent="0.2">
      <c r="A51" s="10">
        <v>1</v>
      </c>
      <c r="B51" s="26" t="s">
        <v>219</v>
      </c>
      <c r="C51" s="27" t="s">
        <v>117</v>
      </c>
      <c r="D51" s="27">
        <v>12600</v>
      </c>
      <c r="E51" s="27"/>
      <c r="F51" s="71">
        <v>4.8581792713069338E-2</v>
      </c>
      <c r="G51" s="27">
        <v>612.13058818467368</v>
      </c>
      <c r="H51" s="27" t="s">
        <v>117</v>
      </c>
      <c r="I51" s="91">
        <v>2.9918111579293103</v>
      </c>
      <c r="L51" s="10">
        <f>SUBTOTAL(9,G52:G74)</f>
        <v>6915.746325729443</v>
      </c>
    </row>
    <row r="52" spans="1:12" x14ac:dyDescent="0.2">
      <c r="A52" s="10">
        <v>1</v>
      </c>
      <c r="B52" s="43" t="s">
        <v>157</v>
      </c>
      <c r="C52" s="91" t="s">
        <v>117</v>
      </c>
      <c r="D52" s="91" t="s">
        <v>117</v>
      </c>
      <c r="E52" s="91"/>
      <c r="F52" s="93" t="s">
        <v>117</v>
      </c>
      <c r="G52" s="91" t="s">
        <v>117</v>
      </c>
      <c r="H52" s="91">
        <v>6915.746325729443</v>
      </c>
      <c r="I52" s="91" t="s">
        <v>117</v>
      </c>
    </row>
    <row r="53" spans="1:12" x14ac:dyDescent="0.2">
      <c r="A53" s="10">
        <v>1</v>
      </c>
      <c r="B53" s="26" t="s">
        <v>158</v>
      </c>
      <c r="C53" s="27" t="s">
        <v>117</v>
      </c>
      <c r="D53" s="27">
        <v>1</v>
      </c>
      <c r="E53" s="27"/>
      <c r="F53" s="72">
        <v>45</v>
      </c>
      <c r="G53" s="27">
        <v>45</v>
      </c>
      <c r="H53" s="27" t="s">
        <v>117</v>
      </c>
      <c r="I53" s="27">
        <v>0.2199391840654138</v>
      </c>
    </row>
    <row r="54" spans="1:12" x14ac:dyDescent="0.2">
      <c r="A54" s="10">
        <v>1</v>
      </c>
      <c r="B54" s="26" t="s">
        <v>220</v>
      </c>
      <c r="C54" s="27" t="s">
        <v>117</v>
      </c>
      <c r="D54" s="27">
        <v>900</v>
      </c>
      <c r="E54" s="27"/>
      <c r="F54" s="71">
        <v>0.1396</v>
      </c>
      <c r="G54" s="27">
        <v>125.64</v>
      </c>
      <c r="H54" s="27" t="s">
        <v>117</v>
      </c>
      <c r="I54" s="27">
        <v>0.61407020191063544</v>
      </c>
    </row>
    <row r="55" spans="1:12" x14ac:dyDescent="0.2">
      <c r="A55" s="10">
        <v>1</v>
      </c>
      <c r="B55" s="11" t="s">
        <v>159</v>
      </c>
      <c r="C55" s="75" t="s">
        <v>117</v>
      </c>
      <c r="D55" s="27">
        <v>195</v>
      </c>
      <c r="E55" s="9" t="s">
        <v>117</v>
      </c>
      <c r="F55" s="154">
        <v>0.2</v>
      </c>
      <c r="G55" s="7">
        <v>39</v>
      </c>
      <c r="H55" s="9" t="s">
        <v>117</v>
      </c>
      <c r="I55" s="24">
        <v>0.19061395952335863</v>
      </c>
    </row>
    <row r="56" spans="1:12" x14ac:dyDescent="0.2">
      <c r="A56" s="10">
        <v>1</v>
      </c>
      <c r="B56" s="11" t="s">
        <v>160</v>
      </c>
      <c r="C56" s="75" t="s">
        <v>117</v>
      </c>
      <c r="D56" s="27">
        <v>1200000</v>
      </c>
      <c r="E56" s="9" t="s">
        <v>117</v>
      </c>
      <c r="F56" s="28">
        <v>2.5000000000000001E-4</v>
      </c>
      <c r="G56" s="7">
        <v>300</v>
      </c>
      <c r="H56" s="9" t="s">
        <v>117</v>
      </c>
      <c r="I56" s="24">
        <v>1.4662612271027589</v>
      </c>
    </row>
    <row r="57" spans="1:12" x14ac:dyDescent="0.2">
      <c r="A57" s="10">
        <v>1</v>
      </c>
      <c r="B57" s="11" t="s">
        <v>161</v>
      </c>
      <c r="C57" s="75" t="s">
        <v>117</v>
      </c>
      <c r="D57" s="27">
        <v>20000</v>
      </c>
      <c r="E57" s="9" t="s">
        <v>117</v>
      </c>
      <c r="F57" s="28">
        <v>0.1</v>
      </c>
      <c r="G57" s="7">
        <v>2000</v>
      </c>
      <c r="H57" s="9" t="s">
        <v>117</v>
      </c>
      <c r="I57" s="24">
        <v>9.7750748473517248</v>
      </c>
    </row>
    <row r="58" spans="1:12" x14ac:dyDescent="0.2">
      <c r="A58" s="10">
        <v>1</v>
      </c>
      <c r="B58" s="11" t="s">
        <v>162</v>
      </c>
      <c r="C58" s="75" t="s">
        <v>117</v>
      </c>
      <c r="D58" s="7">
        <v>770.96153846153845</v>
      </c>
      <c r="E58" s="9" t="s">
        <v>117</v>
      </c>
      <c r="F58" s="9">
        <v>4.5353448275862061</v>
      </c>
      <c r="G58" s="7">
        <v>3496.5764257294422</v>
      </c>
      <c r="H58" s="9" t="s">
        <v>117</v>
      </c>
      <c r="I58" s="24">
        <v>17.089648135495434</v>
      </c>
    </row>
    <row r="59" spans="1:12" hidden="1" x14ac:dyDescent="0.2">
      <c r="A59" s="10">
        <v>0</v>
      </c>
      <c r="B59" s="11">
        <v>0</v>
      </c>
      <c r="C59" s="75" t="s">
        <v>117</v>
      </c>
      <c r="D59" s="7" t="s">
        <v>117</v>
      </c>
      <c r="E59" s="9" t="s">
        <v>117</v>
      </c>
      <c r="F59" s="9" t="s">
        <v>117</v>
      </c>
      <c r="G59" s="7" t="s">
        <v>117</v>
      </c>
      <c r="H59" s="9" t="s">
        <v>117</v>
      </c>
      <c r="I59" s="24" t="s">
        <v>117</v>
      </c>
    </row>
    <row r="60" spans="1:12" hidden="1" x14ac:dyDescent="0.2">
      <c r="A60" s="10">
        <v>0</v>
      </c>
      <c r="B60" s="11">
        <v>0</v>
      </c>
      <c r="C60" s="75" t="s">
        <v>117</v>
      </c>
      <c r="D60" s="7" t="s">
        <v>117</v>
      </c>
      <c r="E60" s="9" t="s">
        <v>117</v>
      </c>
      <c r="F60" s="9" t="s">
        <v>117</v>
      </c>
      <c r="G60" s="7" t="s">
        <v>117</v>
      </c>
      <c r="H60" s="9" t="s">
        <v>117</v>
      </c>
      <c r="I60" s="24" t="s">
        <v>117</v>
      </c>
    </row>
    <row r="61" spans="1:12" hidden="1" x14ac:dyDescent="0.2">
      <c r="A61" s="10">
        <v>0</v>
      </c>
      <c r="B61" s="11">
        <v>0</v>
      </c>
      <c r="C61" s="75" t="s">
        <v>117</v>
      </c>
      <c r="D61" s="7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2" hidden="1" x14ac:dyDescent="0.2">
      <c r="A62" s="10">
        <v>0</v>
      </c>
      <c r="B62" s="11">
        <v>0</v>
      </c>
      <c r="C62" s="75" t="s">
        <v>117</v>
      </c>
      <c r="D62" s="7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2" hidden="1" x14ac:dyDescent="0.2">
      <c r="A63" s="10">
        <v>0</v>
      </c>
      <c r="B63" s="11">
        <v>0</v>
      </c>
      <c r="C63" s="75" t="s">
        <v>117</v>
      </c>
      <c r="D63" s="7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2" hidden="1" x14ac:dyDescent="0.2">
      <c r="A64" s="10">
        <v>0</v>
      </c>
      <c r="B64" s="11">
        <v>0</v>
      </c>
      <c r="C64" s="75" t="s">
        <v>117</v>
      </c>
      <c r="D64" s="7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2" hidden="1" x14ac:dyDescent="0.2">
      <c r="A65" s="10">
        <v>0</v>
      </c>
      <c r="B65" s="11">
        <v>0</v>
      </c>
      <c r="C65" s="75" t="s">
        <v>117</v>
      </c>
      <c r="D65" s="7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2" hidden="1" x14ac:dyDescent="0.2">
      <c r="A66" s="10">
        <v>0</v>
      </c>
      <c r="B66" s="11">
        <v>0</v>
      </c>
      <c r="C66" s="75" t="s">
        <v>117</v>
      </c>
      <c r="D66" s="7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2" hidden="1" x14ac:dyDescent="0.2">
      <c r="A67" s="10">
        <v>0</v>
      </c>
      <c r="B67" s="11">
        <v>0</v>
      </c>
      <c r="C67" s="75" t="s">
        <v>117</v>
      </c>
      <c r="D67" s="7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2" hidden="1" x14ac:dyDescent="0.2">
      <c r="A68" s="10">
        <v>0</v>
      </c>
      <c r="B68" s="11">
        <v>0</v>
      </c>
      <c r="C68" s="75" t="s">
        <v>117</v>
      </c>
      <c r="D68" s="7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2" hidden="1" x14ac:dyDescent="0.2">
      <c r="A69" s="10">
        <v>0</v>
      </c>
      <c r="B69" s="11">
        <v>0</v>
      </c>
      <c r="C69" s="75" t="s">
        <v>117</v>
      </c>
      <c r="D69" s="7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2" hidden="1" x14ac:dyDescent="0.2">
      <c r="A70" s="10">
        <v>0</v>
      </c>
      <c r="B70" s="11">
        <v>0</v>
      </c>
      <c r="C70" s="75" t="s">
        <v>117</v>
      </c>
      <c r="D70" s="7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2" hidden="1" x14ac:dyDescent="0.2">
      <c r="A71" s="10">
        <v>0</v>
      </c>
      <c r="B71" s="11">
        <v>0</v>
      </c>
      <c r="C71" s="75" t="s">
        <v>117</v>
      </c>
      <c r="D71" s="7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2" hidden="1" x14ac:dyDescent="0.2">
      <c r="A72" s="10">
        <v>0</v>
      </c>
      <c r="B72" s="11">
        <v>0</v>
      </c>
      <c r="C72" s="75" t="s">
        <v>117</v>
      </c>
      <c r="D72" s="7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2" x14ac:dyDescent="0.2">
      <c r="A73" s="10">
        <v>1</v>
      </c>
      <c r="B73" s="11" t="s">
        <v>163</v>
      </c>
      <c r="C73" s="9" t="s">
        <v>117</v>
      </c>
      <c r="D73" s="26" t="s">
        <v>117</v>
      </c>
      <c r="E73" s="77" t="s">
        <v>117</v>
      </c>
      <c r="F73" s="71" t="s">
        <v>117</v>
      </c>
      <c r="G73" s="30">
        <v>907.52</v>
      </c>
      <c r="H73" s="24" t="s">
        <v>117</v>
      </c>
      <c r="I73" s="24">
        <v>4.4355379627343181</v>
      </c>
    </row>
    <row r="74" spans="1:12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/>
      <c r="F74" s="71" t="s">
        <v>117</v>
      </c>
      <c r="G74" s="27">
        <v>2.0099</v>
      </c>
      <c r="H74" s="27" t="s">
        <v>117</v>
      </c>
      <c r="I74" s="27">
        <v>9.8234614678461164E-3</v>
      </c>
    </row>
    <row r="75" spans="1:12" x14ac:dyDescent="0.2">
      <c r="A75" s="10">
        <v>1</v>
      </c>
      <c r="B75" s="94" t="s">
        <v>165</v>
      </c>
      <c r="C75" s="95" t="s">
        <v>117</v>
      </c>
      <c r="D75" s="91" t="s">
        <v>117</v>
      </c>
      <c r="E75" s="91"/>
      <c r="F75" s="93" t="s">
        <v>117</v>
      </c>
      <c r="G75" s="91" t="s">
        <v>117</v>
      </c>
      <c r="H75" s="91">
        <v>84.166666666666657</v>
      </c>
      <c r="I75" s="91" t="s">
        <v>117</v>
      </c>
      <c r="L75" s="63">
        <f>SUM(G76:G81)</f>
        <v>84.166666666666657</v>
      </c>
    </row>
    <row r="76" spans="1:12" x14ac:dyDescent="0.2">
      <c r="A76" s="10">
        <v>1</v>
      </c>
      <c r="B76" s="26" t="s">
        <v>221</v>
      </c>
      <c r="C76" s="24" t="s">
        <v>117</v>
      </c>
      <c r="D76" s="27">
        <v>0.5</v>
      </c>
      <c r="E76" s="27" t="s">
        <v>117</v>
      </c>
      <c r="F76" s="71" t="s">
        <v>117</v>
      </c>
      <c r="G76" s="27">
        <v>84.166666666666657</v>
      </c>
      <c r="H76" s="27" t="s">
        <v>117</v>
      </c>
      <c r="I76" s="27">
        <v>0.41136773315938507</v>
      </c>
    </row>
    <row r="77" spans="1:12" hidden="1" x14ac:dyDescent="0.2">
      <c r="A77" s="10">
        <v>0</v>
      </c>
      <c r="B77" s="26">
        <v>0</v>
      </c>
      <c r="C77" s="24" t="s">
        <v>117</v>
      </c>
      <c r="D77" s="27" t="s">
        <v>117</v>
      </c>
      <c r="E77" s="27"/>
      <c r="F77" s="27" t="s">
        <v>117</v>
      </c>
      <c r="G77" s="27" t="s">
        <v>117</v>
      </c>
      <c r="H77" s="27" t="s">
        <v>117</v>
      </c>
      <c r="I77" s="27" t="s">
        <v>117</v>
      </c>
    </row>
    <row r="78" spans="1:12" hidden="1" x14ac:dyDescent="0.2">
      <c r="A78" s="10">
        <v>0</v>
      </c>
      <c r="B78" s="26">
        <v>0</v>
      </c>
      <c r="C78" s="24" t="s">
        <v>117</v>
      </c>
      <c r="D78" s="27" t="s">
        <v>117</v>
      </c>
      <c r="E78" s="27"/>
      <c r="F78" s="27" t="s">
        <v>117</v>
      </c>
      <c r="G78" s="27" t="s">
        <v>117</v>
      </c>
      <c r="H78" s="27" t="s">
        <v>117</v>
      </c>
      <c r="I78" s="27" t="s">
        <v>117</v>
      </c>
    </row>
    <row r="79" spans="1:12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27" t="s">
        <v>117</v>
      </c>
      <c r="G79" s="27" t="s">
        <v>117</v>
      </c>
      <c r="H79" s="27" t="s">
        <v>117</v>
      </c>
      <c r="I79" s="27" t="s">
        <v>117</v>
      </c>
    </row>
    <row r="80" spans="1:12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27" t="s">
        <v>117</v>
      </c>
      <c r="G80" s="27" t="s">
        <v>117</v>
      </c>
      <c r="H80" s="27" t="s">
        <v>117</v>
      </c>
      <c r="I80" s="27" t="s">
        <v>117</v>
      </c>
    </row>
    <row r="81" spans="1:12" hidden="1" x14ac:dyDescent="0.2">
      <c r="A81" s="10">
        <v>0</v>
      </c>
      <c r="B81" s="11">
        <v>0</v>
      </c>
      <c r="C81" s="9" t="s">
        <v>117</v>
      </c>
      <c r="D81" s="26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2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4642.1709700664524</v>
      </c>
      <c r="I82" s="91" t="s">
        <v>117</v>
      </c>
      <c r="L82" s="63">
        <f>SUM(G83:G84)</f>
        <v>4642.1709700664524</v>
      </c>
    </row>
    <row r="83" spans="1:12" x14ac:dyDescent="0.2">
      <c r="A83" s="10">
        <v>1</v>
      </c>
      <c r="B83" s="31" t="s">
        <v>168</v>
      </c>
      <c r="C83" s="24" t="s">
        <v>117</v>
      </c>
      <c r="D83" s="27">
        <v>124.82675827349837</v>
      </c>
      <c r="E83" s="27"/>
      <c r="F83" s="71">
        <v>22.22866734286762</v>
      </c>
      <c r="G83" s="27">
        <v>2774.7324851501439</v>
      </c>
      <c r="H83" s="27" t="s">
        <v>117</v>
      </c>
      <c r="I83" s="27">
        <v>13.561608861860458</v>
      </c>
    </row>
    <row r="84" spans="1:12" x14ac:dyDescent="0.2">
      <c r="A84" s="10">
        <v>1</v>
      </c>
      <c r="B84" s="31" t="s">
        <v>169</v>
      </c>
      <c r="C84" s="24" t="s">
        <v>117</v>
      </c>
      <c r="D84" s="27">
        <v>324.43929470865351</v>
      </c>
      <c r="E84" s="27"/>
      <c r="F84" s="71">
        <v>5.7558949096880134</v>
      </c>
      <c r="G84" s="27">
        <v>1867.438484916308</v>
      </c>
      <c r="H84" s="27" t="s">
        <v>117</v>
      </c>
      <c r="I84" s="27">
        <v>9.1271754814410073</v>
      </c>
    </row>
    <row r="85" spans="1:12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171" t="s">
        <v>117</v>
      </c>
      <c r="G85" s="91" t="s">
        <v>117</v>
      </c>
      <c r="H85" s="91">
        <v>1572.6622245776136</v>
      </c>
      <c r="I85" s="91" t="s">
        <v>117</v>
      </c>
      <c r="L85" s="63">
        <f>SUM(G86:G91)</f>
        <v>1572.6622245776136</v>
      </c>
    </row>
    <row r="86" spans="1:12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2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2" t="s">
        <v>117</v>
      </c>
      <c r="G87" s="27">
        <v>614.4063066469447</v>
      </c>
      <c r="H87" s="27" t="s">
        <v>117</v>
      </c>
      <c r="I87" s="27">
        <v>3.00293381707941</v>
      </c>
    </row>
    <row r="88" spans="1:12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2" t="s">
        <v>117</v>
      </c>
      <c r="G88" s="27">
        <v>669.10490194759495</v>
      </c>
      <c r="H88" s="27" t="s">
        <v>117</v>
      </c>
      <c r="I88" s="27">
        <v>3.2702752486338387</v>
      </c>
    </row>
    <row r="89" spans="1:12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2" t="s">
        <v>117</v>
      </c>
      <c r="G89" s="27">
        <v>289.15101598307393</v>
      </c>
      <c r="H89" s="27" t="s">
        <v>117</v>
      </c>
      <c r="I89" s="27">
        <v>1.4132364117111713</v>
      </c>
    </row>
    <row r="90" spans="1:12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2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2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2" t="s">
        <v>117</v>
      </c>
      <c r="G92" s="27">
        <v>390.85788464013302</v>
      </c>
      <c r="H92" s="27" t="s">
        <v>117</v>
      </c>
      <c r="I92" s="27">
        <v>1.9103325385174335</v>
      </c>
      <c r="L92" s="63">
        <f>+G92</f>
        <v>390.85788464013302</v>
      </c>
    </row>
    <row r="93" spans="1:12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2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20460.201392134019</v>
      </c>
      <c r="H94" s="38" t="s">
        <v>117</v>
      </c>
      <c r="I94" s="38">
        <v>100.00000000000001</v>
      </c>
      <c r="K94" s="63"/>
      <c r="L94" s="63">
        <f>SUM(L31:L92)</f>
        <v>20460.201392134019</v>
      </c>
    </row>
    <row r="95" spans="1:12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2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20460.201392134019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1.0230100696067008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2774.7324851501439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e">
        <v>#N/A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18141.961959276876</v>
      </c>
      <c r="H112" s="35" t="s">
        <v>117</v>
      </c>
      <c r="I112" s="34" t="s">
        <v>117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0.90709809796384377</v>
      </c>
      <c r="G113" s="60" t="s">
        <v>117</v>
      </c>
      <c r="H113" s="42" t="s">
        <v>117</v>
      </c>
      <c r="I113" s="42" t="s">
        <v>117</v>
      </c>
      <c r="L113" s="244" t="e">
        <f>L112/G9-F113</f>
        <v>#VALUE!</v>
      </c>
      <c r="N113" s="10">
        <v>90.608672128902086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I55:I73 D74:I80 I81 D82:I85 I86 D87:I89 I90:I91 I93 D92:I92 D31:I54 C3:I3 D55:H72">
    <cfRule type="cellIs" dxfId="26" priority="1" stopIfTrue="1" operator="equal">
      <formula>0</formula>
    </cfRule>
  </conditionalFormatting>
  <pageMargins left="0.75" right="0.75" top="1" bottom="1" header="0" footer="0"/>
  <pageSetup paperSize="9" scale="92" orientation="portrait" verticalDpi="0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="90" zoomScaleNormal="9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1.14062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81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20000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25000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20</v>
      </c>
      <c r="H12" s="73" t="s">
        <v>2</v>
      </c>
      <c r="I12" s="61" t="s">
        <v>117</v>
      </c>
    </row>
    <row r="13" spans="1:9" hidden="1" x14ac:dyDescent="0.2">
      <c r="A13" s="10">
        <v>0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x14ac:dyDescent="0.2">
      <c r="A14" s="10">
        <v>1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11.344000000000001</v>
      </c>
      <c r="H18" s="73" t="s">
        <v>2</v>
      </c>
      <c r="I18" s="25" t="s">
        <v>117</v>
      </c>
    </row>
    <row r="19" spans="1:12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2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50000</v>
      </c>
      <c r="H21" s="24" t="s">
        <v>129</v>
      </c>
      <c r="I21" s="24" t="s">
        <v>117</v>
      </c>
    </row>
    <row r="22" spans="1:12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2" hidden="1" x14ac:dyDescent="0.2">
      <c r="A23" s="10">
        <v>0</v>
      </c>
      <c r="B23" s="24" t="s">
        <v>117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117</v>
      </c>
      <c r="H23" s="24" t="s">
        <v>117</v>
      </c>
      <c r="I23" s="24" t="s">
        <v>117</v>
      </c>
    </row>
    <row r="24" spans="1:12" ht="13.5" hidden="1" x14ac:dyDescent="0.2">
      <c r="A24" s="10">
        <v>0</v>
      </c>
      <c r="B24" s="24" t="s">
        <v>117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27" t="s">
        <v>117</v>
      </c>
      <c r="H24" s="24" t="s">
        <v>117</v>
      </c>
      <c r="I24" s="24" t="s">
        <v>117</v>
      </c>
    </row>
    <row r="25" spans="1:12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2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2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/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2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/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2" hidden="1" x14ac:dyDescent="0.2">
      <c r="A31" s="10">
        <v>0</v>
      </c>
      <c r="B31" s="32" t="s">
        <v>137</v>
      </c>
      <c r="C31" s="27" t="s">
        <v>117</v>
      </c>
      <c r="D31" s="27" t="s">
        <v>117</v>
      </c>
      <c r="E31" s="27"/>
      <c r="F31" s="27" t="s">
        <v>117</v>
      </c>
      <c r="G31" s="27" t="s">
        <v>117</v>
      </c>
      <c r="H31" s="27" t="s">
        <v>117</v>
      </c>
      <c r="I31" s="27" t="s">
        <v>117</v>
      </c>
      <c r="L31" s="63" t="str">
        <f>+H31</f>
        <v/>
      </c>
    </row>
    <row r="32" spans="1:12" hidden="1" x14ac:dyDescent="0.2">
      <c r="A32" s="10">
        <v>0</v>
      </c>
      <c r="B32" s="11" t="s">
        <v>214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4" x14ac:dyDescent="0.2">
      <c r="A33" s="10">
        <v>1</v>
      </c>
      <c r="B33" s="43" t="s">
        <v>140</v>
      </c>
      <c r="C33" s="91" t="s">
        <v>117</v>
      </c>
      <c r="D33" s="92" t="s">
        <v>117</v>
      </c>
      <c r="E33" s="91"/>
      <c r="F33" s="91" t="s">
        <v>117</v>
      </c>
      <c r="G33" s="91" t="s">
        <v>117</v>
      </c>
      <c r="H33" s="91">
        <v>5503.7900113876885</v>
      </c>
      <c r="I33" s="91" t="s">
        <v>117</v>
      </c>
      <c r="L33" s="10">
        <f>SUBTOTAL(9,G34:G48)</f>
        <v>5503.7900113876876</v>
      </c>
      <c r="M33" s="63"/>
      <c r="N33" s="10">
        <v>91.459375607418309</v>
      </c>
    </row>
    <row r="34" spans="1:14" x14ac:dyDescent="0.2">
      <c r="A34" s="10">
        <v>1</v>
      </c>
      <c r="B34" s="26" t="s">
        <v>141</v>
      </c>
      <c r="C34" s="27" t="s">
        <v>117</v>
      </c>
      <c r="D34" s="27">
        <v>50000</v>
      </c>
      <c r="E34" s="27"/>
      <c r="F34" s="71">
        <v>1.4004375000000003E-2</v>
      </c>
      <c r="G34" s="27">
        <v>700.21875000000011</v>
      </c>
      <c r="H34" s="27" t="s">
        <v>117</v>
      </c>
      <c r="I34" s="27">
        <v>3.6749872803434287</v>
      </c>
      <c r="K34" s="177"/>
      <c r="M34" s="10">
        <v>109.375</v>
      </c>
    </row>
    <row r="35" spans="1:14" x14ac:dyDescent="0.2">
      <c r="A35" s="10">
        <v>1</v>
      </c>
      <c r="B35" s="26" t="s">
        <v>142</v>
      </c>
      <c r="C35" s="27" t="s">
        <v>117</v>
      </c>
      <c r="D35" s="27">
        <v>50000</v>
      </c>
      <c r="E35" s="27"/>
      <c r="F35" s="71">
        <v>2.9837499999999999E-2</v>
      </c>
      <c r="G35" s="27">
        <v>1491.875</v>
      </c>
      <c r="H35" s="27" t="s">
        <v>117</v>
      </c>
      <c r="I35" s="27">
        <v>7.8298698069172694</v>
      </c>
      <c r="M35" s="10">
        <v>73.634029547579388</v>
      </c>
    </row>
    <row r="36" spans="1:14" x14ac:dyDescent="0.2">
      <c r="A36" s="10">
        <v>1</v>
      </c>
      <c r="B36" s="26" t="s">
        <v>143</v>
      </c>
      <c r="C36" s="27" t="s">
        <v>117</v>
      </c>
      <c r="D36" s="27">
        <v>3</v>
      </c>
      <c r="E36" s="27"/>
      <c r="F36" s="71">
        <v>0.94000000000000006</v>
      </c>
      <c r="G36" s="27">
        <v>2.8200000000000003</v>
      </c>
      <c r="H36" s="27" t="s">
        <v>117</v>
      </c>
      <c r="I36" s="27">
        <v>1.4800323656812201E-2</v>
      </c>
    </row>
    <row r="37" spans="1:14" x14ac:dyDescent="0.2">
      <c r="A37" s="10">
        <v>1</v>
      </c>
      <c r="B37" s="26" t="s">
        <v>144</v>
      </c>
      <c r="C37" s="27" t="s">
        <v>117</v>
      </c>
      <c r="D37" s="27">
        <v>2.6</v>
      </c>
      <c r="E37" s="27"/>
      <c r="F37" s="71">
        <v>5.66</v>
      </c>
      <c r="G37" s="27">
        <v>14.716000000000001</v>
      </c>
      <c r="H37" s="27" t="s">
        <v>117</v>
      </c>
      <c r="I37" s="27">
        <v>7.7234596784981679E-2</v>
      </c>
    </row>
    <row r="38" spans="1:14" x14ac:dyDescent="0.2">
      <c r="A38" s="10">
        <v>1</v>
      </c>
      <c r="B38" s="11" t="s">
        <v>146</v>
      </c>
      <c r="C38" s="75" t="s">
        <v>117</v>
      </c>
      <c r="D38" s="27">
        <v>842.37582063669015</v>
      </c>
      <c r="E38" s="9" t="s">
        <v>117</v>
      </c>
      <c r="F38" s="28">
        <v>0.38304047350164377</v>
      </c>
      <c r="G38" s="27">
        <v>322.66403320301356</v>
      </c>
      <c r="H38" s="24" t="s">
        <v>117</v>
      </c>
      <c r="I38" s="24">
        <v>1.6934511077365242</v>
      </c>
    </row>
    <row r="39" spans="1:14" hidden="1" x14ac:dyDescent="0.2">
      <c r="A39" s="10">
        <v>0</v>
      </c>
      <c r="B39" s="11" t="s">
        <v>53</v>
      </c>
      <c r="C39" s="75" t="s">
        <v>117</v>
      </c>
      <c r="D39" s="82">
        <v>140</v>
      </c>
      <c r="E39" s="9" t="s">
        <v>117</v>
      </c>
      <c r="F39" s="13" t="s">
        <v>117</v>
      </c>
      <c r="G39" s="27" t="s">
        <v>117</v>
      </c>
      <c r="H39" s="24" t="s">
        <v>117</v>
      </c>
      <c r="I39" s="24" t="s">
        <v>117</v>
      </c>
    </row>
    <row r="40" spans="1:14" hidden="1" x14ac:dyDescent="0.2">
      <c r="A40" s="10">
        <v>0</v>
      </c>
      <c r="B40" s="11" t="s">
        <v>12</v>
      </c>
      <c r="C40" s="75" t="s">
        <v>117</v>
      </c>
      <c r="D40" s="82">
        <v>40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4" hidden="1" x14ac:dyDescent="0.2">
      <c r="A41" s="10">
        <v>0</v>
      </c>
      <c r="B41" s="26" t="s">
        <v>54</v>
      </c>
      <c r="C41" s="27" t="s">
        <v>117</v>
      </c>
      <c r="D41" s="27">
        <v>150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4" x14ac:dyDescent="0.2">
      <c r="A42" s="10">
        <v>1</v>
      </c>
      <c r="B42" s="26" t="s">
        <v>147</v>
      </c>
      <c r="C42" s="27" t="s">
        <v>117</v>
      </c>
      <c r="D42" s="27" t="s">
        <v>117</v>
      </c>
      <c r="E42" s="27" t="s">
        <v>117</v>
      </c>
      <c r="F42" s="71" t="s">
        <v>117</v>
      </c>
      <c r="G42" s="27">
        <v>262.02563999999984</v>
      </c>
      <c r="H42" s="27" t="s">
        <v>117</v>
      </c>
      <c r="I42" s="27">
        <v>1.3752000987175015</v>
      </c>
    </row>
    <row r="43" spans="1:14" hidden="1" x14ac:dyDescent="0.2">
      <c r="A43" s="10">
        <v>0</v>
      </c>
      <c r="B43" s="26" t="s">
        <v>215</v>
      </c>
      <c r="C43" s="27" t="s">
        <v>117</v>
      </c>
      <c r="D43" s="27">
        <v>2.4</v>
      </c>
      <c r="E43" s="27"/>
      <c r="F43" s="71">
        <v>8.363999999999999</v>
      </c>
      <c r="G43" s="27">
        <v>20.073599999999995</v>
      </c>
      <c r="H43" s="27" t="s">
        <v>117</v>
      </c>
      <c r="I43" s="27">
        <v>0.10535311239623592</v>
      </c>
    </row>
    <row r="44" spans="1:14" hidden="1" x14ac:dyDescent="0.2">
      <c r="A44" s="10">
        <v>0</v>
      </c>
      <c r="B44" s="26" t="s">
        <v>216</v>
      </c>
      <c r="C44" s="27" t="s">
        <v>117</v>
      </c>
      <c r="D44" s="27">
        <v>0.4</v>
      </c>
      <c r="E44" s="27"/>
      <c r="F44" s="71">
        <v>201.83760000000001</v>
      </c>
      <c r="G44" s="27">
        <v>80.735040000000012</v>
      </c>
      <c r="H44" s="27" t="s">
        <v>117</v>
      </c>
      <c r="I44" s="27">
        <v>0.42372507888144656</v>
      </c>
    </row>
    <row r="45" spans="1:14" hidden="1" x14ac:dyDescent="0.2">
      <c r="A45" s="10">
        <v>0</v>
      </c>
      <c r="B45" s="26" t="s">
        <v>217</v>
      </c>
      <c r="C45" s="27" t="s">
        <v>117</v>
      </c>
      <c r="D45" s="27">
        <v>30</v>
      </c>
      <c r="E45" s="27"/>
      <c r="F45" s="71">
        <v>5.3738999999999999</v>
      </c>
      <c r="G45" s="27">
        <v>161.21699999999998</v>
      </c>
      <c r="H45" s="27" t="s">
        <v>117</v>
      </c>
      <c r="I45" s="27">
        <v>0.84612190743981985</v>
      </c>
      <c r="M45" s="10">
        <v>92.255793991416297</v>
      </c>
    </row>
    <row r="46" spans="1:14" x14ac:dyDescent="0.2">
      <c r="A46" s="10">
        <v>1</v>
      </c>
      <c r="B46" s="26" t="s">
        <v>218</v>
      </c>
      <c r="C46" s="27" t="s">
        <v>117</v>
      </c>
      <c r="D46" s="27">
        <v>6300</v>
      </c>
      <c r="E46" s="27"/>
      <c r="F46" s="71">
        <v>5.9400000000000001E-2</v>
      </c>
      <c r="G46" s="27">
        <v>374.22</v>
      </c>
      <c r="H46" s="27" t="s">
        <v>117</v>
      </c>
      <c r="I46" s="27">
        <v>1.9640344393093125</v>
      </c>
    </row>
    <row r="47" spans="1:14" x14ac:dyDescent="0.2">
      <c r="A47" s="10">
        <v>1</v>
      </c>
      <c r="B47" s="26" t="s">
        <v>156</v>
      </c>
      <c r="C47" s="27" t="s">
        <v>117</v>
      </c>
      <c r="D47" s="27">
        <v>3077</v>
      </c>
      <c r="E47" s="27"/>
      <c r="F47" s="71">
        <v>0.56000000000000005</v>
      </c>
      <c r="G47" s="27">
        <v>1723.1200000000001</v>
      </c>
      <c r="H47" s="27" t="s">
        <v>117</v>
      </c>
      <c r="I47" s="27">
        <v>9.0435225884844819</v>
      </c>
    </row>
    <row r="48" spans="1:14" s="176" customFormat="1" x14ac:dyDescent="0.2">
      <c r="A48" s="10">
        <v>1</v>
      </c>
      <c r="B48" s="26" t="s">
        <v>219</v>
      </c>
      <c r="C48" s="27" t="s">
        <v>117</v>
      </c>
      <c r="D48" s="27">
        <v>12600</v>
      </c>
      <c r="E48" s="27"/>
      <c r="F48" s="71">
        <v>4.8581792713069338E-2</v>
      </c>
      <c r="G48" s="27">
        <v>612.13058818467368</v>
      </c>
      <c r="H48" s="27" t="s">
        <v>117</v>
      </c>
      <c r="I48" s="27">
        <v>3.2126705054496427</v>
      </c>
      <c r="L48" s="10">
        <f>SUBTOTAL(9,G50:G74)</f>
        <v>7512.3186068965506</v>
      </c>
      <c r="M48" s="10"/>
      <c r="N48" s="10" t="e">
        <v>#VALUE!</v>
      </c>
    </row>
    <row r="49" spans="1:13" x14ac:dyDescent="0.2">
      <c r="A49" s="10">
        <v>1</v>
      </c>
      <c r="B49" s="43" t="s">
        <v>157</v>
      </c>
      <c r="C49" s="91" t="s">
        <v>117</v>
      </c>
      <c r="D49" s="91" t="s">
        <v>117</v>
      </c>
      <c r="E49" s="91"/>
      <c r="F49" s="93" t="s">
        <v>117</v>
      </c>
      <c r="G49" s="91" t="s">
        <v>117</v>
      </c>
      <c r="H49" s="91">
        <v>7512.3186068965506</v>
      </c>
      <c r="I49" s="27" t="s">
        <v>117</v>
      </c>
      <c r="M49" s="10" t="e">
        <v>#VALUE!</v>
      </c>
    </row>
    <row r="50" spans="1:13" x14ac:dyDescent="0.2">
      <c r="A50" s="10">
        <v>1</v>
      </c>
      <c r="B50" s="26" t="s">
        <v>158</v>
      </c>
      <c r="C50" s="27" t="s">
        <v>117</v>
      </c>
      <c r="D50" s="27">
        <v>1</v>
      </c>
      <c r="E50" s="27"/>
      <c r="F50" s="71">
        <v>45</v>
      </c>
      <c r="G50" s="27">
        <v>45</v>
      </c>
      <c r="H50" s="27" t="s">
        <v>117</v>
      </c>
      <c r="I50" s="27">
        <v>0.23617537750232234</v>
      </c>
      <c r="M50" s="10">
        <v>100</v>
      </c>
    </row>
    <row r="51" spans="1:13" x14ac:dyDescent="0.2">
      <c r="A51" s="10">
        <v>1</v>
      </c>
      <c r="B51" s="26" t="s">
        <v>220</v>
      </c>
      <c r="C51" s="27" t="s">
        <v>117</v>
      </c>
      <c r="D51" s="27">
        <v>900</v>
      </c>
      <c r="E51" s="27"/>
      <c r="F51" s="71">
        <v>0.1396</v>
      </c>
      <c r="G51" s="27">
        <v>125.64</v>
      </c>
      <c r="H51" s="27" t="s">
        <v>117</v>
      </c>
      <c r="I51" s="27">
        <v>0.65940165398648398</v>
      </c>
      <c r="L51" s="63"/>
      <c r="M51" s="10">
        <v>100</v>
      </c>
    </row>
    <row r="52" spans="1:13" x14ac:dyDescent="0.2">
      <c r="A52" s="10">
        <v>1</v>
      </c>
      <c r="B52" s="26" t="s">
        <v>159</v>
      </c>
      <c r="C52" s="27" t="s">
        <v>117</v>
      </c>
      <c r="D52" s="27">
        <v>195</v>
      </c>
      <c r="E52" s="27"/>
      <c r="F52" s="72">
        <v>0.2</v>
      </c>
      <c r="G52" s="27">
        <v>39</v>
      </c>
      <c r="H52" s="27" t="s">
        <v>117</v>
      </c>
      <c r="I52" s="27">
        <v>0.20468532716867938</v>
      </c>
      <c r="M52" s="10">
        <v>100</v>
      </c>
    </row>
    <row r="53" spans="1:13" x14ac:dyDescent="0.2">
      <c r="A53" s="10">
        <v>1</v>
      </c>
      <c r="B53" s="26" t="s">
        <v>160</v>
      </c>
      <c r="C53" s="27" t="s">
        <v>117</v>
      </c>
      <c r="D53" s="27">
        <v>1200000</v>
      </c>
      <c r="E53" s="27"/>
      <c r="F53" s="71">
        <v>2.5000000000000001E-4</v>
      </c>
      <c r="G53" s="27">
        <v>300</v>
      </c>
      <c r="H53" s="27" t="s">
        <v>117</v>
      </c>
      <c r="I53" s="27">
        <v>1.5745025166821489</v>
      </c>
      <c r="M53" s="10">
        <v>100</v>
      </c>
    </row>
    <row r="54" spans="1:13" x14ac:dyDescent="0.2">
      <c r="A54" s="10">
        <v>1</v>
      </c>
      <c r="B54" s="26" t="s">
        <v>161</v>
      </c>
      <c r="C54" s="27" t="s">
        <v>117</v>
      </c>
      <c r="D54" s="27">
        <v>20000</v>
      </c>
      <c r="E54" s="27"/>
      <c r="F54" s="71">
        <v>0.1</v>
      </c>
      <c r="G54" s="27">
        <v>2000</v>
      </c>
      <c r="H54" s="27" t="s">
        <v>117</v>
      </c>
      <c r="I54" s="27">
        <v>10.49668344454766</v>
      </c>
      <c r="M54" s="10">
        <v>100</v>
      </c>
    </row>
    <row r="55" spans="1:13" x14ac:dyDescent="0.2">
      <c r="A55" s="10">
        <v>1</v>
      </c>
      <c r="B55" s="11" t="s">
        <v>162</v>
      </c>
      <c r="C55" s="75" t="s">
        <v>117</v>
      </c>
      <c r="D55" s="7">
        <v>902.5</v>
      </c>
      <c r="E55" s="9" t="s">
        <v>117</v>
      </c>
      <c r="F55" s="195">
        <v>4.5353448275862061</v>
      </c>
      <c r="G55" s="27">
        <v>4093.1487068965507</v>
      </c>
      <c r="H55" s="9" t="s">
        <v>117</v>
      </c>
      <c r="I55" s="24">
        <v>21.482243133876342</v>
      </c>
    </row>
    <row r="56" spans="1:13" hidden="1" x14ac:dyDescent="0.2">
      <c r="A56" s="10">
        <v>0</v>
      </c>
      <c r="B56" s="11">
        <v>0</v>
      </c>
      <c r="C56" s="75" t="s">
        <v>117</v>
      </c>
      <c r="D56" s="7" t="s">
        <v>117</v>
      </c>
      <c r="E56" s="9" t="s">
        <v>117</v>
      </c>
      <c r="F56" s="9" t="s">
        <v>117</v>
      </c>
      <c r="G56" s="7" t="s">
        <v>117</v>
      </c>
      <c r="H56" s="9" t="s">
        <v>117</v>
      </c>
      <c r="I56" s="24" t="s">
        <v>117</v>
      </c>
    </row>
    <row r="57" spans="1:13" hidden="1" x14ac:dyDescent="0.2">
      <c r="A57" s="10">
        <v>0</v>
      </c>
      <c r="B57" s="11">
        <v>0</v>
      </c>
      <c r="C57" s="75" t="s">
        <v>117</v>
      </c>
      <c r="D57" s="7" t="s">
        <v>117</v>
      </c>
      <c r="E57" s="9" t="s">
        <v>117</v>
      </c>
      <c r="F57" s="9" t="s">
        <v>117</v>
      </c>
      <c r="G57" s="7" t="s">
        <v>117</v>
      </c>
      <c r="H57" s="9" t="s">
        <v>117</v>
      </c>
      <c r="I57" s="24" t="s">
        <v>117</v>
      </c>
    </row>
    <row r="58" spans="1:13" hidden="1" x14ac:dyDescent="0.2">
      <c r="A58" s="10">
        <v>0</v>
      </c>
      <c r="B58" s="11">
        <v>0</v>
      </c>
      <c r="C58" s="75" t="s">
        <v>117</v>
      </c>
      <c r="D58" s="7" t="s">
        <v>117</v>
      </c>
      <c r="E58" s="9" t="s">
        <v>117</v>
      </c>
      <c r="F58" s="9" t="s">
        <v>117</v>
      </c>
      <c r="G58" s="7" t="s">
        <v>117</v>
      </c>
      <c r="H58" s="9" t="s">
        <v>117</v>
      </c>
      <c r="I58" s="24" t="s">
        <v>117</v>
      </c>
    </row>
    <row r="59" spans="1:13" hidden="1" x14ac:dyDescent="0.2">
      <c r="A59" s="10">
        <v>0</v>
      </c>
      <c r="B59" s="11">
        <v>0</v>
      </c>
      <c r="C59" s="75" t="s">
        <v>117</v>
      </c>
      <c r="D59" s="7" t="s">
        <v>117</v>
      </c>
      <c r="E59" s="9" t="s">
        <v>117</v>
      </c>
      <c r="F59" s="9" t="s">
        <v>117</v>
      </c>
      <c r="G59" s="7" t="s">
        <v>117</v>
      </c>
      <c r="H59" s="9" t="s">
        <v>117</v>
      </c>
      <c r="I59" s="24" t="s">
        <v>117</v>
      </c>
    </row>
    <row r="60" spans="1:13" hidden="1" x14ac:dyDescent="0.2">
      <c r="A60" s="10">
        <v>0</v>
      </c>
      <c r="B60" s="11">
        <v>0</v>
      </c>
      <c r="C60" s="75" t="s">
        <v>117</v>
      </c>
      <c r="D60" s="7" t="s">
        <v>117</v>
      </c>
      <c r="E60" s="9" t="s">
        <v>117</v>
      </c>
      <c r="F60" s="9" t="s">
        <v>117</v>
      </c>
      <c r="G60" s="7" t="s">
        <v>117</v>
      </c>
      <c r="H60" s="9" t="s">
        <v>117</v>
      </c>
      <c r="I60" s="24" t="s">
        <v>117</v>
      </c>
    </row>
    <row r="61" spans="1:13" hidden="1" x14ac:dyDescent="0.2">
      <c r="A61" s="10">
        <v>0</v>
      </c>
      <c r="B61" s="11">
        <v>0</v>
      </c>
      <c r="C61" s="75" t="s">
        <v>117</v>
      </c>
      <c r="D61" s="7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3" hidden="1" x14ac:dyDescent="0.2">
      <c r="A62" s="10">
        <v>0</v>
      </c>
      <c r="B62" s="11">
        <v>0</v>
      </c>
      <c r="C62" s="75" t="s">
        <v>117</v>
      </c>
      <c r="D62" s="7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3" hidden="1" x14ac:dyDescent="0.2">
      <c r="A63" s="10">
        <v>0</v>
      </c>
      <c r="B63" s="11">
        <v>0</v>
      </c>
      <c r="C63" s="75" t="s">
        <v>117</v>
      </c>
      <c r="D63" s="7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3" hidden="1" x14ac:dyDescent="0.2">
      <c r="A64" s="10">
        <v>0</v>
      </c>
      <c r="B64" s="11">
        <v>0</v>
      </c>
      <c r="C64" s="75" t="s">
        <v>117</v>
      </c>
      <c r="D64" s="7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3" hidden="1" x14ac:dyDescent="0.2">
      <c r="A65" s="10">
        <v>0</v>
      </c>
      <c r="B65" s="11">
        <v>0</v>
      </c>
      <c r="C65" s="75" t="s">
        <v>117</v>
      </c>
      <c r="D65" s="7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3" hidden="1" x14ac:dyDescent="0.2">
      <c r="A66" s="10">
        <v>0</v>
      </c>
      <c r="B66" s="11">
        <v>0</v>
      </c>
      <c r="C66" s="75" t="s">
        <v>117</v>
      </c>
      <c r="D66" s="7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3" hidden="1" x14ac:dyDescent="0.2">
      <c r="A67" s="10">
        <v>0</v>
      </c>
      <c r="B67" s="11">
        <v>0</v>
      </c>
      <c r="C67" s="75" t="s">
        <v>117</v>
      </c>
      <c r="D67" s="7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3" hidden="1" x14ac:dyDescent="0.2">
      <c r="A68" s="10">
        <v>0</v>
      </c>
      <c r="B68" s="11">
        <v>0</v>
      </c>
      <c r="C68" s="75" t="s">
        <v>117</v>
      </c>
      <c r="D68" s="7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3" hidden="1" x14ac:dyDescent="0.2">
      <c r="A69" s="10">
        <v>0</v>
      </c>
      <c r="B69" s="11">
        <v>0</v>
      </c>
      <c r="C69" s="75" t="s">
        <v>117</v>
      </c>
      <c r="D69" s="7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3" hidden="1" x14ac:dyDescent="0.2">
      <c r="A70" s="10">
        <v>0</v>
      </c>
      <c r="B70" s="11">
        <v>0</v>
      </c>
      <c r="C70" s="75" t="s">
        <v>117</v>
      </c>
      <c r="D70" s="7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3" hidden="1" x14ac:dyDescent="0.2">
      <c r="A71" s="10">
        <v>0</v>
      </c>
      <c r="B71" s="11">
        <v>0</v>
      </c>
      <c r="C71" s="75" t="s">
        <v>117</v>
      </c>
      <c r="D71" s="7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3" hidden="1" x14ac:dyDescent="0.2">
      <c r="A72" s="10">
        <v>0</v>
      </c>
      <c r="B72" s="11">
        <v>0</v>
      </c>
      <c r="C72" s="75" t="s">
        <v>117</v>
      </c>
      <c r="D72" s="7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3" x14ac:dyDescent="0.2">
      <c r="A73" s="10">
        <v>1</v>
      </c>
      <c r="B73" s="11" t="s">
        <v>163</v>
      </c>
      <c r="C73" s="9" t="s">
        <v>117</v>
      </c>
      <c r="D73" s="26" t="s">
        <v>117</v>
      </c>
      <c r="E73" s="77" t="s">
        <v>117</v>
      </c>
      <c r="F73" s="71" t="s">
        <v>117</v>
      </c>
      <c r="G73" s="30">
        <v>907.52</v>
      </c>
      <c r="H73" s="24" t="s">
        <v>117</v>
      </c>
      <c r="I73" s="24">
        <v>4.762975079797946</v>
      </c>
      <c r="M73" s="10">
        <v>160</v>
      </c>
    </row>
    <row r="74" spans="1:13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/>
      <c r="F74" s="71" t="s">
        <v>117</v>
      </c>
      <c r="G74" s="27">
        <v>2.0099</v>
      </c>
      <c r="H74" s="27" t="s">
        <v>117</v>
      </c>
      <c r="I74" s="27">
        <v>1.0548642027598171E-2</v>
      </c>
      <c r="M74" s="10">
        <v>100</v>
      </c>
    </row>
    <row r="75" spans="1:13" x14ac:dyDescent="0.2">
      <c r="A75" s="10">
        <v>1</v>
      </c>
      <c r="B75" s="94" t="s">
        <v>165</v>
      </c>
      <c r="C75" s="95" t="s">
        <v>117</v>
      </c>
      <c r="D75" s="91" t="s">
        <v>117</v>
      </c>
      <c r="E75" s="91"/>
      <c r="F75" s="93" t="s">
        <v>117</v>
      </c>
      <c r="G75" s="91" t="s">
        <v>117</v>
      </c>
      <c r="H75" s="91">
        <v>84.166666666666657</v>
      </c>
      <c r="I75" s="91" t="s">
        <v>117</v>
      </c>
      <c r="L75" s="63">
        <f>SUM(G76:G81)</f>
        <v>84.166666666666657</v>
      </c>
    </row>
    <row r="76" spans="1:13" x14ac:dyDescent="0.2">
      <c r="A76" s="10">
        <v>1</v>
      </c>
      <c r="B76" s="26" t="s">
        <v>221</v>
      </c>
      <c r="C76" s="24" t="s">
        <v>117</v>
      </c>
      <c r="D76" s="27">
        <v>0.5</v>
      </c>
      <c r="E76" s="27" t="s">
        <v>117</v>
      </c>
      <c r="F76" s="71" t="s">
        <v>117</v>
      </c>
      <c r="G76" s="27">
        <v>84.166666666666657</v>
      </c>
      <c r="H76" s="27" t="s">
        <v>117</v>
      </c>
      <c r="I76" s="27">
        <v>0.44173542829138063</v>
      </c>
    </row>
    <row r="77" spans="1:13" hidden="1" x14ac:dyDescent="0.2">
      <c r="A77" s="10">
        <v>0</v>
      </c>
      <c r="B77" s="26">
        <v>0</v>
      </c>
      <c r="C77" s="24" t="s">
        <v>117</v>
      </c>
      <c r="D77" s="27" t="s">
        <v>117</v>
      </c>
      <c r="E77" s="27"/>
      <c r="F77" s="27" t="s">
        <v>117</v>
      </c>
      <c r="G77" s="27" t="s">
        <v>117</v>
      </c>
      <c r="H77" s="27" t="s">
        <v>117</v>
      </c>
      <c r="I77" s="27" t="s">
        <v>117</v>
      </c>
    </row>
    <row r="78" spans="1:13" hidden="1" x14ac:dyDescent="0.2">
      <c r="A78" s="10">
        <v>0</v>
      </c>
      <c r="B78" s="26">
        <v>0</v>
      </c>
      <c r="C78" s="24" t="s">
        <v>117</v>
      </c>
      <c r="D78" s="27" t="s">
        <v>117</v>
      </c>
      <c r="E78" s="27"/>
      <c r="F78" s="27" t="s">
        <v>117</v>
      </c>
      <c r="G78" s="27" t="s">
        <v>117</v>
      </c>
      <c r="H78" s="27" t="s">
        <v>117</v>
      </c>
      <c r="I78" s="27" t="s">
        <v>117</v>
      </c>
    </row>
    <row r="79" spans="1:13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27" t="s">
        <v>117</v>
      </c>
      <c r="G79" s="27" t="s">
        <v>117</v>
      </c>
      <c r="H79" s="27" t="s">
        <v>117</v>
      </c>
      <c r="I79" s="27" t="s">
        <v>117</v>
      </c>
    </row>
    <row r="80" spans="1:13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27" t="s">
        <v>117</v>
      </c>
      <c r="G80" s="27" t="s">
        <v>117</v>
      </c>
      <c r="H80" s="27" t="s">
        <v>117</v>
      </c>
      <c r="I80" s="27" t="s">
        <v>117</v>
      </c>
    </row>
    <row r="81" spans="1:14" hidden="1" x14ac:dyDescent="0.2">
      <c r="A81" s="10">
        <v>0</v>
      </c>
      <c r="B81" s="11">
        <v>0</v>
      </c>
      <c r="C81" s="9" t="s">
        <v>117</v>
      </c>
      <c r="D81" s="26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4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4194.6873632071593</v>
      </c>
      <c r="I82" s="91" t="s">
        <v>117</v>
      </c>
      <c r="L82" s="63">
        <f>SUM(G83:G84)</f>
        <v>4194.6873632071593</v>
      </c>
      <c r="N82" s="10">
        <v>106.30424596282995</v>
      </c>
    </row>
    <row r="83" spans="1:14" x14ac:dyDescent="0.2">
      <c r="A83" s="10">
        <v>1</v>
      </c>
      <c r="B83" s="31" t="s">
        <v>168</v>
      </c>
      <c r="C83" s="24" t="s">
        <v>117</v>
      </c>
      <c r="D83" s="27">
        <v>115.05108093590378</v>
      </c>
      <c r="E83" s="27"/>
      <c r="F83" s="71">
        <v>21.565244253595356</v>
      </c>
      <c r="G83" s="27">
        <v>2481.1046620229331</v>
      </c>
      <c r="H83" s="27" t="s">
        <v>117</v>
      </c>
      <c r="I83" s="27">
        <v>13.021685115023068</v>
      </c>
      <c r="M83" s="10">
        <v>110.1751615432517</v>
      </c>
    </row>
    <row r="84" spans="1:14" x14ac:dyDescent="0.2">
      <c r="A84" s="10">
        <v>1</v>
      </c>
      <c r="B84" s="31" t="s">
        <v>169</v>
      </c>
      <c r="C84" s="24" t="s">
        <v>117</v>
      </c>
      <c r="D84" s="27">
        <v>297.70917087106915</v>
      </c>
      <c r="E84" s="27"/>
      <c r="F84" s="71">
        <v>5.7558949096880134</v>
      </c>
      <c r="G84" s="27">
        <v>1713.5827011842259</v>
      </c>
      <c r="H84" s="27" t="s">
        <v>117</v>
      </c>
      <c r="I84" s="27">
        <v>8.993467585191862</v>
      </c>
      <c r="M84" s="10">
        <v>101.15822873394214</v>
      </c>
    </row>
    <row r="85" spans="1:14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3" t="s">
        <v>117</v>
      </c>
      <c r="G85" s="91" t="s">
        <v>117</v>
      </c>
      <c r="H85" s="91">
        <v>1443.2217613176194</v>
      </c>
      <c r="I85" s="91" t="s">
        <v>117</v>
      </c>
      <c r="L85" s="63">
        <f>SUM(G86:G91)</f>
        <v>1443.2217613176194</v>
      </c>
      <c r="N85" s="10">
        <v>90.298002340267487</v>
      </c>
    </row>
    <row r="86" spans="1:14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4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566.22503247373641</v>
      </c>
      <c r="H87" s="27" t="s">
        <v>117</v>
      </c>
      <c r="I87" s="27">
        <v>2.9717424621277648</v>
      </c>
    </row>
    <row r="88" spans="1:14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613.97823516866822</v>
      </c>
      <c r="H88" s="27" t="s">
        <v>117</v>
      </c>
      <c r="I88" s="27">
        <v>3.2223675882037743</v>
      </c>
    </row>
    <row r="89" spans="1:14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263.01849367521493</v>
      </c>
      <c r="H89" s="27" t="s">
        <v>117</v>
      </c>
      <c r="I89" s="27">
        <v>1.380410934085246</v>
      </c>
    </row>
    <row r="90" spans="1:14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4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4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315.45296623148874</v>
      </c>
      <c r="H92" s="27" t="s">
        <v>117</v>
      </c>
      <c r="I92" s="27">
        <v>1.6556049640877597</v>
      </c>
      <c r="L92" s="63">
        <f>+G92</f>
        <v>315.45296623148874</v>
      </c>
    </row>
    <row r="93" spans="1:14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4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19053.637375707174</v>
      </c>
      <c r="H94" s="38" t="s">
        <v>117</v>
      </c>
      <c r="I94" s="38">
        <v>99.999999999999986</v>
      </c>
      <c r="K94" s="63"/>
      <c r="L94" s="63">
        <f>SUM(L31:L92)</f>
        <v>19053.637375707171</v>
      </c>
    </row>
    <row r="95" spans="1:14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4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19053.637375707174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0.95268186878535877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2481.1046620229331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16735.397942850032</v>
      </c>
      <c r="H112" s="35" t="s">
        <v>117</v>
      </c>
      <c r="I112" s="34" t="s">
        <v>117</v>
      </c>
      <c r="L112" s="63" t="e">
        <f>+L94-G105-G106</f>
        <v>#VALUE!</v>
      </c>
    </row>
    <row r="113" spans="1:13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0.83676989714250161</v>
      </c>
      <c r="G113" s="60" t="s">
        <v>117</v>
      </c>
      <c r="H113" s="42" t="s">
        <v>117</v>
      </c>
      <c r="I113" s="42" t="s">
        <v>117</v>
      </c>
      <c r="L113" s="243" t="e">
        <f>L112/G9-F113</f>
        <v>#VALUE!</v>
      </c>
      <c r="M113" s="10">
        <v>89.532213511551163</v>
      </c>
    </row>
    <row r="115" spans="1:13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D74:I80 I81 D82:I85 I86 D87:I89 I90:I91 I93 D92:I92 D31:I54 C3:I3 D55:H72">
    <cfRule type="cellIs" dxfId="25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="90" zoomScaleNormal="9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79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25000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31250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20</v>
      </c>
      <c r="H12" s="73" t="s">
        <v>2</v>
      </c>
      <c r="I12" s="61" t="s">
        <v>117</v>
      </c>
    </row>
    <row r="13" spans="1:9" hidden="1" x14ac:dyDescent="0.2">
      <c r="A13" s="10">
        <v>0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x14ac:dyDescent="0.2">
      <c r="A14" s="10">
        <v>1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11.344000000000001</v>
      </c>
      <c r="H18" s="73" t="s">
        <v>2</v>
      </c>
      <c r="I18" s="25" t="s">
        <v>117</v>
      </c>
    </row>
    <row r="19" spans="1:12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2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50000</v>
      </c>
      <c r="H21" s="24" t="s">
        <v>129</v>
      </c>
      <c r="I21" s="24" t="s">
        <v>117</v>
      </c>
    </row>
    <row r="22" spans="1:12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2" hidden="1" x14ac:dyDescent="0.2">
      <c r="A23" s="10">
        <v>0</v>
      </c>
      <c r="B23" s="24" t="s">
        <v>117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117</v>
      </c>
      <c r="H23" s="24" t="s">
        <v>117</v>
      </c>
      <c r="I23" s="24" t="s">
        <v>117</v>
      </c>
    </row>
    <row r="24" spans="1:12" ht="13.5" hidden="1" x14ac:dyDescent="0.2">
      <c r="A24" s="10">
        <v>0</v>
      </c>
      <c r="B24" s="24" t="s">
        <v>117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27" t="s">
        <v>117</v>
      </c>
      <c r="H24" s="24" t="s">
        <v>117</v>
      </c>
      <c r="I24" s="24" t="s">
        <v>117</v>
      </c>
    </row>
    <row r="25" spans="1:12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2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2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/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2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/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2" hidden="1" x14ac:dyDescent="0.2">
      <c r="A31" s="10">
        <v>0</v>
      </c>
      <c r="B31" s="32" t="s">
        <v>137</v>
      </c>
      <c r="C31" s="27" t="s">
        <v>117</v>
      </c>
      <c r="D31" s="27" t="s">
        <v>117</v>
      </c>
      <c r="E31" s="27"/>
      <c r="F31" s="27" t="s">
        <v>117</v>
      </c>
      <c r="G31" s="27" t="s">
        <v>117</v>
      </c>
      <c r="H31" s="27" t="s">
        <v>117</v>
      </c>
      <c r="I31" s="27" t="s">
        <v>117</v>
      </c>
      <c r="L31" s="63" t="str">
        <f>+H31</f>
        <v/>
      </c>
    </row>
    <row r="32" spans="1:12" hidden="1" x14ac:dyDescent="0.2">
      <c r="A32" s="10">
        <v>0</v>
      </c>
      <c r="B32" s="11" t="s">
        <v>214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4" x14ac:dyDescent="0.2">
      <c r="A33" s="10">
        <v>1</v>
      </c>
      <c r="B33" s="43" t="s">
        <v>140</v>
      </c>
      <c r="C33" s="91" t="s">
        <v>117</v>
      </c>
      <c r="D33" s="92" t="s">
        <v>117</v>
      </c>
      <c r="E33" s="91"/>
      <c r="F33" s="91" t="s">
        <v>117</v>
      </c>
      <c r="G33" s="91" t="s">
        <v>117</v>
      </c>
      <c r="H33" s="91">
        <v>5985.3309123093477</v>
      </c>
      <c r="I33" s="91" t="s">
        <v>117</v>
      </c>
      <c r="L33" s="10">
        <f>SUBTOTAL(9,G34:G49)</f>
        <v>5985.3309123093468</v>
      </c>
      <c r="M33" s="63"/>
      <c r="N33" s="218">
        <v>92.225262706574242</v>
      </c>
    </row>
    <row r="34" spans="1:14" x14ac:dyDescent="0.2">
      <c r="A34" s="10">
        <v>1</v>
      </c>
      <c r="B34" s="26" t="s">
        <v>141</v>
      </c>
      <c r="C34" s="27" t="s">
        <v>117</v>
      </c>
      <c r="D34" s="27">
        <v>50000</v>
      </c>
      <c r="E34" s="27"/>
      <c r="F34" s="71">
        <v>1.4004375000000003E-2</v>
      </c>
      <c r="G34" s="27">
        <v>700.21875000000011</v>
      </c>
      <c r="H34" s="27" t="s">
        <v>117</v>
      </c>
      <c r="I34" s="27">
        <v>3.3913547438812164</v>
      </c>
      <c r="K34" s="177"/>
      <c r="M34" s="218">
        <v>109.375</v>
      </c>
    </row>
    <row r="35" spans="1:14" x14ac:dyDescent="0.2">
      <c r="A35" s="10">
        <v>1</v>
      </c>
      <c r="B35" s="26" t="s">
        <v>142</v>
      </c>
      <c r="C35" s="27" t="s">
        <v>117</v>
      </c>
      <c r="D35" s="27">
        <v>50000</v>
      </c>
      <c r="E35" s="27"/>
      <c r="F35" s="71">
        <v>2.9837499999999999E-2</v>
      </c>
      <c r="G35" s="27">
        <v>1491.875</v>
      </c>
      <c r="H35" s="27" t="s">
        <v>117</v>
      </c>
      <c r="I35" s="27">
        <v>7.2255668082692566</v>
      </c>
      <c r="M35" s="218">
        <v>73.634029547579388</v>
      </c>
    </row>
    <row r="36" spans="1:14" x14ac:dyDescent="0.2">
      <c r="A36" s="10">
        <v>1</v>
      </c>
      <c r="B36" s="26" t="s">
        <v>143</v>
      </c>
      <c r="C36" s="27" t="s">
        <v>117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117</v>
      </c>
      <c r="I36" s="27">
        <v>9.1053644571738278E-3</v>
      </c>
    </row>
    <row r="37" spans="1:14" x14ac:dyDescent="0.2">
      <c r="A37" s="10">
        <v>1</v>
      </c>
      <c r="B37" s="26" t="s">
        <v>144</v>
      </c>
      <c r="C37" s="27" t="s">
        <v>117</v>
      </c>
      <c r="D37" s="27">
        <v>2.6</v>
      </c>
      <c r="E37" s="27"/>
      <c r="F37" s="71">
        <v>5.66</v>
      </c>
      <c r="G37" s="27">
        <v>14.716000000000001</v>
      </c>
      <c r="H37" s="27" t="s">
        <v>117</v>
      </c>
      <c r="I37" s="27">
        <v>7.1273693272218108E-2</v>
      </c>
    </row>
    <row r="38" spans="1:14" x14ac:dyDescent="0.2">
      <c r="A38" s="10">
        <v>1</v>
      </c>
      <c r="B38" s="11" t="s">
        <v>146</v>
      </c>
      <c r="C38" s="75" t="s">
        <v>117</v>
      </c>
      <c r="D38" s="27">
        <v>842.37582063669015</v>
      </c>
      <c r="E38" s="9" t="s">
        <v>117</v>
      </c>
      <c r="F38" s="28">
        <v>0.38304047350164377</v>
      </c>
      <c r="G38" s="27">
        <v>322.66403320301356</v>
      </c>
      <c r="H38" s="24" t="s">
        <v>117</v>
      </c>
      <c r="I38" s="24">
        <v>1.5627519252846147</v>
      </c>
    </row>
    <row r="39" spans="1:14" hidden="1" x14ac:dyDescent="0.2">
      <c r="A39" s="10">
        <v>0</v>
      </c>
      <c r="B39" s="11" t="s">
        <v>53</v>
      </c>
      <c r="C39" s="75" t="s">
        <v>117</v>
      </c>
      <c r="D39" s="82">
        <v>140</v>
      </c>
      <c r="E39" s="9" t="s">
        <v>117</v>
      </c>
      <c r="F39" s="13" t="s">
        <v>117</v>
      </c>
      <c r="G39" s="27" t="s">
        <v>117</v>
      </c>
      <c r="H39" s="24" t="s">
        <v>117</v>
      </c>
      <c r="I39" s="24" t="s">
        <v>117</v>
      </c>
    </row>
    <row r="40" spans="1:14" hidden="1" x14ac:dyDescent="0.2">
      <c r="A40" s="10">
        <v>0</v>
      </c>
      <c r="B40" s="11" t="s">
        <v>12</v>
      </c>
      <c r="C40" s="75" t="s">
        <v>117</v>
      </c>
      <c r="D40" s="82">
        <v>40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4" hidden="1" x14ac:dyDescent="0.2">
      <c r="A41" s="10">
        <v>0</v>
      </c>
      <c r="B41" s="26" t="s">
        <v>54</v>
      </c>
      <c r="C41" s="27" t="s">
        <v>117</v>
      </c>
      <c r="D41" s="27">
        <v>150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4" x14ac:dyDescent="0.2">
      <c r="A42" s="10">
        <v>1</v>
      </c>
      <c r="B42" s="26" t="s">
        <v>147</v>
      </c>
      <c r="C42" s="27" t="s">
        <v>117</v>
      </c>
      <c r="D42" s="27" t="s">
        <v>117</v>
      </c>
      <c r="E42" s="27" t="s">
        <v>117</v>
      </c>
      <c r="F42" s="71" t="s">
        <v>117</v>
      </c>
      <c r="G42" s="27">
        <v>181.41713999999956</v>
      </c>
      <c r="H42" s="27" t="s">
        <v>117</v>
      </c>
      <c r="I42" s="27">
        <v>0.87865381833942791</v>
      </c>
    </row>
    <row r="43" spans="1:14" hidden="1" x14ac:dyDescent="0.2">
      <c r="A43" s="10">
        <v>0</v>
      </c>
      <c r="B43" s="26" t="s">
        <v>215</v>
      </c>
      <c r="C43" s="27" t="s">
        <v>117</v>
      </c>
      <c r="D43" s="27">
        <v>2.4</v>
      </c>
      <c r="E43" s="27"/>
      <c r="F43" s="71">
        <v>8.363999999999999</v>
      </c>
      <c r="G43" s="27">
        <v>20.073599999999995</v>
      </c>
      <c r="H43" s="27" t="s">
        <v>117</v>
      </c>
      <c r="I43" s="27">
        <v>9.7222044663576868E-2</v>
      </c>
    </row>
    <row r="44" spans="1:14" hidden="1" x14ac:dyDescent="0.2">
      <c r="A44" s="10">
        <v>0</v>
      </c>
      <c r="B44" s="26" t="s">
        <v>216</v>
      </c>
      <c r="C44" s="27" t="s">
        <v>117</v>
      </c>
      <c r="D44" s="27">
        <v>0.4</v>
      </c>
      <c r="E44" s="27"/>
      <c r="F44" s="71">
        <v>201.83760000000001</v>
      </c>
      <c r="G44" s="27">
        <v>80.735040000000012</v>
      </c>
      <c r="H44" s="27" t="s">
        <v>117</v>
      </c>
      <c r="I44" s="27">
        <v>0.39102232109814222</v>
      </c>
    </row>
    <row r="45" spans="1:14" hidden="1" x14ac:dyDescent="0.2">
      <c r="A45" s="10">
        <v>0</v>
      </c>
      <c r="B45" s="26" t="s">
        <v>217</v>
      </c>
      <c r="C45" s="27" t="s">
        <v>117</v>
      </c>
      <c r="D45" s="27">
        <v>15</v>
      </c>
      <c r="E45" s="27"/>
      <c r="F45" s="71">
        <v>5.3738999999999999</v>
      </c>
      <c r="G45" s="27">
        <v>80.608499999999992</v>
      </c>
      <c r="H45" s="27" t="s">
        <v>117</v>
      </c>
      <c r="I45" s="27">
        <v>0.39040945257771087</v>
      </c>
    </row>
    <row r="46" spans="1:14" x14ac:dyDescent="0.2">
      <c r="A46" s="10">
        <v>1</v>
      </c>
      <c r="B46" s="26" t="s">
        <v>218</v>
      </c>
      <c r="C46" s="27" t="s">
        <v>117</v>
      </c>
      <c r="D46" s="27">
        <v>6300</v>
      </c>
      <c r="E46" s="27"/>
      <c r="F46" s="71">
        <v>5.9400000000000001E-2</v>
      </c>
      <c r="G46" s="27">
        <v>374.22</v>
      </c>
      <c r="H46" s="27" t="s">
        <v>117</v>
      </c>
      <c r="I46" s="27">
        <v>1.8124518548742499</v>
      </c>
    </row>
    <row r="47" spans="1:14" x14ac:dyDescent="0.2">
      <c r="A47" s="10">
        <v>1</v>
      </c>
      <c r="B47" s="26" t="s">
        <v>222</v>
      </c>
      <c r="C47" s="27" t="s">
        <v>117</v>
      </c>
      <c r="D47" s="27">
        <v>1.8</v>
      </c>
      <c r="E47" s="27"/>
      <c r="F47" s="71">
        <v>73.271889400921665</v>
      </c>
      <c r="G47" s="27">
        <v>131.88940092165899</v>
      </c>
      <c r="H47" s="27" t="s">
        <v>117</v>
      </c>
      <c r="I47" s="27">
        <v>0.63877716139894825</v>
      </c>
    </row>
    <row r="48" spans="1:14" x14ac:dyDescent="0.2">
      <c r="A48" s="10">
        <v>1</v>
      </c>
      <c r="B48" s="26" t="s">
        <v>156</v>
      </c>
      <c r="C48" s="27" t="s">
        <v>117</v>
      </c>
      <c r="D48" s="27">
        <v>3847</v>
      </c>
      <c r="E48" s="27"/>
      <c r="F48" s="71">
        <v>0.56000000000000005</v>
      </c>
      <c r="G48" s="27">
        <v>2154.3200000000002</v>
      </c>
      <c r="H48" s="80" t="s">
        <v>117</v>
      </c>
      <c r="I48" s="27">
        <v>10.433972743286555</v>
      </c>
    </row>
    <row r="49" spans="1:14" s="176" customFormat="1" x14ac:dyDescent="0.2">
      <c r="A49" s="10">
        <v>1</v>
      </c>
      <c r="B49" s="26" t="s">
        <v>219</v>
      </c>
      <c r="C49" s="27" t="s">
        <v>117</v>
      </c>
      <c r="D49" s="27">
        <v>12600</v>
      </c>
      <c r="E49" s="27"/>
      <c r="F49" s="71">
        <v>4.8581792713069338E-2</v>
      </c>
      <c r="G49" s="27">
        <v>612.13058818467368</v>
      </c>
      <c r="H49" s="27" t="s">
        <v>117</v>
      </c>
      <c r="I49" s="27">
        <v>2.9647192025561897</v>
      </c>
      <c r="L49" s="10">
        <f>SUBTOTAL(9,G50:G74)</f>
        <v>8248.7986068965492</v>
      </c>
      <c r="N49" s="218" t="e">
        <v>#VALUE!</v>
      </c>
    </row>
    <row r="50" spans="1:14" x14ac:dyDescent="0.2">
      <c r="A50" s="10">
        <v>1</v>
      </c>
      <c r="B50" s="43" t="s">
        <v>157</v>
      </c>
      <c r="C50" s="91" t="s">
        <v>117</v>
      </c>
      <c r="D50" s="91" t="s">
        <v>117</v>
      </c>
      <c r="E50" s="91"/>
      <c r="F50" s="93" t="s">
        <v>117</v>
      </c>
      <c r="G50" s="91" t="s">
        <v>117</v>
      </c>
      <c r="H50" s="91">
        <v>8248.7986068965492</v>
      </c>
      <c r="I50" s="27" t="s">
        <v>117</v>
      </c>
    </row>
    <row r="51" spans="1:14" x14ac:dyDescent="0.2">
      <c r="A51" s="10">
        <v>1</v>
      </c>
      <c r="B51" s="26" t="s">
        <v>158</v>
      </c>
      <c r="C51" s="27" t="s">
        <v>117</v>
      </c>
      <c r="D51" s="27">
        <v>1</v>
      </c>
      <c r="E51" s="27"/>
      <c r="F51" s="72">
        <v>45</v>
      </c>
      <c r="G51" s="27">
        <v>45</v>
      </c>
      <c r="H51" s="27" t="s">
        <v>117</v>
      </c>
      <c r="I51" s="27">
        <v>0.21794755349618203</v>
      </c>
      <c r="L51" s="63"/>
    </row>
    <row r="52" spans="1:14" x14ac:dyDescent="0.2">
      <c r="A52" s="10">
        <v>1</v>
      </c>
      <c r="B52" s="26" t="s">
        <v>220</v>
      </c>
      <c r="C52" s="27" t="s">
        <v>117</v>
      </c>
      <c r="D52" s="27">
        <v>900</v>
      </c>
      <c r="E52" s="27"/>
      <c r="F52" s="71">
        <v>0.1396</v>
      </c>
      <c r="G52" s="27">
        <v>125.64</v>
      </c>
      <c r="H52" s="27" t="s">
        <v>117</v>
      </c>
      <c r="I52" s="27">
        <v>0.60850956936134026</v>
      </c>
    </row>
    <row r="53" spans="1:14" x14ac:dyDescent="0.2">
      <c r="A53" s="10">
        <v>1</v>
      </c>
      <c r="B53" s="26" t="s">
        <v>159</v>
      </c>
      <c r="C53" s="27" t="s">
        <v>117</v>
      </c>
      <c r="D53" s="27">
        <v>243</v>
      </c>
      <c r="E53" s="27"/>
      <c r="F53" s="72">
        <v>0.2</v>
      </c>
      <c r="G53" s="27">
        <v>48.6</v>
      </c>
      <c r="H53" s="27" t="s">
        <v>117</v>
      </c>
      <c r="I53" s="27">
        <v>0.23538335777587663</v>
      </c>
      <c r="M53" s="218">
        <v>100</v>
      </c>
    </row>
    <row r="54" spans="1:14" x14ac:dyDescent="0.2">
      <c r="A54" s="10">
        <v>1</v>
      </c>
      <c r="B54" s="26" t="s">
        <v>160</v>
      </c>
      <c r="C54" s="27" t="s">
        <v>117</v>
      </c>
      <c r="D54" s="27">
        <v>1200000</v>
      </c>
      <c r="E54" s="27"/>
      <c r="F54" s="71">
        <v>2.5000000000000001E-4</v>
      </c>
      <c r="G54" s="27">
        <v>300</v>
      </c>
      <c r="H54" s="27" t="s">
        <v>117</v>
      </c>
      <c r="I54" s="27">
        <v>1.452983689974547</v>
      </c>
    </row>
    <row r="55" spans="1:14" x14ac:dyDescent="0.2">
      <c r="A55" s="10">
        <v>1</v>
      </c>
      <c r="B55" s="11" t="s">
        <v>161</v>
      </c>
      <c r="C55" s="75" t="s">
        <v>117</v>
      </c>
      <c r="D55" s="7">
        <v>25000</v>
      </c>
      <c r="E55" s="9" t="s">
        <v>117</v>
      </c>
      <c r="F55" s="195">
        <v>0.1</v>
      </c>
      <c r="G55" s="27">
        <v>2500</v>
      </c>
      <c r="H55" s="9" t="s">
        <v>117</v>
      </c>
      <c r="I55" s="24">
        <v>12.108197416454558</v>
      </c>
    </row>
    <row r="56" spans="1:14" x14ac:dyDescent="0.2">
      <c r="A56" s="10">
        <v>1</v>
      </c>
      <c r="B56" s="11" t="s">
        <v>162</v>
      </c>
      <c r="C56" s="75" t="s">
        <v>117</v>
      </c>
      <c r="D56" s="7">
        <v>902.5</v>
      </c>
      <c r="E56" s="9" t="s">
        <v>117</v>
      </c>
      <c r="F56" s="195">
        <v>4.5353448275862061</v>
      </c>
      <c r="G56" s="7">
        <v>4093.1487068965507</v>
      </c>
      <c r="H56" s="9" t="s">
        <v>117</v>
      </c>
      <c r="I56" s="24">
        <v>19.824261039203652</v>
      </c>
    </row>
    <row r="57" spans="1:14" hidden="1" x14ac:dyDescent="0.2">
      <c r="A57" s="10">
        <v>0</v>
      </c>
      <c r="B57" s="11">
        <v>0</v>
      </c>
      <c r="C57" s="75" t="s">
        <v>117</v>
      </c>
      <c r="D57" s="7" t="s">
        <v>117</v>
      </c>
      <c r="E57" s="9" t="s">
        <v>117</v>
      </c>
      <c r="F57" s="9" t="s">
        <v>117</v>
      </c>
      <c r="G57" s="7" t="s">
        <v>117</v>
      </c>
      <c r="H57" s="9" t="s">
        <v>117</v>
      </c>
      <c r="I57" s="24" t="s">
        <v>117</v>
      </c>
    </row>
    <row r="58" spans="1:14" hidden="1" x14ac:dyDescent="0.2">
      <c r="A58" s="10">
        <v>0</v>
      </c>
      <c r="B58" s="11">
        <v>0</v>
      </c>
      <c r="C58" s="75" t="s">
        <v>117</v>
      </c>
      <c r="D58" s="7" t="s">
        <v>117</v>
      </c>
      <c r="E58" s="9" t="s">
        <v>117</v>
      </c>
      <c r="F58" s="9" t="s">
        <v>117</v>
      </c>
      <c r="G58" s="7" t="s">
        <v>117</v>
      </c>
      <c r="H58" s="9" t="s">
        <v>117</v>
      </c>
      <c r="I58" s="24" t="s">
        <v>117</v>
      </c>
    </row>
    <row r="59" spans="1:14" hidden="1" x14ac:dyDescent="0.2">
      <c r="A59" s="10">
        <v>0</v>
      </c>
      <c r="B59" s="11">
        <v>0</v>
      </c>
      <c r="C59" s="75" t="s">
        <v>117</v>
      </c>
      <c r="D59" s="7" t="s">
        <v>117</v>
      </c>
      <c r="E59" s="9" t="s">
        <v>117</v>
      </c>
      <c r="F59" s="9" t="s">
        <v>117</v>
      </c>
      <c r="G59" s="7" t="s">
        <v>117</v>
      </c>
      <c r="H59" s="9" t="s">
        <v>117</v>
      </c>
      <c r="I59" s="24" t="s">
        <v>117</v>
      </c>
    </row>
    <row r="60" spans="1:14" hidden="1" x14ac:dyDescent="0.2">
      <c r="A60" s="10">
        <v>0</v>
      </c>
      <c r="B60" s="11">
        <v>0</v>
      </c>
      <c r="C60" s="75" t="s">
        <v>117</v>
      </c>
      <c r="D60" s="7" t="s">
        <v>117</v>
      </c>
      <c r="E60" s="9" t="s">
        <v>117</v>
      </c>
      <c r="F60" s="9" t="s">
        <v>117</v>
      </c>
      <c r="G60" s="7" t="s">
        <v>117</v>
      </c>
      <c r="H60" s="9" t="s">
        <v>117</v>
      </c>
      <c r="I60" s="24" t="s">
        <v>117</v>
      </c>
    </row>
    <row r="61" spans="1:14" hidden="1" x14ac:dyDescent="0.2">
      <c r="A61" s="10">
        <v>0</v>
      </c>
      <c r="B61" s="11">
        <v>0</v>
      </c>
      <c r="C61" s="75" t="s">
        <v>117</v>
      </c>
      <c r="D61" s="7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4" hidden="1" x14ac:dyDescent="0.2">
      <c r="A62" s="10">
        <v>0</v>
      </c>
      <c r="B62" s="11">
        <v>0</v>
      </c>
      <c r="C62" s="75" t="s">
        <v>117</v>
      </c>
      <c r="D62" s="7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4" hidden="1" x14ac:dyDescent="0.2">
      <c r="A63" s="10">
        <v>0</v>
      </c>
      <c r="B63" s="11">
        <v>0</v>
      </c>
      <c r="C63" s="75" t="s">
        <v>117</v>
      </c>
      <c r="D63" s="7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4" hidden="1" x14ac:dyDescent="0.2">
      <c r="A64" s="10">
        <v>0</v>
      </c>
      <c r="B64" s="11">
        <v>0</v>
      </c>
      <c r="C64" s="75" t="s">
        <v>117</v>
      </c>
      <c r="D64" s="7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3" hidden="1" x14ac:dyDescent="0.2">
      <c r="A65" s="10">
        <v>0</v>
      </c>
      <c r="B65" s="11">
        <v>0</v>
      </c>
      <c r="C65" s="75" t="s">
        <v>117</v>
      </c>
      <c r="D65" s="7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3" hidden="1" x14ac:dyDescent="0.2">
      <c r="A66" s="10">
        <v>0</v>
      </c>
      <c r="B66" s="11">
        <v>0</v>
      </c>
      <c r="C66" s="75" t="s">
        <v>117</v>
      </c>
      <c r="D66" s="7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3" hidden="1" x14ac:dyDescent="0.2">
      <c r="A67" s="10">
        <v>0</v>
      </c>
      <c r="B67" s="11">
        <v>0</v>
      </c>
      <c r="C67" s="75" t="s">
        <v>117</v>
      </c>
      <c r="D67" s="7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3" hidden="1" x14ac:dyDescent="0.2">
      <c r="A68" s="10">
        <v>0</v>
      </c>
      <c r="B68" s="11">
        <v>0</v>
      </c>
      <c r="C68" s="75" t="s">
        <v>117</v>
      </c>
      <c r="D68" s="7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3" hidden="1" x14ac:dyDescent="0.2">
      <c r="A69" s="10">
        <v>0</v>
      </c>
      <c r="B69" s="11">
        <v>0</v>
      </c>
      <c r="C69" s="75" t="s">
        <v>117</v>
      </c>
      <c r="D69" s="7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3" hidden="1" x14ac:dyDescent="0.2">
      <c r="A70" s="10">
        <v>0</v>
      </c>
      <c r="B70" s="11">
        <v>0</v>
      </c>
      <c r="C70" s="75" t="s">
        <v>117</v>
      </c>
      <c r="D70" s="7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3" hidden="1" x14ac:dyDescent="0.2">
      <c r="A71" s="10">
        <v>0</v>
      </c>
      <c r="B71" s="11">
        <v>0</v>
      </c>
      <c r="C71" s="75" t="s">
        <v>117</v>
      </c>
      <c r="D71" s="7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3" hidden="1" x14ac:dyDescent="0.2">
      <c r="A72" s="10">
        <v>0</v>
      </c>
      <c r="B72" s="11">
        <v>0</v>
      </c>
      <c r="C72" s="75" t="s">
        <v>117</v>
      </c>
      <c r="D72" s="7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3" x14ac:dyDescent="0.2">
      <c r="A73" s="10">
        <v>1</v>
      </c>
      <c r="B73" s="11" t="s">
        <v>163</v>
      </c>
      <c r="C73" s="9" t="s">
        <v>117</v>
      </c>
      <c r="D73" s="26" t="s">
        <v>117</v>
      </c>
      <c r="E73" s="77" t="s">
        <v>117</v>
      </c>
      <c r="F73" s="71" t="s">
        <v>117</v>
      </c>
      <c r="G73" s="30">
        <v>1134.4000000000001</v>
      </c>
      <c r="H73" s="24" t="s">
        <v>117</v>
      </c>
      <c r="I73" s="24">
        <v>5.4942156596904201</v>
      </c>
      <c r="M73" s="218">
        <v>160</v>
      </c>
    </row>
    <row r="74" spans="1:13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/>
      <c r="F74" s="71" t="s">
        <v>117</v>
      </c>
      <c r="G74" s="27">
        <v>2.0099</v>
      </c>
      <c r="H74" s="27" t="s">
        <v>117</v>
      </c>
      <c r="I74" s="27">
        <v>9.7345063949328056E-3</v>
      </c>
      <c r="M74" s="218">
        <v>100</v>
      </c>
    </row>
    <row r="75" spans="1:13" x14ac:dyDescent="0.2">
      <c r="A75" s="10">
        <v>1</v>
      </c>
      <c r="B75" s="94" t="s">
        <v>165</v>
      </c>
      <c r="C75" s="95" t="s">
        <v>117</v>
      </c>
      <c r="D75" s="91" t="s">
        <v>117</v>
      </c>
      <c r="E75" s="91"/>
      <c r="F75" s="93" t="s">
        <v>117</v>
      </c>
      <c r="G75" s="91" t="s">
        <v>117</v>
      </c>
      <c r="H75" s="91">
        <v>84.166666666666657</v>
      </c>
      <c r="I75" s="91" t="s">
        <v>117</v>
      </c>
      <c r="L75" s="63">
        <f>SUM(G76:G81)</f>
        <v>84.166666666666657</v>
      </c>
    </row>
    <row r="76" spans="1:13" x14ac:dyDescent="0.2">
      <c r="A76" s="10">
        <v>1</v>
      </c>
      <c r="B76" s="26" t="s">
        <v>221</v>
      </c>
      <c r="C76" s="24" t="s">
        <v>117</v>
      </c>
      <c r="D76" s="27">
        <v>0.5</v>
      </c>
      <c r="E76" s="27" t="s">
        <v>117</v>
      </c>
      <c r="F76" s="71" t="s">
        <v>117</v>
      </c>
      <c r="G76" s="27">
        <v>84.166666666666657</v>
      </c>
      <c r="H76" s="27" t="s">
        <v>117</v>
      </c>
      <c r="I76" s="27">
        <v>0.40764264635397007</v>
      </c>
    </row>
    <row r="77" spans="1:13" hidden="1" x14ac:dyDescent="0.2">
      <c r="A77" s="10">
        <v>0</v>
      </c>
      <c r="B77" s="26">
        <v>0</v>
      </c>
      <c r="C77" s="24" t="s">
        <v>117</v>
      </c>
      <c r="D77" s="27" t="s">
        <v>117</v>
      </c>
      <c r="E77" s="27"/>
      <c r="F77" s="27" t="s">
        <v>117</v>
      </c>
      <c r="G77" s="27" t="s">
        <v>117</v>
      </c>
      <c r="H77" s="27" t="s">
        <v>117</v>
      </c>
      <c r="I77" s="27" t="s">
        <v>117</v>
      </c>
    </row>
    <row r="78" spans="1:13" hidden="1" x14ac:dyDescent="0.2">
      <c r="A78" s="10">
        <v>0</v>
      </c>
      <c r="B78" s="26">
        <v>0</v>
      </c>
      <c r="C78" s="24" t="s">
        <v>117</v>
      </c>
      <c r="D78" s="27" t="s">
        <v>117</v>
      </c>
      <c r="E78" s="27"/>
      <c r="F78" s="27" t="s">
        <v>117</v>
      </c>
      <c r="G78" s="27" t="s">
        <v>117</v>
      </c>
      <c r="H78" s="27" t="s">
        <v>117</v>
      </c>
      <c r="I78" s="27" t="s">
        <v>117</v>
      </c>
    </row>
    <row r="79" spans="1:13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27" t="s">
        <v>117</v>
      </c>
      <c r="G79" s="27" t="s">
        <v>117</v>
      </c>
      <c r="H79" s="27" t="s">
        <v>117</v>
      </c>
      <c r="I79" s="27" t="s">
        <v>117</v>
      </c>
    </row>
    <row r="80" spans="1:13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27" t="s">
        <v>117</v>
      </c>
      <c r="G80" s="27" t="s">
        <v>117</v>
      </c>
      <c r="H80" s="27" t="s">
        <v>117</v>
      </c>
      <c r="I80" s="27" t="s">
        <v>117</v>
      </c>
    </row>
    <row r="81" spans="1:14" hidden="1" x14ac:dyDescent="0.2">
      <c r="A81" s="10">
        <v>0</v>
      </c>
      <c r="B81" s="11">
        <v>0</v>
      </c>
      <c r="C81" s="9" t="s">
        <v>117</v>
      </c>
      <c r="D81" s="26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4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4411.2674007130809</v>
      </c>
      <c r="I82" s="91" t="s">
        <v>117</v>
      </c>
      <c r="L82" s="63">
        <f>SUM(G83:G84)</f>
        <v>4411.2674007130809</v>
      </c>
      <c r="N82" s="218">
        <v>106.7524854398275</v>
      </c>
    </row>
    <row r="83" spans="1:14" x14ac:dyDescent="0.2">
      <c r="A83" s="10">
        <v>1</v>
      </c>
      <c r="B83" s="31" t="s">
        <v>168</v>
      </c>
      <c r="C83" s="24" t="s">
        <v>117</v>
      </c>
      <c r="D83" s="27">
        <v>121.79274760257044</v>
      </c>
      <c r="E83" s="27"/>
      <c r="F83" s="71">
        <v>21.588587984370413</v>
      </c>
      <c r="G83" s="27">
        <v>2629.3334474763105</v>
      </c>
      <c r="H83" s="27" t="s">
        <v>117</v>
      </c>
      <c r="I83" s="27">
        <v>12.734595382292088</v>
      </c>
    </row>
    <row r="84" spans="1:14" x14ac:dyDescent="0.2">
      <c r="A84" s="10">
        <v>1</v>
      </c>
      <c r="B84" s="31" t="s">
        <v>169</v>
      </c>
      <c r="C84" s="24" t="s">
        <v>117</v>
      </c>
      <c r="D84" s="27">
        <v>309.58417087106909</v>
      </c>
      <c r="E84" s="27"/>
      <c r="F84" s="71">
        <v>5.7558949096880134</v>
      </c>
      <c r="G84" s="27">
        <v>1781.9339532367708</v>
      </c>
      <c r="H84" s="27" t="s">
        <v>117</v>
      </c>
      <c r="I84" s="27">
        <v>8.6304032355496503</v>
      </c>
    </row>
    <row r="85" spans="1:14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3" t="s">
        <v>117</v>
      </c>
      <c r="G85" s="91" t="s">
        <v>117</v>
      </c>
      <c r="H85" s="91">
        <v>1524.0812113518389</v>
      </c>
      <c r="I85" s="91" t="s">
        <v>117</v>
      </c>
      <c r="L85" s="63">
        <f>SUM(G86:G91)</f>
        <v>1524.0812113518389</v>
      </c>
      <c r="N85" s="218">
        <v>88.869599413994877</v>
      </c>
    </row>
    <row r="86" spans="1:14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4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587.62982035587709</v>
      </c>
      <c r="H87" s="27" t="s">
        <v>117</v>
      </c>
      <c r="I87" s="27">
        <v>2.8460551490658745</v>
      </c>
    </row>
    <row r="88" spans="1:14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638.46855073837389</v>
      </c>
      <c r="H88" s="27" t="s">
        <v>117</v>
      </c>
      <c r="I88" s="27">
        <v>3.0922813026151461</v>
      </c>
    </row>
    <row r="89" spans="1:14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297.98284025758784</v>
      </c>
      <c r="H89" s="27" t="s">
        <v>117</v>
      </c>
      <c r="I89" s="27">
        <v>1.4432140226218866</v>
      </c>
    </row>
    <row r="90" spans="1:14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4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4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393.52433892015932</v>
      </c>
      <c r="H92" s="27" t="s">
        <v>117</v>
      </c>
      <c r="I92" s="27">
        <v>1.9059481535300244</v>
      </c>
      <c r="L92" s="63">
        <f>+G92</f>
        <v>393.52433892015932</v>
      </c>
    </row>
    <row r="93" spans="1:14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4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20647.169136857643</v>
      </c>
      <c r="H94" s="38" t="s">
        <v>117</v>
      </c>
      <c r="I94" s="38">
        <v>100</v>
      </c>
      <c r="K94" s="63"/>
      <c r="L94" s="63">
        <f>SUM(L31:L92)</f>
        <v>20647.169136857647</v>
      </c>
    </row>
    <row r="95" spans="1:14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4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20647.169136857643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0.82588676547430573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2629.3334474763105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18328.9297040005</v>
      </c>
      <c r="H112" s="35" t="s">
        <v>117</v>
      </c>
      <c r="I112" s="34" t="s">
        <v>117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0.73315718816002007</v>
      </c>
      <c r="G113" s="60" t="s">
        <v>117</v>
      </c>
      <c r="H113" s="42" t="s">
        <v>117</v>
      </c>
      <c r="I113" s="42" t="s">
        <v>117</v>
      </c>
      <c r="L113" s="244" t="e">
        <f>L112/G9-F113</f>
        <v>#VALUE!</v>
      </c>
      <c r="N113" s="10">
        <v>90.766303308247146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D74:I80 I81 D82:I85 I86 D87:I89 I90:I91 I93 D92:I92 D31:I54 C3:I3 D55:H72">
    <cfRule type="cellIs" dxfId="24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="90" zoomScaleNormal="90" workbookViewId="0">
      <selection activeCell="Q94" sqref="Q9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116</v>
      </c>
      <c r="C3" s="27" t="s">
        <v>117</v>
      </c>
      <c r="D3" s="27" t="s">
        <v>117</v>
      </c>
      <c r="E3" s="27"/>
      <c r="F3" s="27" t="s">
        <v>117</v>
      </c>
      <c r="G3" s="27" t="s">
        <v>117</v>
      </c>
      <c r="H3" s="27" t="s">
        <v>117</v>
      </c>
      <c r="I3" s="27" t="s">
        <v>117</v>
      </c>
    </row>
    <row r="4" spans="1:9" x14ac:dyDescent="0.2">
      <c r="A4" s="10">
        <v>1</v>
      </c>
      <c r="B4" s="95" t="s">
        <v>0</v>
      </c>
      <c r="C4" s="24" t="s">
        <v>117</v>
      </c>
      <c r="D4" s="24" t="s">
        <v>117</v>
      </c>
      <c r="E4" s="24"/>
      <c r="F4" s="24" t="s">
        <v>117</v>
      </c>
      <c r="G4" s="24" t="s">
        <v>117</v>
      </c>
      <c r="H4" s="24" t="s">
        <v>117</v>
      </c>
      <c r="I4" s="25" t="s">
        <v>117</v>
      </c>
    </row>
    <row r="5" spans="1:9" x14ac:dyDescent="0.2">
      <c r="A5" s="10">
        <v>1</v>
      </c>
      <c r="B5" s="24" t="s">
        <v>117</v>
      </c>
      <c r="C5" s="24" t="s">
        <v>117</v>
      </c>
      <c r="D5" s="61" t="s">
        <v>117</v>
      </c>
      <c r="E5" s="62"/>
      <c r="F5" s="62" t="s">
        <v>117</v>
      </c>
      <c r="G5" s="175" t="s">
        <v>118</v>
      </c>
      <c r="H5" s="62"/>
      <c r="I5" s="61" t="s">
        <v>117</v>
      </c>
    </row>
    <row r="6" spans="1:9" x14ac:dyDescent="0.2">
      <c r="A6" s="10">
        <v>1</v>
      </c>
      <c r="B6" s="79" t="s">
        <v>119</v>
      </c>
      <c r="C6" s="24" t="s">
        <v>117</v>
      </c>
      <c r="D6" s="61" t="s">
        <v>117</v>
      </c>
      <c r="E6" s="62"/>
      <c r="F6" s="62" t="s">
        <v>117</v>
      </c>
      <c r="G6" s="62" t="s">
        <v>117</v>
      </c>
      <c r="H6" s="62" t="s">
        <v>117</v>
      </c>
      <c r="I6" s="61" t="s">
        <v>117</v>
      </c>
    </row>
    <row r="7" spans="1:9" x14ac:dyDescent="0.2">
      <c r="A7" s="10">
        <v>1</v>
      </c>
      <c r="B7" s="95" t="s">
        <v>77</v>
      </c>
      <c r="C7" s="24" t="s">
        <v>117</v>
      </c>
      <c r="D7" s="61" t="s">
        <v>117</v>
      </c>
      <c r="E7" s="62"/>
      <c r="F7" s="62" t="s">
        <v>117</v>
      </c>
      <c r="G7" s="62" t="s">
        <v>117</v>
      </c>
      <c r="H7" s="62" t="s">
        <v>117</v>
      </c>
      <c r="I7" s="61" t="s">
        <v>117</v>
      </c>
    </row>
    <row r="8" spans="1:9" x14ac:dyDescent="0.2">
      <c r="A8" s="10">
        <v>1</v>
      </c>
      <c r="B8" s="24" t="s">
        <v>117</v>
      </c>
      <c r="C8" s="24" t="s">
        <v>117</v>
      </c>
      <c r="D8" s="61" t="s">
        <v>117</v>
      </c>
      <c r="E8" s="62"/>
      <c r="F8" s="62" t="s">
        <v>117</v>
      </c>
      <c r="G8" s="62" t="s">
        <v>117</v>
      </c>
      <c r="H8" s="62" t="s">
        <v>117</v>
      </c>
      <c r="I8" s="61" t="s">
        <v>117</v>
      </c>
    </row>
    <row r="9" spans="1:9" x14ac:dyDescent="0.2">
      <c r="A9" s="10">
        <v>1</v>
      </c>
      <c r="B9" s="95" t="s">
        <v>120</v>
      </c>
      <c r="C9" s="95" t="s">
        <v>117</v>
      </c>
      <c r="D9" s="101" t="s">
        <v>117</v>
      </c>
      <c r="E9" s="102"/>
      <c r="F9" s="102" t="s">
        <v>117</v>
      </c>
      <c r="G9" s="144">
        <v>12000</v>
      </c>
      <c r="H9" s="145" t="s">
        <v>1</v>
      </c>
      <c r="I9" s="61" t="s">
        <v>117</v>
      </c>
    </row>
    <row r="10" spans="1:9" x14ac:dyDescent="0.2">
      <c r="A10" s="10">
        <v>1</v>
      </c>
      <c r="B10" s="24" t="s">
        <v>117</v>
      </c>
      <c r="C10" s="24" t="s">
        <v>117</v>
      </c>
      <c r="D10" s="61" t="s">
        <v>117</v>
      </c>
      <c r="E10" s="62"/>
      <c r="F10" s="62" t="s">
        <v>117</v>
      </c>
      <c r="G10" s="96" t="s">
        <v>117</v>
      </c>
      <c r="H10" s="97" t="s">
        <v>117</v>
      </c>
      <c r="I10" s="61" t="s">
        <v>117</v>
      </c>
    </row>
    <row r="11" spans="1:9" x14ac:dyDescent="0.2">
      <c r="A11" s="10">
        <v>1</v>
      </c>
      <c r="B11" s="24" t="s">
        <v>121</v>
      </c>
      <c r="C11" s="24" t="s">
        <v>117</v>
      </c>
      <c r="D11" s="61" t="s">
        <v>117</v>
      </c>
      <c r="E11" s="62"/>
      <c r="F11" s="62" t="s">
        <v>117</v>
      </c>
      <c r="G11" s="96">
        <v>15000</v>
      </c>
      <c r="H11" s="97" t="s">
        <v>1</v>
      </c>
      <c r="I11" s="61" t="s">
        <v>117</v>
      </c>
    </row>
    <row r="12" spans="1:9" x14ac:dyDescent="0.2">
      <c r="A12" s="10">
        <v>1</v>
      </c>
      <c r="B12" s="24" t="s">
        <v>122</v>
      </c>
      <c r="C12" s="24" t="s">
        <v>117</v>
      </c>
      <c r="D12" s="61" t="s">
        <v>117</v>
      </c>
      <c r="E12" s="62"/>
      <c r="F12" s="62" t="s">
        <v>117</v>
      </c>
      <c r="G12" s="40">
        <v>20</v>
      </c>
      <c r="H12" s="73" t="s">
        <v>2</v>
      </c>
      <c r="I12" s="61" t="s">
        <v>117</v>
      </c>
    </row>
    <row r="13" spans="1:9" hidden="1" x14ac:dyDescent="0.2">
      <c r="A13" s="10">
        <v>0</v>
      </c>
      <c r="B13" s="24" t="s">
        <v>117</v>
      </c>
      <c r="C13" s="24" t="s">
        <v>117</v>
      </c>
      <c r="D13" s="61" t="s">
        <v>117</v>
      </c>
      <c r="E13" s="62" t="s">
        <v>117</v>
      </c>
      <c r="F13" s="62" t="s">
        <v>117</v>
      </c>
      <c r="G13" s="62" t="s">
        <v>117</v>
      </c>
      <c r="H13" s="62" t="s">
        <v>117</v>
      </c>
      <c r="I13" s="61" t="s">
        <v>117</v>
      </c>
    </row>
    <row r="14" spans="1:9" x14ac:dyDescent="0.2">
      <c r="A14" s="10">
        <v>1</v>
      </c>
      <c r="B14" s="24" t="s">
        <v>117</v>
      </c>
      <c r="C14" s="24" t="s">
        <v>117</v>
      </c>
      <c r="D14" s="61" t="s">
        <v>117</v>
      </c>
      <c r="E14" s="62"/>
      <c r="F14" s="62" t="s">
        <v>117</v>
      </c>
      <c r="G14" s="40" t="s">
        <v>117</v>
      </c>
      <c r="H14" s="73" t="s">
        <v>117</v>
      </c>
      <c r="I14" s="61" t="s">
        <v>117</v>
      </c>
    </row>
    <row r="15" spans="1:9" x14ac:dyDescent="0.2">
      <c r="A15" s="10">
        <v>1</v>
      </c>
      <c r="B15" s="24" t="s">
        <v>123</v>
      </c>
      <c r="C15" s="24" t="s">
        <v>117</v>
      </c>
      <c r="D15" s="61" t="s">
        <v>117</v>
      </c>
      <c r="E15" s="62"/>
      <c r="F15" s="62" t="s">
        <v>117</v>
      </c>
      <c r="G15" s="248">
        <v>0.5</v>
      </c>
      <c r="H15" s="73" t="s">
        <v>3</v>
      </c>
      <c r="I15" s="61" t="s">
        <v>117</v>
      </c>
    </row>
    <row r="16" spans="1:9" x14ac:dyDescent="0.2">
      <c r="A16" s="10">
        <v>1</v>
      </c>
      <c r="B16" s="24" t="s">
        <v>124</v>
      </c>
      <c r="C16" s="24" t="s">
        <v>117</v>
      </c>
      <c r="D16" s="61" t="s">
        <v>117</v>
      </c>
      <c r="E16" s="62"/>
      <c r="F16" s="62" t="s">
        <v>117</v>
      </c>
      <c r="G16" s="40">
        <v>1</v>
      </c>
      <c r="H16" s="73" t="s">
        <v>125</v>
      </c>
      <c r="I16" s="61" t="s">
        <v>117</v>
      </c>
    </row>
    <row r="17" spans="1:12" x14ac:dyDescent="0.2">
      <c r="A17" s="10">
        <v>1</v>
      </c>
      <c r="B17" s="24" t="s">
        <v>117</v>
      </c>
      <c r="C17" s="24" t="s">
        <v>117</v>
      </c>
      <c r="D17" s="61" t="s">
        <v>117</v>
      </c>
      <c r="E17" s="62"/>
      <c r="F17" s="62" t="s">
        <v>117</v>
      </c>
      <c r="G17" s="40" t="s">
        <v>117</v>
      </c>
      <c r="H17" s="73" t="s">
        <v>117</v>
      </c>
      <c r="I17" s="61" t="s">
        <v>117</v>
      </c>
    </row>
    <row r="18" spans="1:12" x14ac:dyDescent="0.2">
      <c r="A18" s="10">
        <v>1</v>
      </c>
      <c r="B18" s="24" t="s">
        <v>126</v>
      </c>
      <c r="C18" s="25" t="s">
        <v>117</v>
      </c>
      <c r="D18" s="25" t="s">
        <v>117</v>
      </c>
      <c r="E18" s="25" t="s">
        <v>117</v>
      </c>
      <c r="F18" s="25" t="s">
        <v>117</v>
      </c>
      <c r="G18" s="40">
        <v>11.344000000000001</v>
      </c>
      <c r="H18" s="73" t="s">
        <v>2</v>
      </c>
      <c r="I18" s="25" t="s">
        <v>117</v>
      </c>
    </row>
    <row r="19" spans="1:12" x14ac:dyDescent="0.2">
      <c r="A19" s="10">
        <v>1</v>
      </c>
      <c r="B19" s="24" t="s">
        <v>117</v>
      </c>
      <c r="C19" s="25" t="s">
        <v>117</v>
      </c>
      <c r="D19" s="61" t="s">
        <v>117</v>
      </c>
      <c r="E19" s="62" t="s">
        <v>117</v>
      </c>
      <c r="F19" s="62" t="s">
        <v>117</v>
      </c>
      <c r="G19" s="62" t="s">
        <v>117</v>
      </c>
      <c r="H19" s="62" t="s">
        <v>117</v>
      </c>
      <c r="I19" s="61" t="s">
        <v>117</v>
      </c>
    </row>
    <row r="20" spans="1:12" hidden="1" x14ac:dyDescent="0.2">
      <c r="A20" s="10">
        <v>0</v>
      </c>
      <c r="B20" s="24" t="s">
        <v>117</v>
      </c>
      <c r="C20" s="27" t="s">
        <v>117</v>
      </c>
      <c r="D20" s="27" t="s">
        <v>117</v>
      </c>
      <c r="E20" s="24" t="s">
        <v>117</v>
      </c>
      <c r="F20" s="28" t="s">
        <v>117</v>
      </c>
      <c r="G20" s="27" t="s">
        <v>117</v>
      </c>
      <c r="H20" s="24" t="s">
        <v>117</v>
      </c>
      <c r="I20" s="25" t="s">
        <v>117</v>
      </c>
    </row>
    <row r="21" spans="1:12" x14ac:dyDescent="0.2">
      <c r="A21" s="10">
        <v>1</v>
      </c>
      <c r="B21" s="24" t="s">
        <v>128</v>
      </c>
      <c r="C21" s="27" t="s">
        <v>117</v>
      </c>
      <c r="D21" s="27" t="s">
        <v>117</v>
      </c>
      <c r="E21" s="24" t="s">
        <v>117</v>
      </c>
      <c r="F21" s="24" t="s">
        <v>117</v>
      </c>
      <c r="G21" s="200">
        <v>45000</v>
      </c>
      <c r="H21" s="24" t="s">
        <v>129</v>
      </c>
      <c r="I21" s="24" t="s">
        <v>117</v>
      </c>
    </row>
    <row r="22" spans="1:12" hidden="1" x14ac:dyDescent="0.2">
      <c r="A22" s="10">
        <v>0</v>
      </c>
      <c r="B22" s="24" t="s">
        <v>117</v>
      </c>
      <c r="C22" s="27" t="s">
        <v>117</v>
      </c>
      <c r="D22" s="29" t="s">
        <v>117</v>
      </c>
      <c r="E22" s="24" t="s">
        <v>117</v>
      </c>
      <c r="F22" s="28" t="s">
        <v>117</v>
      </c>
      <c r="G22" s="27" t="s">
        <v>117</v>
      </c>
      <c r="H22" s="24" t="s">
        <v>117</v>
      </c>
      <c r="I22" s="24" t="s">
        <v>117</v>
      </c>
    </row>
    <row r="23" spans="1:12" hidden="1" x14ac:dyDescent="0.2">
      <c r="A23" s="10">
        <v>0</v>
      </c>
      <c r="B23" s="24" t="s">
        <v>117</v>
      </c>
      <c r="C23" s="27" t="s">
        <v>117</v>
      </c>
      <c r="D23" s="29" t="s">
        <v>117</v>
      </c>
      <c r="E23" s="24" t="s">
        <v>117</v>
      </c>
      <c r="F23" s="28" t="s">
        <v>117</v>
      </c>
      <c r="G23" s="27" t="s">
        <v>117</v>
      </c>
      <c r="H23" s="24" t="s">
        <v>117</v>
      </c>
      <c r="I23" s="24" t="s">
        <v>117</v>
      </c>
    </row>
    <row r="24" spans="1:12" ht="13.5" hidden="1" x14ac:dyDescent="0.2">
      <c r="A24" s="10">
        <v>0</v>
      </c>
      <c r="B24" s="24" t="s">
        <v>117</v>
      </c>
      <c r="C24" s="27" t="s">
        <v>117</v>
      </c>
      <c r="D24" s="29" t="s">
        <v>117</v>
      </c>
      <c r="E24" s="58" t="s">
        <v>117</v>
      </c>
      <c r="F24" s="28" t="s">
        <v>117</v>
      </c>
      <c r="G24" s="27" t="s">
        <v>117</v>
      </c>
      <c r="H24" s="24" t="s">
        <v>117</v>
      </c>
      <c r="I24" s="24" t="s">
        <v>117</v>
      </c>
    </row>
    <row r="25" spans="1:12" hidden="1" x14ac:dyDescent="0.2">
      <c r="A25" s="10">
        <v>0</v>
      </c>
      <c r="B25" s="24" t="s">
        <v>117</v>
      </c>
      <c r="C25" s="27" t="s">
        <v>117</v>
      </c>
      <c r="D25" s="27" t="s">
        <v>117</v>
      </c>
      <c r="E25" s="24" t="s">
        <v>117</v>
      </c>
      <c r="F25" s="28" t="s">
        <v>117</v>
      </c>
      <c r="G25" s="27" t="s">
        <v>117</v>
      </c>
      <c r="H25" s="24" t="s">
        <v>117</v>
      </c>
      <c r="I25" s="24" t="s">
        <v>117</v>
      </c>
    </row>
    <row r="26" spans="1:12" hidden="1" x14ac:dyDescent="0.2">
      <c r="A26" s="10">
        <v>0</v>
      </c>
      <c r="B26" s="24" t="s">
        <v>117</v>
      </c>
      <c r="C26" s="27" t="s">
        <v>117</v>
      </c>
      <c r="D26" s="29" t="s">
        <v>117</v>
      </c>
      <c r="E26" s="24" t="s">
        <v>117</v>
      </c>
      <c r="F26" s="28" t="s">
        <v>117</v>
      </c>
      <c r="G26" s="27" t="s">
        <v>117</v>
      </c>
      <c r="H26" s="24" t="s">
        <v>117</v>
      </c>
      <c r="I26" s="24" t="s">
        <v>117</v>
      </c>
    </row>
    <row r="27" spans="1:12" hidden="1" x14ac:dyDescent="0.2">
      <c r="A27" s="10">
        <v>0</v>
      </c>
      <c r="B27" s="24" t="s">
        <v>117</v>
      </c>
      <c r="C27" s="27" t="s">
        <v>117</v>
      </c>
      <c r="D27" s="27" t="s">
        <v>117</v>
      </c>
      <c r="E27" s="24" t="s">
        <v>117</v>
      </c>
      <c r="F27" s="28" t="s">
        <v>117</v>
      </c>
      <c r="G27" s="27" t="s">
        <v>117</v>
      </c>
      <c r="H27" s="24" t="s">
        <v>117</v>
      </c>
      <c r="I27" s="24" t="s">
        <v>117</v>
      </c>
    </row>
    <row r="28" spans="1:12" x14ac:dyDescent="0.2">
      <c r="A28" s="10">
        <v>1</v>
      </c>
      <c r="B28" s="24"/>
      <c r="C28" s="27" t="s">
        <v>117</v>
      </c>
      <c r="D28" s="61" t="s">
        <v>117</v>
      </c>
      <c r="E28" s="62"/>
      <c r="F28" s="62" t="s">
        <v>117</v>
      </c>
      <c r="G28" s="62" t="s">
        <v>117</v>
      </c>
      <c r="H28" s="62" t="s">
        <v>117</v>
      </c>
      <c r="I28" s="61" t="s">
        <v>117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117</v>
      </c>
      <c r="D29" s="161" t="s">
        <v>130</v>
      </c>
      <c r="E29" s="162"/>
      <c r="F29" s="162" t="s">
        <v>131</v>
      </c>
      <c r="G29" s="162" t="s">
        <v>132</v>
      </c>
      <c r="H29" s="162" t="s">
        <v>117</v>
      </c>
      <c r="I29" s="161" t="s">
        <v>133</v>
      </c>
    </row>
    <row r="30" spans="1:12" x14ac:dyDescent="0.2">
      <c r="A30" s="10">
        <v>1</v>
      </c>
      <c r="B30" s="163" t="s">
        <v>134</v>
      </c>
      <c r="C30" s="164" t="s">
        <v>117</v>
      </c>
      <c r="D30" s="165" t="s">
        <v>3</v>
      </c>
      <c r="E30" s="165"/>
      <c r="F30" s="165" t="s">
        <v>135</v>
      </c>
      <c r="G30" s="165" t="s">
        <v>108</v>
      </c>
      <c r="H30" s="165" t="s">
        <v>117</v>
      </c>
      <c r="I30" s="166" t="s">
        <v>136</v>
      </c>
    </row>
    <row r="31" spans="1:12" hidden="1" x14ac:dyDescent="0.2">
      <c r="A31" s="10">
        <v>0</v>
      </c>
      <c r="B31" s="32" t="s">
        <v>137</v>
      </c>
      <c r="C31" s="27" t="s">
        <v>117</v>
      </c>
      <c r="D31" s="27" t="s">
        <v>117</v>
      </c>
      <c r="E31" s="27"/>
      <c r="F31" s="27" t="s">
        <v>117</v>
      </c>
      <c r="G31" s="27" t="s">
        <v>117</v>
      </c>
      <c r="H31" s="27" t="s">
        <v>117</v>
      </c>
      <c r="I31" s="27" t="s">
        <v>117</v>
      </c>
      <c r="L31" s="63" t="str">
        <f>+H31</f>
        <v/>
      </c>
    </row>
    <row r="32" spans="1:12" hidden="1" x14ac:dyDescent="0.2">
      <c r="A32" s="10">
        <v>0</v>
      </c>
      <c r="B32" s="11" t="s">
        <v>214</v>
      </c>
      <c r="C32" s="75" t="s">
        <v>117</v>
      </c>
      <c r="D32" s="7" t="s">
        <v>117</v>
      </c>
      <c r="E32" s="9" t="s">
        <v>117</v>
      </c>
      <c r="F32" s="81" t="s">
        <v>117</v>
      </c>
      <c r="G32" s="24" t="s">
        <v>117</v>
      </c>
      <c r="H32" s="24" t="s">
        <v>117</v>
      </c>
      <c r="I32" s="24" t="s">
        <v>117</v>
      </c>
    </row>
    <row r="33" spans="1:14" x14ac:dyDescent="0.2">
      <c r="A33" s="10">
        <v>1</v>
      </c>
      <c r="B33" s="43" t="s">
        <v>140</v>
      </c>
      <c r="C33" s="91" t="s">
        <v>117</v>
      </c>
      <c r="D33" s="92" t="s">
        <v>117</v>
      </c>
      <c r="E33" s="91"/>
      <c r="F33" s="91" t="s">
        <v>117</v>
      </c>
      <c r="G33" s="91" t="s">
        <v>117</v>
      </c>
      <c r="H33" s="91">
        <v>5125.587073663175</v>
      </c>
      <c r="I33" s="91" t="s">
        <v>117</v>
      </c>
      <c r="L33" s="10">
        <f>SUBTOTAL(9,G34:G48)</f>
        <v>5125.5870736631732</v>
      </c>
      <c r="M33" s="63"/>
      <c r="N33" s="218">
        <v>91.818836803327258</v>
      </c>
    </row>
    <row r="34" spans="1:14" x14ac:dyDescent="0.2">
      <c r="A34" s="10">
        <v>1</v>
      </c>
      <c r="B34" s="26" t="s">
        <v>141</v>
      </c>
      <c r="C34" s="27" t="s">
        <v>117</v>
      </c>
      <c r="D34" s="27">
        <v>45000</v>
      </c>
      <c r="E34" s="27"/>
      <c r="F34" s="71">
        <v>1.9974240000000001E-2</v>
      </c>
      <c r="G34" s="27">
        <v>898.84080000000006</v>
      </c>
      <c r="H34" s="27" t="s">
        <v>117</v>
      </c>
      <c r="I34" s="27">
        <v>5.0104763679468176</v>
      </c>
      <c r="K34" s="177"/>
      <c r="M34" s="218">
        <v>106.97142857142856</v>
      </c>
    </row>
    <row r="35" spans="1:14" x14ac:dyDescent="0.2">
      <c r="A35" s="10">
        <v>1</v>
      </c>
      <c r="B35" s="26" t="s">
        <v>142</v>
      </c>
      <c r="C35" s="27" t="s">
        <v>117</v>
      </c>
      <c r="D35" s="27">
        <v>45000</v>
      </c>
      <c r="E35" s="27"/>
      <c r="F35" s="71">
        <v>2.9837499999999999E-2</v>
      </c>
      <c r="G35" s="27">
        <v>1342.6875</v>
      </c>
      <c r="H35" s="27" t="s">
        <v>117</v>
      </c>
      <c r="I35" s="27">
        <v>7.4846446537446809</v>
      </c>
      <c r="M35" s="218">
        <v>73.634029547579388</v>
      </c>
    </row>
    <row r="36" spans="1:14" x14ac:dyDescent="0.2">
      <c r="A36" s="10">
        <v>1</v>
      </c>
      <c r="B36" s="26" t="s">
        <v>143</v>
      </c>
      <c r="C36" s="27" t="s">
        <v>117</v>
      </c>
      <c r="D36" s="27">
        <v>3</v>
      </c>
      <c r="E36" s="27"/>
      <c r="F36" s="71">
        <v>0.94000000000000006</v>
      </c>
      <c r="G36" s="27">
        <v>2.8200000000000003</v>
      </c>
      <c r="H36" s="27" t="s">
        <v>117</v>
      </c>
      <c r="I36" s="27">
        <v>1.5719739644228462E-2</v>
      </c>
    </row>
    <row r="37" spans="1:14" x14ac:dyDescent="0.2">
      <c r="A37" s="10">
        <v>1</v>
      </c>
      <c r="B37" s="26" t="s">
        <v>144</v>
      </c>
      <c r="C37" s="27" t="s">
        <v>117</v>
      </c>
      <c r="D37" s="27">
        <v>2.6</v>
      </c>
      <c r="E37" s="27"/>
      <c r="F37" s="71">
        <v>5.66</v>
      </c>
      <c r="G37" s="27">
        <v>14.716000000000001</v>
      </c>
      <c r="H37" s="27" t="s">
        <v>117</v>
      </c>
      <c r="I37" s="27">
        <v>8.2032513689526951E-2</v>
      </c>
    </row>
    <row r="38" spans="1:14" x14ac:dyDescent="0.2">
      <c r="A38" s="10">
        <v>1</v>
      </c>
      <c r="B38" s="11" t="s">
        <v>146</v>
      </c>
      <c r="C38" s="75" t="s">
        <v>117</v>
      </c>
      <c r="D38" s="27">
        <v>719.41038027994546</v>
      </c>
      <c r="E38" s="9" t="s">
        <v>117</v>
      </c>
      <c r="F38" s="28">
        <v>0.38107115631528787</v>
      </c>
      <c r="G38" s="27">
        <v>274.14654547849977</v>
      </c>
      <c r="H38" s="24" t="s">
        <v>117</v>
      </c>
      <c r="I38" s="24">
        <v>1.5281958579030686</v>
      </c>
    </row>
    <row r="39" spans="1:14" hidden="1" x14ac:dyDescent="0.2">
      <c r="A39" s="10">
        <v>0</v>
      </c>
      <c r="B39" s="11" t="s">
        <v>53</v>
      </c>
      <c r="C39" s="75" t="s">
        <v>117</v>
      </c>
      <c r="D39" s="82">
        <v>120</v>
      </c>
      <c r="E39" s="9" t="s">
        <v>117</v>
      </c>
      <c r="F39" s="13" t="s">
        <v>117</v>
      </c>
      <c r="G39" s="27" t="s">
        <v>117</v>
      </c>
      <c r="H39" s="24" t="s">
        <v>117</v>
      </c>
      <c r="I39" s="24" t="s">
        <v>117</v>
      </c>
    </row>
    <row r="40" spans="1:14" hidden="1" x14ac:dyDescent="0.2">
      <c r="A40" s="10">
        <v>0</v>
      </c>
      <c r="B40" s="11" t="s">
        <v>12</v>
      </c>
      <c r="C40" s="75" t="s">
        <v>117</v>
      </c>
      <c r="D40" s="82">
        <v>30</v>
      </c>
      <c r="E40" s="9" t="s">
        <v>117</v>
      </c>
      <c r="F40" s="13" t="s">
        <v>117</v>
      </c>
      <c r="G40" s="27" t="s">
        <v>117</v>
      </c>
      <c r="H40" s="24" t="s">
        <v>117</v>
      </c>
      <c r="I40" s="24" t="s">
        <v>117</v>
      </c>
    </row>
    <row r="41" spans="1:14" hidden="1" x14ac:dyDescent="0.2">
      <c r="A41" s="10">
        <v>0</v>
      </c>
      <c r="B41" s="26" t="s">
        <v>54</v>
      </c>
      <c r="C41" s="27" t="s">
        <v>117</v>
      </c>
      <c r="D41" s="27">
        <v>130</v>
      </c>
      <c r="E41" s="27" t="s">
        <v>117</v>
      </c>
      <c r="F41" s="70" t="s">
        <v>117</v>
      </c>
      <c r="G41" s="27" t="s">
        <v>117</v>
      </c>
      <c r="H41" s="27" t="s">
        <v>117</v>
      </c>
      <c r="I41" s="27" t="s">
        <v>117</v>
      </c>
    </row>
    <row r="42" spans="1:14" x14ac:dyDescent="0.2">
      <c r="A42" s="10">
        <v>1</v>
      </c>
      <c r="B42" s="26" t="s">
        <v>147</v>
      </c>
      <c r="C42" s="27" t="s">
        <v>117</v>
      </c>
      <c r="D42" s="27" t="s">
        <v>117</v>
      </c>
      <c r="E42" s="27" t="s">
        <v>117</v>
      </c>
      <c r="F42" s="71" t="s">
        <v>117</v>
      </c>
      <c r="G42" s="27">
        <v>262.02563999999984</v>
      </c>
      <c r="H42" s="27" t="s">
        <v>117</v>
      </c>
      <c r="I42" s="27">
        <v>1.4606293762100466</v>
      </c>
    </row>
    <row r="43" spans="1:14" hidden="1" x14ac:dyDescent="0.2">
      <c r="A43" s="10">
        <v>0</v>
      </c>
      <c r="B43" s="26" t="s">
        <v>215</v>
      </c>
      <c r="C43" s="27" t="s">
        <v>117</v>
      </c>
      <c r="D43" s="27">
        <v>2.4</v>
      </c>
      <c r="E43" s="27"/>
      <c r="F43" s="71">
        <v>8.363999999999999</v>
      </c>
      <c r="G43" s="27">
        <v>20.073599999999995</v>
      </c>
      <c r="H43" s="27" t="s">
        <v>117</v>
      </c>
      <c r="I43" s="27">
        <v>0.11189778926325684</v>
      </c>
    </row>
    <row r="44" spans="1:14" hidden="1" x14ac:dyDescent="0.2">
      <c r="A44" s="10">
        <v>0</v>
      </c>
      <c r="B44" s="26" t="s">
        <v>216</v>
      </c>
      <c r="C44" s="27" t="s">
        <v>117</v>
      </c>
      <c r="D44" s="27">
        <v>0.4</v>
      </c>
      <c r="E44" s="27"/>
      <c r="F44" s="71">
        <v>201.83760000000001</v>
      </c>
      <c r="G44" s="27">
        <v>80.735040000000012</v>
      </c>
      <c r="H44" s="27" t="s">
        <v>117</v>
      </c>
      <c r="I44" s="27">
        <v>0.45004744998807472</v>
      </c>
    </row>
    <row r="45" spans="1:14" hidden="1" x14ac:dyDescent="0.2">
      <c r="A45" s="10">
        <v>0</v>
      </c>
      <c r="B45" s="26" t="s">
        <v>217</v>
      </c>
      <c r="C45" s="27" t="s">
        <v>117</v>
      </c>
      <c r="D45" s="27">
        <v>30</v>
      </c>
      <c r="E45" s="27"/>
      <c r="F45" s="71">
        <v>5.3738999999999999</v>
      </c>
      <c r="G45" s="27">
        <v>161.21699999999998</v>
      </c>
      <c r="H45" s="27" t="s">
        <v>117</v>
      </c>
      <c r="I45" s="27">
        <v>0.89868413695871596</v>
      </c>
    </row>
    <row r="46" spans="1:14" x14ac:dyDescent="0.2">
      <c r="A46" s="10">
        <v>1</v>
      </c>
      <c r="B46" s="26" t="s">
        <v>218</v>
      </c>
      <c r="C46" s="27" t="s">
        <v>117</v>
      </c>
      <c r="D46" s="27">
        <v>6300</v>
      </c>
      <c r="E46" s="27"/>
      <c r="F46" s="71">
        <v>5.9400000000000001E-2</v>
      </c>
      <c r="G46" s="27">
        <v>374.22</v>
      </c>
      <c r="H46" s="27" t="s">
        <v>117</v>
      </c>
      <c r="I46" s="27">
        <v>2.0860428970436788</v>
      </c>
    </row>
    <row r="47" spans="1:14" x14ac:dyDescent="0.2">
      <c r="A47" s="10">
        <v>1</v>
      </c>
      <c r="B47" s="26" t="s">
        <v>156</v>
      </c>
      <c r="C47" s="27" t="s">
        <v>117</v>
      </c>
      <c r="D47" s="27">
        <v>2400</v>
      </c>
      <c r="E47" s="27"/>
      <c r="F47" s="71">
        <v>0.56000000000000005</v>
      </c>
      <c r="G47" s="27">
        <v>1344.0000000000002</v>
      </c>
      <c r="H47" s="27" t="s">
        <v>117</v>
      </c>
      <c r="I47" s="27">
        <v>7.4919610219301607</v>
      </c>
    </row>
    <row r="48" spans="1:14" s="176" customFormat="1" x14ac:dyDescent="0.2">
      <c r="A48" s="10">
        <v>1</v>
      </c>
      <c r="B48" s="26" t="s">
        <v>219</v>
      </c>
      <c r="C48" s="27" t="s">
        <v>117</v>
      </c>
      <c r="D48" s="27">
        <v>12600</v>
      </c>
      <c r="E48" s="27"/>
      <c r="F48" s="71">
        <v>4.8581792713069338E-2</v>
      </c>
      <c r="G48" s="27">
        <v>612.13058818467368</v>
      </c>
      <c r="H48" s="27" t="s">
        <v>117</v>
      </c>
      <c r="I48" s="27">
        <v>3.412245912954432</v>
      </c>
      <c r="L48" s="10">
        <f>SUBTOTAL(9,G49:G74)</f>
        <v>6615.3031497430366</v>
      </c>
      <c r="N48" s="218" t="e">
        <v>#VALUE!</v>
      </c>
    </row>
    <row r="49" spans="1:13" x14ac:dyDescent="0.2">
      <c r="A49" s="176">
        <v>1</v>
      </c>
      <c r="B49" s="43" t="s">
        <v>157</v>
      </c>
      <c r="C49" s="91" t="s">
        <v>117</v>
      </c>
      <c r="D49" s="91" t="s">
        <v>117</v>
      </c>
      <c r="E49" s="91"/>
      <c r="F49" s="93" t="s">
        <v>117</v>
      </c>
      <c r="G49" s="91" t="s">
        <v>117</v>
      </c>
      <c r="H49" s="91">
        <v>6615.3031497430366</v>
      </c>
      <c r="I49" s="27" t="s">
        <v>117</v>
      </c>
    </row>
    <row r="50" spans="1:13" x14ac:dyDescent="0.2">
      <c r="A50" s="10">
        <v>1</v>
      </c>
      <c r="B50" s="26" t="s">
        <v>158</v>
      </c>
      <c r="C50" s="27" t="s">
        <v>117</v>
      </c>
      <c r="D50" s="27">
        <v>1</v>
      </c>
      <c r="E50" s="27"/>
      <c r="F50" s="72">
        <v>45</v>
      </c>
      <c r="G50" s="27">
        <v>45</v>
      </c>
      <c r="H50" s="27" t="s">
        <v>117</v>
      </c>
      <c r="I50" s="27">
        <v>0.25084690921641162</v>
      </c>
    </row>
    <row r="51" spans="1:13" x14ac:dyDescent="0.2">
      <c r="A51" s="10">
        <v>1</v>
      </c>
      <c r="B51" s="26" t="s">
        <v>220</v>
      </c>
      <c r="C51" s="27" t="s">
        <v>117</v>
      </c>
      <c r="D51" s="27">
        <v>900</v>
      </c>
      <c r="E51" s="27"/>
      <c r="F51" s="71">
        <v>0.1396</v>
      </c>
      <c r="G51" s="27">
        <v>125.64</v>
      </c>
      <c r="H51" s="27" t="s">
        <v>117</v>
      </c>
      <c r="I51" s="27">
        <v>0.70036457053222112</v>
      </c>
      <c r="L51" s="63"/>
    </row>
    <row r="52" spans="1:13" x14ac:dyDescent="0.2">
      <c r="A52" s="10">
        <v>1</v>
      </c>
      <c r="B52" s="26" t="s">
        <v>159</v>
      </c>
      <c r="C52" s="27" t="s">
        <v>117</v>
      </c>
      <c r="D52" s="27">
        <v>1525</v>
      </c>
      <c r="E52" s="27"/>
      <c r="F52" s="72">
        <v>0.2</v>
      </c>
      <c r="G52" s="27">
        <v>305</v>
      </c>
      <c r="H52" s="27" t="s">
        <v>117</v>
      </c>
      <c r="I52" s="27">
        <v>1.7001846069112339</v>
      </c>
      <c r="M52" s="218">
        <v>100</v>
      </c>
    </row>
    <row r="53" spans="1:13" x14ac:dyDescent="0.2">
      <c r="A53" s="10">
        <v>1</v>
      </c>
      <c r="B53" s="26" t="s">
        <v>160</v>
      </c>
      <c r="C53" s="27" t="s">
        <v>117</v>
      </c>
      <c r="D53" s="27">
        <v>1200000</v>
      </c>
      <c r="E53" s="27"/>
      <c r="F53" s="71">
        <v>2.5000000000000001E-4</v>
      </c>
      <c r="G53" s="27">
        <v>300</v>
      </c>
      <c r="H53" s="27" t="s">
        <v>117</v>
      </c>
      <c r="I53" s="27">
        <v>1.6723127281094103</v>
      </c>
      <c r="M53" s="218">
        <v>100</v>
      </c>
    </row>
    <row r="54" spans="1:13" x14ac:dyDescent="0.2">
      <c r="A54" s="10">
        <v>1</v>
      </c>
      <c r="B54" s="26" t="s">
        <v>161</v>
      </c>
      <c r="C54" s="27" t="s">
        <v>117</v>
      </c>
      <c r="D54" s="27">
        <v>12000</v>
      </c>
      <c r="E54" s="27"/>
      <c r="F54" s="71">
        <v>0.1</v>
      </c>
      <c r="G54" s="27">
        <v>1200</v>
      </c>
      <c r="H54" s="27" t="s">
        <v>117</v>
      </c>
      <c r="I54" s="27">
        <v>6.6892509124376414</v>
      </c>
      <c r="M54" s="218">
        <v>100</v>
      </c>
    </row>
    <row r="55" spans="1:13" x14ac:dyDescent="0.2">
      <c r="A55" s="10">
        <v>1</v>
      </c>
      <c r="B55" s="11" t="s">
        <v>162</v>
      </c>
      <c r="C55" s="75" t="s">
        <v>117</v>
      </c>
      <c r="D55" s="7">
        <v>902.4983557692309</v>
      </c>
      <c r="E55" s="9" t="s">
        <v>117</v>
      </c>
      <c r="F55" s="9">
        <v>4.5353448275862061</v>
      </c>
      <c r="G55" s="7">
        <v>4093.141249743037</v>
      </c>
      <c r="H55" s="9" t="s">
        <v>117</v>
      </c>
      <c r="I55" s="24">
        <v>22.816707366316464</v>
      </c>
    </row>
    <row r="56" spans="1:13" hidden="1" x14ac:dyDescent="0.2">
      <c r="A56" s="10">
        <v>0</v>
      </c>
      <c r="B56" s="11">
        <v>0</v>
      </c>
      <c r="C56" s="75" t="s">
        <v>117</v>
      </c>
      <c r="D56" s="7" t="s">
        <v>117</v>
      </c>
      <c r="E56" s="9" t="s">
        <v>117</v>
      </c>
      <c r="F56" s="9" t="s">
        <v>117</v>
      </c>
      <c r="G56" s="7" t="s">
        <v>117</v>
      </c>
      <c r="H56" s="9" t="s">
        <v>117</v>
      </c>
      <c r="I56" s="24" t="s">
        <v>117</v>
      </c>
    </row>
    <row r="57" spans="1:13" hidden="1" x14ac:dyDescent="0.2">
      <c r="A57" s="10">
        <v>0</v>
      </c>
      <c r="B57" s="11">
        <v>0</v>
      </c>
      <c r="C57" s="75" t="s">
        <v>117</v>
      </c>
      <c r="D57" s="7" t="s">
        <v>117</v>
      </c>
      <c r="E57" s="9" t="s">
        <v>117</v>
      </c>
      <c r="F57" s="9" t="s">
        <v>117</v>
      </c>
      <c r="G57" s="7" t="s">
        <v>117</v>
      </c>
      <c r="H57" s="9" t="s">
        <v>117</v>
      </c>
      <c r="I57" s="24" t="s">
        <v>117</v>
      </c>
    </row>
    <row r="58" spans="1:13" hidden="1" x14ac:dyDescent="0.2">
      <c r="A58" s="10">
        <v>0</v>
      </c>
      <c r="B58" s="11">
        <v>0</v>
      </c>
      <c r="C58" s="75" t="s">
        <v>117</v>
      </c>
      <c r="D58" s="7" t="s">
        <v>117</v>
      </c>
      <c r="E58" s="9" t="s">
        <v>117</v>
      </c>
      <c r="F58" s="9" t="s">
        <v>117</v>
      </c>
      <c r="G58" s="7" t="s">
        <v>117</v>
      </c>
      <c r="H58" s="9" t="s">
        <v>117</v>
      </c>
      <c r="I58" s="24" t="s">
        <v>117</v>
      </c>
    </row>
    <row r="59" spans="1:13" hidden="1" x14ac:dyDescent="0.2">
      <c r="A59" s="10">
        <v>0</v>
      </c>
      <c r="B59" s="11">
        <v>0</v>
      </c>
      <c r="C59" s="75" t="s">
        <v>117</v>
      </c>
      <c r="D59" s="7" t="s">
        <v>117</v>
      </c>
      <c r="E59" s="9" t="s">
        <v>117</v>
      </c>
      <c r="F59" s="9" t="s">
        <v>117</v>
      </c>
      <c r="G59" s="7" t="s">
        <v>117</v>
      </c>
      <c r="H59" s="9" t="s">
        <v>117</v>
      </c>
      <c r="I59" s="24" t="s">
        <v>117</v>
      </c>
    </row>
    <row r="60" spans="1:13" hidden="1" x14ac:dyDescent="0.2">
      <c r="A60" s="10">
        <v>0</v>
      </c>
      <c r="B60" s="11">
        <v>0</v>
      </c>
      <c r="C60" s="75" t="s">
        <v>117</v>
      </c>
      <c r="D60" s="7" t="s">
        <v>117</v>
      </c>
      <c r="E60" s="9" t="s">
        <v>117</v>
      </c>
      <c r="F60" s="9" t="s">
        <v>117</v>
      </c>
      <c r="G60" s="7" t="s">
        <v>117</v>
      </c>
      <c r="H60" s="9" t="s">
        <v>117</v>
      </c>
      <c r="I60" s="24" t="s">
        <v>117</v>
      </c>
    </row>
    <row r="61" spans="1:13" hidden="1" x14ac:dyDescent="0.2">
      <c r="A61" s="10">
        <v>0</v>
      </c>
      <c r="B61" s="11">
        <v>0</v>
      </c>
      <c r="C61" s="75" t="s">
        <v>117</v>
      </c>
      <c r="D61" s="7" t="s">
        <v>117</v>
      </c>
      <c r="E61" s="9" t="s">
        <v>117</v>
      </c>
      <c r="F61" s="9" t="s">
        <v>117</v>
      </c>
      <c r="G61" s="7" t="s">
        <v>117</v>
      </c>
      <c r="H61" s="9" t="s">
        <v>117</v>
      </c>
      <c r="I61" s="24" t="s">
        <v>117</v>
      </c>
    </row>
    <row r="62" spans="1:13" hidden="1" x14ac:dyDescent="0.2">
      <c r="A62" s="10">
        <v>0</v>
      </c>
      <c r="B62" s="11">
        <v>0</v>
      </c>
      <c r="C62" s="75" t="s">
        <v>117</v>
      </c>
      <c r="D62" s="7" t="s">
        <v>117</v>
      </c>
      <c r="E62" s="9" t="s">
        <v>117</v>
      </c>
      <c r="F62" s="9" t="s">
        <v>117</v>
      </c>
      <c r="G62" s="7" t="s">
        <v>117</v>
      </c>
      <c r="H62" s="9" t="s">
        <v>117</v>
      </c>
      <c r="I62" s="24" t="s">
        <v>117</v>
      </c>
    </row>
    <row r="63" spans="1:13" hidden="1" x14ac:dyDescent="0.2">
      <c r="A63" s="10">
        <v>0</v>
      </c>
      <c r="B63" s="11">
        <v>0</v>
      </c>
      <c r="C63" s="75" t="s">
        <v>117</v>
      </c>
      <c r="D63" s="7" t="s">
        <v>117</v>
      </c>
      <c r="E63" s="9" t="s">
        <v>117</v>
      </c>
      <c r="F63" s="9" t="s">
        <v>117</v>
      </c>
      <c r="G63" s="7" t="s">
        <v>117</v>
      </c>
      <c r="H63" s="9" t="s">
        <v>117</v>
      </c>
      <c r="I63" s="24" t="s">
        <v>117</v>
      </c>
    </row>
    <row r="64" spans="1:13" hidden="1" x14ac:dyDescent="0.2">
      <c r="A64" s="10">
        <v>0</v>
      </c>
      <c r="B64" s="11">
        <v>0</v>
      </c>
      <c r="C64" s="75" t="s">
        <v>117</v>
      </c>
      <c r="D64" s="7" t="s">
        <v>117</v>
      </c>
      <c r="E64" s="9" t="s">
        <v>117</v>
      </c>
      <c r="F64" s="9" t="s">
        <v>117</v>
      </c>
      <c r="G64" s="7" t="s">
        <v>117</v>
      </c>
      <c r="H64" s="9" t="s">
        <v>117</v>
      </c>
      <c r="I64" s="24" t="s">
        <v>117</v>
      </c>
    </row>
    <row r="65" spans="1:13" hidden="1" x14ac:dyDescent="0.2">
      <c r="A65" s="10">
        <v>0</v>
      </c>
      <c r="B65" s="11">
        <v>0</v>
      </c>
      <c r="C65" s="75" t="s">
        <v>117</v>
      </c>
      <c r="D65" s="7" t="s">
        <v>117</v>
      </c>
      <c r="E65" s="9" t="s">
        <v>117</v>
      </c>
      <c r="F65" s="9" t="s">
        <v>117</v>
      </c>
      <c r="G65" s="7" t="s">
        <v>117</v>
      </c>
      <c r="H65" s="9" t="s">
        <v>117</v>
      </c>
      <c r="I65" s="24" t="s">
        <v>117</v>
      </c>
    </row>
    <row r="66" spans="1:13" hidden="1" x14ac:dyDescent="0.2">
      <c r="A66" s="10">
        <v>0</v>
      </c>
      <c r="B66" s="11">
        <v>0</v>
      </c>
      <c r="C66" s="75" t="s">
        <v>117</v>
      </c>
      <c r="D66" s="7" t="s">
        <v>117</v>
      </c>
      <c r="E66" s="9" t="s">
        <v>117</v>
      </c>
      <c r="F66" s="9" t="s">
        <v>117</v>
      </c>
      <c r="G66" s="7" t="s">
        <v>117</v>
      </c>
      <c r="H66" s="9" t="s">
        <v>117</v>
      </c>
      <c r="I66" s="24" t="s">
        <v>117</v>
      </c>
    </row>
    <row r="67" spans="1:13" hidden="1" x14ac:dyDescent="0.2">
      <c r="A67" s="10">
        <v>0</v>
      </c>
      <c r="B67" s="11">
        <v>0</v>
      </c>
      <c r="C67" s="75" t="s">
        <v>117</v>
      </c>
      <c r="D67" s="7" t="s">
        <v>117</v>
      </c>
      <c r="E67" s="9" t="s">
        <v>117</v>
      </c>
      <c r="F67" s="9" t="s">
        <v>117</v>
      </c>
      <c r="G67" s="7" t="s">
        <v>117</v>
      </c>
      <c r="H67" s="9" t="s">
        <v>117</v>
      </c>
      <c r="I67" s="24" t="s">
        <v>117</v>
      </c>
    </row>
    <row r="68" spans="1:13" hidden="1" x14ac:dyDescent="0.2">
      <c r="A68" s="10">
        <v>0</v>
      </c>
      <c r="B68" s="11">
        <v>0</v>
      </c>
      <c r="C68" s="75" t="s">
        <v>117</v>
      </c>
      <c r="D68" s="7" t="s">
        <v>117</v>
      </c>
      <c r="E68" s="9" t="s">
        <v>117</v>
      </c>
      <c r="F68" s="9" t="s">
        <v>117</v>
      </c>
      <c r="G68" s="7" t="s">
        <v>117</v>
      </c>
      <c r="H68" s="9" t="s">
        <v>117</v>
      </c>
      <c r="I68" s="24" t="s">
        <v>117</v>
      </c>
    </row>
    <row r="69" spans="1:13" hidden="1" x14ac:dyDescent="0.2">
      <c r="A69" s="10">
        <v>0</v>
      </c>
      <c r="B69" s="11">
        <v>0</v>
      </c>
      <c r="C69" s="75" t="s">
        <v>117</v>
      </c>
      <c r="D69" s="7" t="s">
        <v>117</v>
      </c>
      <c r="E69" s="9" t="s">
        <v>117</v>
      </c>
      <c r="F69" s="9" t="s">
        <v>117</v>
      </c>
      <c r="G69" s="7" t="s">
        <v>117</v>
      </c>
      <c r="H69" s="9" t="s">
        <v>117</v>
      </c>
      <c r="I69" s="24" t="s">
        <v>117</v>
      </c>
    </row>
    <row r="70" spans="1:13" hidden="1" x14ac:dyDescent="0.2">
      <c r="A70" s="10">
        <v>0</v>
      </c>
      <c r="B70" s="11">
        <v>0</v>
      </c>
      <c r="C70" s="75" t="s">
        <v>117</v>
      </c>
      <c r="D70" s="7" t="s">
        <v>117</v>
      </c>
      <c r="E70" s="9" t="s">
        <v>117</v>
      </c>
      <c r="F70" s="9" t="s">
        <v>117</v>
      </c>
      <c r="G70" s="7" t="s">
        <v>117</v>
      </c>
      <c r="H70" s="9" t="s">
        <v>117</v>
      </c>
      <c r="I70" s="24" t="s">
        <v>117</v>
      </c>
    </row>
    <row r="71" spans="1:13" hidden="1" x14ac:dyDescent="0.2">
      <c r="A71" s="10">
        <v>0</v>
      </c>
      <c r="B71" s="11">
        <v>0</v>
      </c>
      <c r="C71" s="75" t="s">
        <v>117</v>
      </c>
      <c r="D71" s="7" t="s">
        <v>117</v>
      </c>
      <c r="E71" s="9" t="s">
        <v>117</v>
      </c>
      <c r="F71" s="9" t="s">
        <v>117</v>
      </c>
      <c r="G71" s="7" t="s">
        <v>117</v>
      </c>
      <c r="H71" s="9" t="s">
        <v>117</v>
      </c>
      <c r="I71" s="24" t="s">
        <v>117</v>
      </c>
    </row>
    <row r="72" spans="1:13" hidden="1" x14ac:dyDescent="0.2">
      <c r="A72" s="10">
        <v>0</v>
      </c>
      <c r="B72" s="11">
        <v>0</v>
      </c>
      <c r="C72" s="75" t="s">
        <v>117</v>
      </c>
      <c r="D72" s="7" t="s">
        <v>117</v>
      </c>
      <c r="E72" s="9" t="s">
        <v>117</v>
      </c>
      <c r="F72" s="9" t="s">
        <v>117</v>
      </c>
      <c r="G72" s="7" t="s">
        <v>117</v>
      </c>
      <c r="H72" s="9" t="s">
        <v>117</v>
      </c>
      <c r="I72" s="24" t="s">
        <v>117</v>
      </c>
    </row>
    <row r="73" spans="1:13" x14ac:dyDescent="0.2">
      <c r="A73" s="10">
        <v>1</v>
      </c>
      <c r="B73" s="11" t="s">
        <v>163</v>
      </c>
      <c r="C73" s="9" t="s">
        <v>117</v>
      </c>
      <c r="D73" s="26" t="s">
        <v>117</v>
      </c>
      <c r="E73" s="77" t="s">
        <v>117</v>
      </c>
      <c r="F73" s="71" t="s">
        <v>117</v>
      </c>
      <c r="G73" s="30">
        <v>544.51199999999994</v>
      </c>
      <c r="H73" s="24" t="s">
        <v>117</v>
      </c>
      <c r="I73" s="24">
        <v>3.0353144940277037</v>
      </c>
      <c r="M73" s="218">
        <v>159.99999999999997</v>
      </c>
    </row>
    <row r="74" spans="1:13" x14ac:dyDescent="0.2">
      <c r="A74" s="10">
        <v>1</v>
      </c>
      <c r="B74" s="26" t="s">
        <v>164</v>
      </c>
      <c r="C74" s="24" t="s">
        <v>117</v>
      </c>
      <c r="D74" s="27" t="s">
        <v>117</v>
      </c>
      <c r="E74" s="27"/>
      <c r="F74" s="71" t="s">
        <v>117</v>
      </c>
      <c r="G74" s="27">
        <v>2.0099</v>
      </c>
      <c r="H74" s="27" t="s">
        <v>117</v>
      </c>
      <c r="I74" s="27">
        <v>1.1203937840757013E-2</v>
      </c>
    </row>
    <row r="75" spans="1:13" x14ac:dyDescent="0.2">
      <c r="A75" s="10">
        <v>1</v>
      </c>
      <c r="B75" s="94" t="s">
        <v>165</v>
      </c>
      <c r="C75" s="95" t="s">
        <v>117</v>
      </c>
      <c r="D75" s="91" t="s">
        <v>117</v>
      </c>
      <c r="E75" s="91"/>
      <c r="F75" s="93" t="s">
        <v>117</v>
      </c>
      <c r="G75" s="91" t="s">
        <v>117</v>
      </c>
      <c r="H75" s="91">
        <v>84.166666666666657</v>
      </c>
      <c r="I75" s="91" t="s">
        <v>117</v>
      </c>
      <c r="L75" s="63">
        <f>SUM(G76:G81)</f>
        <v>84.166666666666657</v>
      </c>
    </row>
    <row r="76" spans="1:13" x14ac:dyDescent="0.2">
      <c r="A76" s="10">
        <v>1</v>
      </c>
      <c r="B76" s="26" t="s">
        <v>221</v>
      </c>
      <c r="C76" s="24" t="s">
        <v>117</v>
      </c>
      <c r="D76" s="27">
        <v>0.5</v>
      </c>
      <c r="E76" s="27" t="s">
        <v>117</v>
      </c>
      <c r="F76" s="71" t="s">
        <v>117</v>
      </c>
      <c r="G76" s="27">
        <v>84.166666666666657</v>
      </c>
      <c r="H76" s="27" t="s">
        <v>117</v>
      </c>
      <c r="I76" s="27">
        <v>0.4691766264973623</v>
      </c>
    </row>
    <row r="77" spans="1:13" hidden="1" x14ac:dyDescent="0.2">
      <c r="A77" s="10">
        <v>0</v>
      </c>
      <c r="B77" s="26">
        <v>0</v>
      </c>
      <c r="C77" s="24" t="s">
        <v>117</v>
      </c>
      <c r="D77" s="27" t="s">
        <v>117</v>
      </c>
      <c r="E77" s="27"/>
      <c r="F77" s="27" t="s">
        <v>117</v>
      </c>
      <c r="G77" s="27" t="s">
        <v>117</v>
      </c>
      <c r="H77" s="27" t="s">
        <v>117</v>
      </c>
      <c r="I77" s="27" t="s">
        <v>117</v>
      </c>
    </row>
    <row r="78" spans="1:13" hidden="1" x14ac:dyDescent="0.2">
      <c r="A78" s="10">
        <v>0</v>
      </c>
      <c r="B78" s="26">
        <v>0</v>
      </c>
      <c r="C78" s="24" t="s">
        <v>117</v>
      </c>
      <c r="D78" s="27" t="s">
        <v>117</v>
      </c>
      <c r="E78" s="27"/>
      <c r="F78" s="27" t="s">
        <v>117</v>
      </c>
      <c r="G78" s="27" t="s">
        <v>117</v>
      </c>
      <c r="H78" s="27" t="s">
        <v>117</v>
      </c>
      <c r="I78" s="27" t="s">
        <v>117</v>
      </c>
    </row>
    <row r="79" spans="1:13" hidden="1" x14ac:dyDescent="0.2">
      <c r="A79" s="10">
        <v>0</v>
      </c>
      <c r="B79" s="26">
        <v>0</v>
      </c>
      <c r="C79" s="24" t="s">
        <v>117</v>
      </c>
      <c r="D79" s="27" t="s">
        <v>117</v>
      </c>
      <c r="E79" s="27" t="s">
        <v>117</v>
      </c>
      <c r="F79" s="27" t="s">
        <v>117</v>
      </c>
      <c r="G79" s="27" t="s">
        <v>117</v>
      </c>
      <c r="H79" s="27" t="s">
        <v>117</v>
      </c>
      <c r="I79" s="27" t="s">
        <v>117</v>
      </c>
    </row>
    <row r="80" spans="1:13" hidden="1" x14ac:dyDescent="0.2">
      <c r="A80" s="10">
        <v>0</v>
      </c>
      <c r="B80" s="26">
        <v>0</v>
      </c>
      <c r="C80" s="24" t="s">
        <v>117</v>
      </c>
      <c r="D80" s="27" t="s">
        <v>117</v>
      </c>
      <c r="E80" s="27" t="s">
        <v>117</v>
      </c>
      <c r="F80" s="27" t="s">
        <v>117</v>
      </c>
      <c r="G80" s="27" t="s">
        <v>117</v>
      </c>
      <c r="H80" s="27" t="s">
        <v>117</v>
      </c>
      <c r="I80" s="27" t="s">
        <v>117</v>
      </c>
    </row>
    <row r="81" spans="1:14" hidden="1" x14ac:dyDescent="0.2">
      <c r="A81" s="10">
        <v>0</v>
      </c>
      <c r="B81" s="11">
        <v>0</v>
      </c>
      <c r="C81" s="9" t="s">
        <v>117</v>
      </c>
      <c r="D81" s="26" t="s">
        <v>117</v>
      </c>
      <c r="E81" s="77" t="s">
        <v>117</v>
      </c>
      <c r="F81" s="75" t="s">
        <v>117</v>
      </c>
      <c r="G81" s="83" t="s">
        <v>117</v>
      </c>
      <c r="H81" s="9" t="s">
        <v>117</v>
      </c>
      <c r="I81" s="24" t="s">
        <v>117</v>
      </c>
    </row>
    <row r="82" spans="1:14" x14ac:dyDescent="0.2">
      <c r="A82" s="10">
        <v>1</v>
      </c>
      <c r="B82" s="94" t="s">
        <v>167</v>
      </c>
      <c r="C82" s="95" t="s">
        <v>117</v>
      </c>
      <c r="D82" s="91" t="s">
        <v>117</v>
      </c>
      <c r="E82" s="91"/>
      <c r="F82" s="93" t="s">
        <v>117</v>
      </c>
      <c r="G82" s="91" t="s">
        <v>117</v>
      </c>
      <c r="H82" s="91">
        <v>4374.1716710418059</v>
      </c>
      <c r="I82" s="91" t="s">
        <v>117</v>
      </c>
      <c r="L82" s="63">
        <f>SUM(G83:G84)</f>
        <v>4374.1716710418059</v>
      </c>
      <c r="N82" s="218">
        <v>106.94112118332558</v>
      </c>
    </row>
    <row r="83" spans="1:14" x14ac:dyDescent="0.2">
      <c r="A83" s="10">
        <v>1</v>
      </c>
      <c r="B83" s="31" t="s">
        <v>168</v>
      </c>
      <c r="C83" s="24" t="s">
        <v>117</v>
      </c>
      <c r="D83" s="27">
        <v>125.42671251958933</v>
      </c>
      <c r="E83" s="27"/>
      <c r="F83" s="71">
        <v>21.272041187923932</v>
      </c>
      <c r="G83" s="27">
        <v>2668.0821947825984</v>
      </c>
      <c r="H83" s="27" t="s">
        <v>117</v>
      </c>
      <c r="I83" s="27">
        <v>14.872892713256769</v>
      </c>
    </row>
    <row r="84" spans="1:14" x14ac:dyDescent="0.2">
      <c r="A84" s="10">
        <v>1</v>
      </c>
      <c r="B84" s="31" t="s">
        <v>169</v>
      </c>
      <c r="C84" s="24" t="s">
        <v>117</v>
      </c>
      <c r="D84" s="27">
        <v>296.4073359622339</v>
      </c>
      <c r="E84" s="27"/>
      <c r="F84" s="71">
        <v>5.7558949096880134</v>
      </c>
      <c r="G84" s="27">
        <v>1706.089476259207</v>
      </c>
      <c r="H84" s="27" t="s">
        <v>117</v>
      </c>
      <c r="I84" s="27">
        <v>9.5103838214726331</v>
      </c>
    </row>
    <row r="85" spans="1:14" x14ac:dyDescent="0.2">
      <c r="A85" s="10">
        <v>1</v>
      </c>
      <c r="B85" s="94" t="s">
        <v>170</v>
      </c>
      <c r="C85" s="95" t="s">
        <v>117</v>
      </c>
      <c r="D85" s="91" t="s">
        <v>117</v>
      </c>
      <c r="E85" s="91"/>
      <c r="F85" s="93" t="s">
        <v>117</v>
      </c>
      <c r="G85" s="91" t="s">
        <v>117</v>
      </c>
      <c r="H85" s="91">
        <v>1414.7942081354277</v>
      </c>
      <c r="I85" s="91" t="s">
        <v>117</v>
      </c>
      <c r="L85" s="63">
        <f>SUM(G86:G91)</f>
        <v>1414.7942081354277</v>
      </c>
      <c r="N85" s="218">
        <v>91.452785912513079</v>
      </c>
    </row>
    <row r="86" spans="1:14" hidden="1" x14ac:dyDescent="0.2">
      <c r="A86" s="10">
        <v>0</v>
      </c>
      <c r="B86" s="12" t="s">
        <v>171</v>
      </c>
      <c r="C86" s="9" t="s">
        <v>117</v>
      </c>
      <c r="D86" s="76" t="s">
        <v>117</v>
      </c>
      <c r="E86" s="77" t="s">
        <v>117</v>
      </c>
      <c r="F86" s="84" t="s">
        <v>117</v>
      </c>
      <c r="G86" s="8" t="s">
        <v>117</v>
      </c>
      <c r="H86" s="9" t="s">
        <v>117</v>
      </c>
      <c r="I86" s="24" t="s">
        <v>117</v>
      </c>
    </row>
    <row r="87" spans="1:14" x14ac:dyDescent="0.2">
      <c r="A87" s="10">
        <v>1</v>
      </c>
      <c r="B87" s="31" t="s">
        <v>172</v>
      </c>
      <c r="C87" s="24" t="s">
        <v>117</v>
      </c>
      <c r="D87" s="27" t="s">
        <v>117</v>
      </c>
      <c r="E87" s="27"/>
      <c r="F87" s="71" t="s">
        <v>117</v>
      </c>
      <c r="G87" s="27">
        <v>563.87846404584718</v>
      </c>
      <c r="H87" s="27" t="s">
        <v>117</v>
      </c>
      <c r="I87" s="27">
        <v>3.1432704417688493</v>
      </c>
    </row>
    <row r="88" spans="1:14" x14ac:dyDescent="0.2">
      <c r="A88" s="10">
        <v>1</v>
      </c>
      <c r="B88" s="31" t="s">
        <v>173</v>
      </c>
      <c r="C88" s="24" t="s">
        <v>117</v>
      </c>
      <c r="D88" s="27" t="s">
        <v>117</v>
      </c>
      <c r="E88" s="27"/>
      <c r="F88" s="71" t="s">
        <v>117</v>
      </c>
      <c r="G88" s="27">
        <v>611.29340588554953</v>
      </c>
      <c r="H88" s="27" t="s">
        <v>117</v>
      </c>
      <c r="I88" s="27">
        <v>3.4075791442391883</v>
      </c>
    </row>
    <row r="89" spans="1:14" x14ac:dyDescent="0.2">
      <c r="A89" s="10">
        <v>1</v>
      </c>
      <c r="B89" s="31" t="s">
        <v>174</v>
      </c>
      <c r="C89" s="24" t="s">
        <v>117</v>
      </c>
      <c r="D89" s="27" t="s">
        <v>117</v>
      </c>
      <c r="E89" s="27"/>
      <c r="F89" s="71" t="s">
        <v>117</v>
      </c>
      <c r="G89" s="27">
        <v>239.62233820403085</v>
      </c>
      <c r="H89" s="27" t="s">
        <v>117</v>
      </c>
      <c r="I89" s="27">
        <v>1.3357449537264623</v>
      </c>
    </row>
    <row r="90" spans="1:14" hidden="1" x14ac:dyDescent="0.2">
      <c r="A90" s="10">
        <v>0</v>
      </c>
      <c r="B90" s="11">
        <v>0</v>
      </c>
      <c r="C90" s="9" t="s">
        <v>117</v>
      </c>
      <c r="D90" s="9" t="s">
        <v>117</v>
      </c>
      <c r="E90" s="77" t="s">
        <v>117</v>
      </c>
      <c r="F90" s="75" t="s">
        <v>117</v>
      </c>
      <c r="G90" s="27" t="s">
        <v>117</v>
      </c>
      <c r="H90" s="26" t="s">
        <v>117</v>
      </c>
      <c r="I90" s="24" t="s">
        <v>117</v>
      </c>
    </row>
    <row r="91" spans="1:14" hidden="1" x14ac:dyDescent="0.2">
      <c r="A91" s="10">
        <v>0</v>
      </c>
      <c r="B91" s="12" t="s">
        <v>175</v>
      </c>
      <c r="C91" s="9" t="s">
        <v>117</v>
      </c>
      <c r="D91" s="85" t="s">
        <v>117</v>
      </c>
      <c r="E91" s="77" t="s">
        <v>117</v>
      </c>
      <c r="F91" s="75" t="s">
        <v>117</v>
      </c>
      <c r="G91" s="86" t="s">
        <v>117</v>
      </c>
      <c r="H91" s="9" t="s">
        <v>117</v>
      </c>
      <c r="I91" s="24" t="s">
        <v>117</v>
      </c>
    </row>
    <row r="92" spans="1:14" x14ac:dyDescent="0.2">
      <c r="A92" s="10">
        <v>1</v>
      </c>
      <c r="B92" s="31" t="s">
        <v>176</v>
      </c>
      <c r="C92" s="24" t="s">
        <v>117</v>
      </c>
      <c r="D92" s="27" t="s">
        <v>117</v>
      </c>
      <c r="E92" s="27"/>
      <c r="F92" s="71" t="s">
        <v>117</v>
      </c>
      <c r="G92" s="27">
        <v>325.20563925199889</v>
      </c>
      <c r="H92" s="27" t="s">
        <v>117</v>
      </c>
      <c r="I92" s="27">
        <v>1.8128184325802501</v>
      </c>
      <c r="L92" s="63">
        <f>+G92</f>
        <v>325.20563925199889</v>
      </c>
    </row>
    <row r="93" spans="1:14" hidden="1" x14ac:dyDescent="0.2">
      <c r="A93" s="10">
        <v>0</v>
      </c>
      <c r="B93" s="9">
        <v>0</v>
      </c>
      <c r="C93" s="9" t="s">
        <v>117</v>
      </c>
      <c r="D93" s="9" t="s">
        <v>117</v>
      </c>
      <c r="E93" s="77" t="s">
        <v>117</v>
      </c>
      <c r="F93" s="75" t="s">
        <v>117</v>
      </c>
      <c r="G93" s="27" t="s">
        <v>117</v>
      </c>
      <c r="H93" s="24" t="s">
        <v>117</v>
      </c>
      <c r="I93" s="24" t="s">
        <v>117</v>
      </c>
    </row>
    <row r="94" spans="1:14" x14ac:dyDescent="0.2">
      <c r="A94" s="10">
        <v>1</v>
      </c>
      <c r="B94" s="37" t="s">
        <v>4</v>
      </c>
      <c r="C94" s="38" t="s">
        <v>117</v>
      </c>
      <c r="D94" s="64" t="s">
        <v>117</v>
      </c>
      <c r="E94" s="65"/>
      <c r="F94" s="155" t="s">
        <v>117</v>
      </c>
      <c r="G94" s="39">
        <v>17939.228408502109</v>
      </c>
      <c r="H94" s="38" t="s">
        <v>117</v>
      </c>
      <c r="I94" s="38">
        <v>100</v>
      </c>
      <c r="K94" s="63"/>
      <c r="L94" s="63">
        <f>SUM(L31:L92)</f>
        <v>17939.228408502109</v>
      </c>
      <c r="N94" s="218">
        <v>99.746348514693182</v>
      </c>
    </row>
    <row r="95" spans="1:14" hidden="1" x14ac:dyDescent="0.2">
      <c r="A95" s="10">
        <v>0</v>
      </c>
      <c r="B95" s="12" t="s">
        <v>49</v>
      </c>
      <c r="C95" s="9" t="s">
        <v>117</v>
      </c>
      <c r="D95" s="9" t="s">
        <v>117</v>
      </c>
      <c r="E95" s="77" t="s">
        <v>117</v>
      </c>
      <c r="F95" s="75" t="s">
        <v>117</v>
      </c>
      <c r="G95" s="27" t="s">
        <v>117</v>
      </c>
      <c r="H95" s="24" t="s">
        <v>117</v>
      </c>
      <c r="I95" s="9" t="s">
        <v>117</v>
      </c>
    </row>
    <row r="96" spans="1:14" hidden="1" x14ac:dyDescent="0.2">
      <c r="A96" s="10">
        <v>0</v>
      </c>
      <c r="B96" s="76">
        <v>0</v>
      </c>
      <c r="C96" s="9" t="s">
        <v>117</v>
      </c>
      <c r="D96" s="76" t="s">
        <v>117</v>
      </c>
      <c r="E96" s="77" t="s">
        <v>117</v>
      </c>
      <c r="F96" s="77" t="s">
        <v>117</v>
      </c>
      <c r="G96" s="78" t="s">
        <v>117</v>
      </c>
      <c r="H96" s="24" t="s">
        <v>117</v>
      </c>
      <c r="I96" s="9" t="s">
        <v>117</v>
      </c>
    </row>
    <row r="97" spans="1:12" hidden="1" x14ac:dyDescent="0.2">
      <c r="A97" s="10">
        <v>0</v>
      </c>
      <c r="B97" s="76">
        <v>0</v>
      </c>
      <c r="C97" s="9" t="s">
        <v>117</v>
      </c>
      <c r="D97" s="76" t="s">
        <v>117</v>
      </c>
      <c r="E97" s="77" t="s">
        <v>117</v>
      </c>
      <c r="F97" s="77" t="s">
        <v>117</v>
      </c>
      <c r="G97" s="78" t="s">
        <v>117</v>
      </c>
      <c r="H97" s="9" t="s">
        <v>117</v>
      </c>
      <c r="I97" s="9" t="s">
        <v>117</v>
      </c>
    </row>
    <row r="98" spans="1:12" hidden="1" x14ac:dyDescent="0.2">
      <c r="A98" s="10">
        <v>0</v>
      </c>
      <c r="B98" s="76">
        <v>0</v>
      </c>
      <c r="C98" s="9" t="s">
        <v>117</v>
      </c>
      <c r="D98" s="76" t="s">
        <v>117</v>
      </c>
      <c r="E98" s="77" t="s">
        <v>117</v>
      </c>
      <c r="F98" s="77" t="s">
        <v>117</v>
      </c>
      <c r="G98" s="78" t="s">
        <v>117</v>
      </c>
      <c r="H98" s="9" t="s">
        <v>117</v>
      </c>
      <c r="I98" s="9" t="s">
        <v>117</v>
      </c>
    </row>
    <row r="99" spans="1:12" x14ac:dyDescent="0.2">
      <c r="A99" s="10">
        <v>1</v>
      </c>
      <c r="B99" s="41" t="s">
        <v>5</v>
      </c>
      <c r="C99" s="42" t="s">
        <v>117</v>
      </c>
      <c r="D99" s="66" t="s">
        <v>117</v>
      </c>
      <c r="E99" s="66"/>
      <c r="F99" s="156" t="s">
        <v>117</v>
      </c>
      <c r="G99" s="41">
        <v>17939.228408502109</v>
      </c>
      <c r="H99" s="57" t="s">
        <v>117</v>
      </c>
      <c r="I99" s="57" t="s">
        <v>117</v>
      </c>
    </row>
    <row r="100" spans="1:12" x14ac:dyDescent="0.2">
      <c r="A100" s="10">
        <v>1</v>
      </c>
      <c r="B100" s="33" t="s">
        <v>177</v>
      </c>
      <c r="C100" s="42" t="s">
        <v>117</v>
      </c>
      <c r="D100" s="67" t="s">
        <v>117</v>
      </c>
      <c r="E100" s="59"/>
      <c r="F100" s="170">
        <v>1.4949357007085091</v>
      </c>
      <c r="G100" s="35" t="s">
        <v>117</v>
      </c>
      <c r="H100" s="59" t="s">
        <v>117</v>
      </c>
      <c r="I100" s="59" t="s">
        <v>117</v>
      </c>
    </row>
    <row r="101" spans="1:12" hidden="1" x14ac:dyDescent="0.2">
      <c r="A101" s="10">
        <v>0</v>
      </c>
      <c r="B101" s="12">
        <v>0</v>
      </c>
      <c r="C101" s="9" t="s">
        <v>117</v>
      </c>
      <c r="D101" s="26" t="s">
        <v>117</v>
      </c>
      <c r="E101" s="26" t="s">
        <v>117</v>
      </c>
      <c r="F101" s="27" t="s">
        <v>117</v>
      </c>
      <c r="G101" s="30" t="s">
        <v>117</v>
      </c>
      <c r="H101" s="9" t="s">
        <v>117</v>
      </c>
      <c r="I101" s="9" t="s">
        <v>117</v>
      </c>
    </row>
    <row r="102" spans="1:12" hidden="1" x14ac:dyDescent="0.2">
      <c r="A102" s="10">
        <v>0</v>
      </c>
      <c r="B102" s="12">
        <v>0</v>
      </c>
      <c r="C102" s="87" t="s">
        <v>117</v>
      </c>
      <c r="D102" s="25" t="s">
        <v>117</v>
      </c>
      <c r="E102" s="25" t="s">
        <v>117</v>
      </c>
      <c r="F102" s="25" t="s">
        <v>117</v>
      </c>
      <c r="G102" s="40" t="s">
        <v>117</v>
      </c>
      <c r="H102" s="9" t="s">
        <v>117</v>
      </c>
      <c r="I102" s="9" t="s">
        <v>117</v>
      </c>
    </row>
    <row r="103" spans="1:12" x14ac:dyDescent="0.2">
      <c r="A103" s="10">
        <v>1</v>
      </c>
      <c r="B103" s="43" t="s">
        <v>6</v>
      </c>
      <c r="C103" s="24" t="s">
        <v>117</v>
      </c>
      <c r="D103" s="24" t="s">
        <v>117</v>
      </c>
      <c r="E103" s="26"/>
      <c r="F103" s="71" t="s">
        <v>117</v>
      </c>
      <c r="G103" s="27" t="s">
        <v>117</v>
      </c>
      <c r="H103" s="24">
        <v>2318.2394328571427</v>
      </c>
      <c r="I103" s="24" t="s">
        <v>117</v>
      </c>
    </row>
    <row r="104" spans="1:12" hidden="1" x14ac:dyDescent="0.2">
      <c r="A104" s="10">
        <v>0</v>
      </c>
      <c r="B104" s="43" t="s">
        <v>178</v>
      </c>
      <c r="C104" s="24" t="s">
        <v>117</v>
      </c>
      <c r="D104" s="24" t="s">
        <v>117</v>
      </c>
      <c r="E104" s="26"/>
      <c r="F104" s="71" t="s">
        <v>117</v>
      </c>
      <c r="G104" s="27" t="s">
        <v>117</v>
      </c>
      <c r="H104" s="24">
        <v>2318.2394328571427</v>
      </c>
      <c r="I104" s="24" t="s">
        <v>117</v>
      </c>
    </row>
    <row r="105" spans="1:12" x14ac:dyDescent="0.2">
      <c r="A105" s="10">
        <v>1</v>
      </c>
      <c r="B105" s="26" t="s">
        <v>179</v>
      </c>
      <c r="C105" s="24" t="s">
        <v>117</v>
      </c>
      <c r="D105" s="271">
        <v>2668.0821947825984</v>
      </c>
      <c r="E105" s="271"/>
      <c r="F105" s="271">
        <v>0.26808571428571426</v>
      </c>
      <c r="G105" s="26">
        <v>53.617142857142852</v>
      </c>
      <c r="H105" s="24" t="s">
        <v>117</v>
      </c>
      <c r="I105" s="24" t="s">
        <v>117</v>
      </c>
    </row>
    <row r="106" spans="1:12" hidden="1" x14ac:dyDescent="0.2">
      <c r="A106" s="10">
        <v>0</v>
      </c>
      <c r="B106" s="26" t="s">
        <v>180</v>
      </c>
      <c r="C106" s="24" t="s">
        <v>117</v>
      </c>
      <c r="D106" s="26" t="s">
        <v>117</v>
      </c>
      <c r="E106" s="26"/>
      <c r="F106" s="26" t="s">
        <v>117</v>
      </c>
      <c r="G106" s="26" t="s">
        <v>117</v>
      </c>
      <c r="H106" s="24" t="s">
        <v>117</v>
      </c>
      <c r="I106" s="24" t="s">
        <v>117</v>
      </c>
    </row>
    <row r="107" spans="1:12" x14ac:dyDescent="0.2">
      <c r="A107" s="10">
        <v>1</v>
      </c>
      <c r="B107" s="11" t="s">
        <v>181</v>
      </c>
      <c r="C107" s="9" t="s">
        <v>117</v>
      </c>
      <c r="D107" s="76">
        <v>1</v>
      </c>
      <c r="E107" s="77" t="s">
        <v>117</v>
      </c>
      <c r="F107" s="26">
        <v>176.97</v>
      </c>
      <c r="G107" s="26">
        <v>176.97</v>
      </c>
      <c r="H107" s="9" t="s">
        <v>117</v>
      </c>
      <c r="I107" s="9" t="s">
        <v>117</v>
      </c>
    </row>
    <row r="108" spans="1:12" x14ac:dyDescent="0.2">
      <c r="A108" s="10">
        <v>1</v>
      </c>
      <c r="B108" s="11" t="s">
        <v>182</v>
      </c>
      <c r="C108" s="9" t="s">
        <v>117</v>
      </c>
      <c r="D108" s="76">
        <v>1</v>
      </c>
      <c r="E108" s="77" t="s">
        <v>117</v>
      </c>
      <c r="F108" s="271">
        <v>0.55700000000000005</v>
      </c>
      <c r="G108" s="26">
        <v>98.57229000000001</v>
      </c>
      <c r="H108" s="24" t="s">
        <v>117</v>
      </c>
      <c r="I108" s="9" t="s">
        <v>117</v>
      </c>
    </row>
    <row r="109" spans="1:12" x14ac:dyDescent="0.2">
      <c r="A109" s="10">
        <v>1</v>
      </c>
      <c r="B109" s="11" t="s">
        <v>183</v>
      </c>
      <c r="C109" s="9" t="s">
        <v>117</v>
      </c>
      <c r="D109" s="76">
        <v>1</v>
      </c>
      <c r="E109" s="77" t="s">
        <v>117</v>
      </c>
      <c r="F109" s="26">
        <v>1989.08</v>
      </c>
      <c r="G109" s="26">
        <v>1989.08</v>
      </c>
      <c r="H109" s="24" t="s">
        <v>117</v>
      </c>
      <c r="I109" s="9" t="s">
        <v>117</v>
      </c>
    </row>
    <row r="110" spans="1:12" hidden="1" x14ac:dyDescent="0.2">
      <c r="A110" s="10">
        <v>0</v>
      </c>
      <c r="B110" s="11" t="s">
        <v>184</v>
      </c>
      <c r="C110" s="9" t="s">
        <v>117</v>
      </c>
      <c r="D110" s="76" t="s">
        <v>117</v>
      </c>
      <c r="E110" s="77" t="s">
        <v>117</v>
      </c>
      <c r="F110" s="77" t="s">
        <v>117</v>
      </c>
      <c r="G110" s="78" t="s">
        <v>117</v>
      </c>
      <c r="H110" s="9" t="s">
        <v>117</v>
      </c>
      <c r="I110" s="9" t="s">
        <v>117</v>
      </c>
    </row>
    <row r="111" spans="1:12" hidden="1" x14ac:dyDescent="0.2">
      <c r="A111" s="10">
        <v>0</v>
      </c>
      <c r="B111" s="88" t="s">
        <v>185</v>
      </c>
      <c r="C111" s="9" t="s">
        <v>117</v>
      </c>
      <c r="D111" s="76" t="s">
        <v>117</v>
      </c>
      <c r="E111" s="77" t="s">
        <v>117</v>
      </c>
      <c r="F111" s="85" t="s">
        <v>117</v>
      </c>
      <c r="G111" s="89" t="s">
        <v>117</v>
      </c>
      <c r="H111" s="24" t="s">
        <v>117</v>
      </c>
      <c r="I111" s="9" t="s">
        <v>117</v>
      </c>
    </row>
    <row r="112" spans="1:12" x14ac:dyDescent="0.2">
      <c r="A112" s="10">
        <v>1</v>
      </c>
      <c r="B112" s="33" t="s">
        <v>7</v>
      </c>
      <c r="C112" s="34" t="s">
        <v>117</v>
      </c>
      <c r="D112" s="34" t="s">
        <v>117</v>
      </c>
      <c r="E112" s="35"/>
      <c r="F112" s="157" t="s">
        <v>117</v>
      </c>
      <c r="G112" s="36">
        <v>15620.988975644967</v>
      </c>
      <c r="H112" s="35" t="s">
        <v>117</v>
      </c>
      <c r="I112" s="34" t="s">
        <v>117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117</v>
      </c>
      <c r="D113" s="42" t="s">
        <v>117</v>
      </c>
      <c r="E113" s="41"/>
      <c r="F113" s="158">
        <v>1.3017490813037471</v>
      </c>
      <c r="G113" s="60" t="s">
        <v>117</v>
      </c>
      <c r="H113" s="42" t="s">
        <v>117</v>
      </c>
      <c r="I113" s="42" t="s">
        <v>117</v>
      </c>
      <c r="L113" s="243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D55:H72 I55:I73 D74:I80 I81 D82:I85 I86 D87:I89 I90:I91 I93 D92:I92 D31:I54 C3:I3">
    <cfRule type="cellIs" dxfId="23" priority="1" stopIfTrue="1" operator="equal">
      <formula>0</formula>
    </cfRule>
  </conditionalFormatting>
  <pageMargins left="0.75" right="0.75" top="1" bottom="1" header="0" footer="0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31</vt:i4>
      </vt:variant>
      <vt:variant>
        <vt:lpstr>Imenovani obsegi</vt:lpstr>
      </vt:variant>
      <vt:variant>
        <vt:i4>31</vt:i4>
      </vt:variant>
    </vt:vector>
  </HeadingPairs>
  <TitlesOfParts>
    <vt:vector size="62" baseType="lpstr">
      <vt:lpstr>zbirnik</vt:lpstr>
      <vt:lpstr>zbir_EUR_kg</vt:lpstr>
      <vt:lpstr>K_solataSn</vt:lpstr>
      <vt:lpstr>K_solataSf</vt:lpstr>
      <vt:lpstr>K_solataPf</vt:lpstr>
      <vt:lpstr>K_solataJf</vt:lpstr>
      <vt:lpstr>K_endivijaPf</vt:lpstr>
      <vt:lpstr>K_endivijaJf</vt:lpstr>
      <vt:lpstr>K_radičP12</vt:lpstr>
      <vt:lpstr>K_radičJ12</vt:lpstr>
      <vt:lpstr>K_zeljePPR</vt:lpstr>
      <vt:lpstr>K_zeljePP</vt:lpstr>
      <vt:lpstr>K_zeljePPz</vt:lpstr>
      <vt:lpstr>K_cvetača</vt:lpstr>
      <vt:lpstr>K_čebulaS1</vt:lpstr>
      <vt:lpstr>K_čebulaS2</vt:lpstr>
      <vt:lpstr>K_čebulaČ1</vt:lpstr>
      <vt:lpstr>K_čebulaČ2</vt:lpstr>
      <vt:lpstr>K_česen1</vt:lpstr>
      <vt:lpstr>K_krompirZ</vt:lpstr>
      <vt:lpstr>K_korenček</vt:lpstr>
      <vt:lpstr>K_fižolSn</vt:lpstr>
      <vt:lpstr>K_fižolSv</vt:lpstr>
      <vt:lpstr>K_kumareS</vt:lpstr>
      <vt:lpstr>K_paprikaZ</vt:lpstr>
      <vt:lpstr>K_paprikaZ1</vt:lpstr>
      <vt:lpstr>K_paprikaZ2</vt:lpstr>
      <vt:lpstr>K_paprikaZ3</vt:lpstr>
      <vt:lpstr>K_paprikaN1</vt:lpstr>
      <vt:lpstr>K_paprikaN2</vt:lpstr>
      <vt:lpstr>K_paradižnik</vt:lpstr>
      <vt:lpstr>K_cvetača!Področje_tiskanja</vt:lpstr>
      <vt:lpstr>K_čebulaČ1!Področje_tiskanja</vt:lpstr>
      <vt:lpstr>K_čebulaČ2!Področje_tiskanja</vt:lpstr>
      <vt:lpstr>K_čebulaS1!Področje_tiskanja</vt:lpstr>
      <vt:lpstr>K_čebulaS2!Področje_tiskanja</vt:lpstr>
      <vt:lpstr>K_česen1!Področje_tiskanja</vt:lpstr>
      <vt:lpstr>K_endivijaJf!Področje_tiskanja</vt:lpstr>
      <vt:lpstr>K_endivijaPf!Področje_tiskanja</vt:lpstr>
      <vt:lpstr>K_fižolSn!Področje_tiskanja</vt:lpstr>
      <vt:lpstr>K_fižolSv!Področje_tiskanja</vt:lpstr>
      <vt:lpstr>K_korenček!Področje_tiskanja</vt:lpstr>
      <vt:lpstr>K_krompirZ!Področje_tiskanja</vt:lpstr>
      <vt:lpstr>K_kumareS!Področje_tiskanja</vt:lpstr>
      <vt:lpstr>K_paprikaN1!Področje_tiskanja</vt:lpstr>
      <vt:lpstr>K_paprikaN2!Področje_tiskanja</vt:lpstr>
      <vt:lpstr>K_paprikaZ!Področje_tiskanja</vt:lpstr>
      <vt:lpstr>K_paprikaZ1!Področje_tiskanja</vt:lpstr>
      <vt:lpstr>K_paprikaZ2!Področje_tiskanja</vt:lpstr>
      <vt:lpstr>K_paprikaZ3!Področje_tiskanja</vt:lpstr>
      <vt:lpstr>K_paradižnik!Področje_tiskanja</vt:lpstr>
      <vt:lpstr>K_radičJ12!Področje_tiskanja</vt:lpstr>
      <vt:lpstr>K_radičP12!Področje_tiskanja</vt:lpstr>
      <vt:lpstr>K_solataJf!Področje_tiskanja</vt:lpstr>
      <vt:lpstr>K_solataPf!Področje_tiskanja</vt:lpstr>
      <vt:lpstr>K_solataSf!Področje_tiskanja</vt:lpstr>
      <vt:lpstr>K_solataSn!Področje_tiskanja</vt:lpstr>
      <vt:lpstr>K_zeljePP!Področje_tiskanja</vt:lpstr>
      <vt:lpstr>K_zeljePPR!Področje_tiskanja</vt:lpstr>
      <vt:lpstr>K_zeljePPz!Področje_tiskanja</vt:lpstr>
      <vt:lpstr>zbirnik!Področje_tiskanja</vt:lpstr>
      <vt:lpstr>zbirnik!Tiskanje_naslovov</vt:lpstr>
    </vt:vector>
  </TitlesOfParts>
  <Company>KIS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</dc:creator>
  <cp:lastModifiedBy>Barbara Zagorc</cp:lastModifiedBy>
  <cp:lastPrinted>2018-12-13T12:08:42Z</cp:lastPrinted>
  <dcterms:created xsi:type="dcterms:W3CDTF">2011-12-12T08:37:00Z</dcterms:created>
  <dcterms:modified xsi:type="dcterms:W3CDTF">2018-12-17T12:26:44Z</dcterms:modified>
</cp:coreProperties>
</file>