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8830" windowHeight="6405" tabRatio="945"/>
  </bookViews>
  <sheets>
    <sheet name="zbirnik" sheetId="15" r:id="rId1"/>
    <sheet name="zbir_EUR_kg" sheetId="89" r:id="rId2"/>
    <sheet name="K_solataSn" sheetId="36" r:id="rId3"/>
    <sheet name="K_solataSf" sheetId="35" r:id="rId4"/>
    <sheet name="K_solataPf" sheetId="20" r:id="rId5"/>
    <sheet name="K_solataJf" sheetId="21" r:id="rId6"/>
    <sheet name="K_endivijaPf" sheetId="39" r:id="rId7"/>
    <sheet name="K_endivijaJf" sheetId="40" r:id="rId8"/>
    <sheet name="K_radičP12" sheetId="51" r:id="rId9"/>
    <sheet name="K_radičJ12" sheetId="87" r:id="rId10"/>
    <sheet name="K_zeljePPR" sheetId="6" r:id="rId11"/>
    <sheet name="K_zeljePP" sheetId="43" r:id="rId12"/>
    <sheet name="K_zeljePPz" sheetId="44" r:id="rId13"/>
    <sheet name="K_cvetača" sheetId="67" r:id="rId14"/>
    <sheet name="K_čebulaS1" sheetId="8" r:id="rId15"/>
    <sheet name="K_čebulaS2" sheetId="10" r:id="rId16"/>
    <sheet name="K_čebulaČ1" sheetId="18" r:id="rId17"/>
    <sheet name="K_čebulaČ2" sheetId="19" r:id="rId18"/>
    <sheet name="K_česen1" sheetId="111" r:id="rId19"/>
    <sheet name="K_krompirZ" sheetId="9" r:id="rId20"/>
    <sheet name="K_korenček" sheetId="53" r:id="rId21"/>
    <sheet name="K_fižolSn" sheetId="54" r:id="rId22"/>
    <sheet name="K_fižolSv" sheetId="55" r:id="rId23"/>
    <sheet name="K_kumareS" sheetId="2" r:id="rId24"/>
    <sheet name="K_paprikaZ" sheetId="56" r:id="rId25"/>
    <sheet name="K_paprikaZ1" sheetId="95" r:id="rId26"/>
    <sheet name="K_paprikaZ2" sheetId="96" r:id="rId27"/>
    <sheet name="K_paprikaZ3" sheetId="93" r:id="rId28"/>
    <sheet name="K_paprikaN1" sheetId="57" r:id="rId29"/>
    <sheet name="K_paprikaN2" sheetId="88" r:id="rId30"/>
    <sheet name="K_paradižnik" sheetId="58" r:id="rId31"/>
  </sheets>
  <definedNames>
    <definedName name="\x" localSheetId="13">#REF!</definedName>
    <definedName name="\x" localSheetId="18">#REF!</definedName>
    <definedName name="\x" localSheetId="7">#REF!</definedName>
    <definedName name="\x" localSheetId="6">#REF!</definedName>
    <definedName name="\x" localSheetId="21">#REF!</definedName>
    <definedName name="\x" localSheetId="22">#REF!</definedName>
    <definedName name="\x" localSheetId="20">#REF!</definedName>
    <definedName name="\x" localSheetId="28">#REF!</definedName>
    <definedName name="\x" localSheetId="29">#REF!</definedName>
    <definedName name="\x" localSheetId="24">#REF!</definedName>
    <definedName name="\x" localSheetId="25">#REF!</definedName>
    <definedName name="\x" localSheetId="26">#REF!</definedName>
    <definedName name="\x" localSheetId="27">#REF!</definedName>
    <definedName name="\x" localSheetId="30">#REF!</definedName>
    <definedName name="\x" localSheetId="9">#REF!</definedName>
    <definedName name="\x" localSheetId="8">#REF!</definedName>
    <definedName name="\x" localSheetId="3">#REF!</definedName>
    <definedName name="\x" localSheetId="2">#REF!</definedName>
    <definedName name="\x" localSheetId="11">#REF!</definedName>
    <definedName name="\x" localSheetId="12">#REF!</definedName>
    <definedName name="\x">#REF!</definedName>
    <definedName name="_xlnm._FilterDatabase" localSheetId="13" hidden="1">K_cvetača!$A$1:$H$113</definedName>
    <definedName name="_xlnm._FilterDatabase" localSheetId="16" hidden="1">K_čebulaČ1!$A$1:$H$113</definedName>
    <definedName name="_xlnm._FilterDatabase" localSheetId="17" hidden="1">K_čebulaČ2!$A$1:$H$113</definedName>
    <definedName name="_xlnm._FilterDatabase" localSheetId="14" hidden="1">K_čebulaS1!$A$1:$H$113</definedName>
    <definedName name="_xlnm._FilterDatabase" localSheetId="15" hidden="1">K_čebulaS2!$A$1:$H$113</definedName>
    <definedName name="_xlnm._FilterDatabase" localSheetId="18" hidden="1">K_česen1!$A$1:$H$113</definedName>
    <definedName name="_xlnm._FilterDatabase" localSheetId="7" hidden="1">K_endivijaJf!$A$1:$H$113</definedName>
    <definedName name="_xlnm._FilterDatabase" localSheetId="6" hidden="1">K_endivijaPf!$A$1:$H$113</definedName>
    <definedName name="_xlnm._FilterDatabase" localSheetId="21" hidden="1">K_fižolSn!$A$1:$H$113</definedName>
    <definedName name="_xlnm._FilterDatabase" localSheetId="22" hidden="1">K_fižolSv!$A$1:$H$113</definedName>
    <definedName name="_xlnm._FilterDatabase" localSheetId="20" hidden="1">K_korenček!$A$1:$H$113</definedName>
    <definedName name="_xlnm._FilterDatabase" localSheetId="19" hidden="1">K_krompirZ!$A$1:$H$113</definedName>
    <definedName name="_xlnm._FilterDatabase" localSheetId="23" hidden="1">K_kumareS!$A$1:$H$113</definedName>
    <definedName name="_xlnm._FilterDatabase" localSheetId="28" hidden="1">K_paprikaN1!$A$1:$H$113</definedName>
    <definedName name="_xlnm._FilterDatabase" localSheetId="29" hidden="1">K_paprikaN2!$A$1:$H$113</definedName>
    <definedName name="_xlnm._FilterDatabase" localSheetId="24" hidden="1">K_paprikaZ!$A$1:$H$113</definedName>
    <definedName name="_xlnm._FilterDatabase" localSheetId="25" hidden="1">K_paprikaZ1!$A$1:$H$113</definedName>
    <definedName name="_xlnm._FilterDatabase" localSheetId="26" hidden="1">K_paprikaZ2!$A$1:$H$113</definedName>
    <definedName name="_xlnm._FilterDatabase" localSheetId="27" hidden="1">K_paprikaZ3!$A$1:$H$113</definedName>
    <definedName name="_xlnm._FilterDatabase" localSheetId="30" hidden="1">K_paradižnik!$A$1:$H$113</definedName>
    <definedName name="_xlnm._FilterDatabase" localSheetId="9" hidden="1">K_radičJ12!$A$1:$H$113</definedName>
    <definedName name="_xlnm._FilterDatabase" localSheetId="8" hidden="1">K_radičP12!$A$1:$H$113</definedName>
    <definedName name="_xlnm._FilterDatabase" localSheetId="5" hidden="1">K_solataJf!$A$1:$H$113</definedName>
    <definedName name="_xlnm._FilterDatabase" localSheetId="4" hidden="1">K_solataPf!$A$1:$H$113</definedName>
    <definedName name="_xlnm._FilterDatabase" localSheetId="3" hidden="1">K_solataSf!$A$1:$H$113</definedName>
    <definedName name="_xlnm._FilterDatabase" localSheetId="2" hidden="1">K_solataSn!$A$1:$H$113</definedName>
    <definedName name="_xlnm._FilterDatabase" localSheetId="11" hidden="1">K_zeljePP!$A$1:$H$113</definedName>
    <definedName name="_xlnm._FilterDatabase" localSheetId="10" hidden="1">K_zeljePPR!$A$1:$H$113</definedName>
    <definedName name="_xlnm._FilterDatabase" localSheetId="12" hidden="1">K_zeljePPz!$A$1:$H$113</definedName>
    <definedName name="aaa" localSheetId="13">#REF!</definedName>
    <definedName name="aaa" localSheetId="18">#REF!</definedName>
    <definedName name="aaa" localSheetId="7">#REF!</definedName>
    <definedName name="aaa" localSheetId="6">#REF!</definedName>
    <definedName name="aaa" localSheetId="21">#REF!</definedName>
    <definedName name="aaa" localSheetId="22">#REF!</definedName>
    <definedName name="aaa" localSheetId="20">#REF!</definedName>
    <definedName name="aaa" localSheetId="28">#REF!</definedName>
    <definedName name="aaa" localSheetId="29">#REF!</definedName>
    <definedName name="aaa" localSheetId="24">#REF!</definedName>
    <definedName name="aaa" localSheetId="25">#REF!</definedName>
    <definedName name="aaa" localSheetId="26">#REF!</definedName>
    <definedName name="aaa" localSheetId="27">#REF!</definedName>
    <definedName name="aaa" localSheetId="30">#REF!</definedName>
    <definedName name="aaa" localSheetId="9">#REF!</definedName>
    <definedName name="aaa" localSheetId="8">#REF!</definedName>
    <definedName name="aaa" localSheetId="3">#REF!</definedName>
    <definedName name="aaa" localSheetId="2">#REF!</definedName>
    <definedName name="aaa" localSheetId="11">#REF!</definedName>
    <definedName name="aaa" localSheetId="12">#REF!</definedName>
    <definedName name="aaa">#REF!</definedName>
    <definedName name="BLOK" localSheetId="13">#REF!</definedName>
    <definedName name="BLOK" localSheetId="18">#REF!</definedName>
    <definedName name="BLOK" localSheetId="7">#REF!</definedName>
    <definedName name="BLOK" localSheetId="6">#REF!</definedName>
    <definedName name="BLOK" localSheetId="21">#REF!</definedName>
    <definedName name="BLOK" localSheetId="22">#REF!</definedName>
    <definedName name="BLOK" localSheetId="20">#REF!</definedName>
    <definedName name="BLOK" localSheetId="28">#REF!</definedName>
    <definedName name="BLOK" localSheetId="29">#REF!</definedName>
    <definedName name="BLOK" localSheetId="24">#REF!</definedName>
    <definedName name="BLOK" localSheetId="25">#REF!</definedName>
    <definedName name="BLOK" localSheetId="26">#REF!</definedName>
    <definedName name="BLOK" localSheetId="27">#REF!</definedName>
    <definedName name="BLOK" localSheetId="30">#REF!</definedName>
    <definedName name="BLOK" localSheetId="9">#REF!</definedName>
    <definedName name="BLOK" localSheetId="8">#REF!</definedName>
    <definedName name="BLOK" localSheetId="3">#REF!</definedName>
    <definedName name="BLOK" localSheetId="2">#REF!</definedName>
    <definedName name="BLOK" localSheetId="11">#REF!</definedName>
    <definedName name="BLOK" localSheetId="12">#REF!</definedName>
    <definedName name="BLOK">#REF!</definedName>
    <definedName name="BLOK1" localSheetId="13">#REF!</definedName>
    <definedName name="BLOK1" localSheetId="18">#REF!</definedName>
    <definedName name="BLOK1" localSheetId="7">#REF!</definedName>
    <definedName name="BLOK1" localSheetId="6">#REF!</definedName>
    <definedName name="BLOK1" localSheetId="21">#REF!</definedName>
    <definedName name="BLOK1" localSheetId="22">#REF!</definedName>
    <definedName name="BLOK1" localSheetId="20">#REF!</definedName>
    <definedName name="BLOK1" localSheetId="28">#REF!</definedName>
    <definedName name="BLOK1" localSheetId="29">#REF!</definedName>
    <definedName name="BLOK1" localSheetId="24">#REF!</definedName>
    <definedName name="BLOK1" localSheetId="25">#REF!</definedName>
    <definedName name="BLOK1" localSheetId="26">#REF!</definedName>
    <definedName name="BLOK1" localSheetId="27">#REF!</definedName>
    <definedName name="BLOK1" localSheetId="30">#REF!</definedName>
    <definedName name="BLOK1" localSheetId="9">#REF!</definedName>
    <definedName name="BLOK1" localSheetId="8">#REF!</definedName>
    <definedName name="BLOK1" localSheetId="3">#REF!</definedName>
    <definedName name="BLOK1" localSheetId="2">#REF!</definedName>
    <definedName name="BLOK1" localSheetId="11">#REF!</definedName>
    <definedName name="BLOK1" localSheetId="12">#REF!</definedName>
    <definedName name="BLOK1">#REF!</definedName>
    <definedName name="BLOK2" localSheetId="13">#REF!</definedName>
    <definedName name="BLOK2" localSheetId="18">#REF!</definedName>
    <definedName name="BLOK2" localSheetId="7">#REF!</definedName>
    <definedName name="BLOK2" localSheetId="6">#REF!</definedName>
    <definedName name="BLOK2" localSheetId="21">#REF!</definedName>
    <definedName name="BLOK2" localSheetId="22">#REF!</definedName>
    <definedName name="BLOK2" localSheetId="20">#REF!</definedName>
    <definedName name="BLOK2" localSheetId="28">#REF!</definedName>
    <definedName name="BLOK2" localSheetId="29">#REF!</definedName>
    <definedName name="BLOK2" localSheetId="24">#REF!</definedName>
    <definedName name="BLOK2" localSheetId="25">#REF!</definedName>
    <definedName name="BLOK2" localSheetId="26">#REF!</definedName>
    <definedName name="BLOK2" localSheetId="27">#REF!</definedName>
    <definedName name="BLOK2" localSheetId="30">#REF!</definedName>
    <definedName name="BLOK2" localSheetId="9">#REF!</definedName>
    <definedName name="BLOK2" localSheetId="8">#REF!</definedName>
    <definedName name="BLOK2" localSheetId="3">#REF!</definedName>
    <definedName name="BLOK2" localSheetId="2">#REF!</definedName>
    <definedName name="BLOK2" localSheetId="11">#REF!</definedName>
    <definedName name="BLOK2" localSheetId="12">#REF!</definedName>
    <definedName name="BLOK2">#REF!</definedName>
    <definedName name="DMAT" localSheetId="13">#REF!</definedName>
    <definedName name="DMAT" localSheetId="18">#REF!</definedName>
    <definedName name="DMAT" localSheetId="7">#REF!</definedName>
    <definedName name="DMAT" localSheetId="6">#REF!</definedName>
    <definedName name="DMAT" localSheetId="21">#REF!</definedName>
    <definedName name="DMAT" localSheetId="22">#REF!</definedName>
    <definedName name="DMAT" localSheetId="20">#REF!</definedName>
    <definedName name="DMAT" localSheetId="28">#REF!</definedName>
    <definedName name="DMAT" localSheetId="29">#REF!</definedName>
    <definedName name="DMAT" localSheetId="24">#REF!</definedName>
    <definedName name="DMAT" localSheetId="25">#REF!</definedName>
    <definedName name="DMAT" localSheetId="26">#REF!</definedName>
    <definedName name="DMAT" localSheetId="27">#REF!</definedName>
    <definedName name="DMAT" localSheetId="30">#REF!</definedName>
    <definedName name="DMAT" localSheetId="9">#REF!</definedName>
    <definedName name="DMAT" localSheetId="8">#REF!</definedName>
    <definedName name="DMAT" localSheetId="3">#REF!</definedName>
    <definedName name="DMAT" localSheetId="2">#REF!</definedName>
    <definedName name="DMAT" localSheetId="11">#REF!</definedName>
    <definedName name="DMAT" localSheetId="12">#REF!</definedName>
    <definedName name="DMAT">#REF!</definedName>
    <definedName name="MAT" localSheetId="13">#REF!</definedName>
    <definedName name="MAT" localSheetId="18">#REF!</definedName>
    <definedName name="MAT" localSheetId="7">#REF!</definedName>
    <definedName name="MAT" localSheetId="6">#REF!</definedName>
    <definedName name="MAT" localSheetId="21">#REF!</definedName>
    <definedName name="MAT" localSheetId="22">#REF!</definedName>
    <definedName name="MAT" localSheetId="20">#REF!</definedName>
    <definedName name="MAT" localSheetId="28">#REF!</definedName>
    <definedName name="MAT" localSheetId="29">#REF!</definedName>
    <definedName name="MAT" localSheetId="24">#REF!</definedName>
    <definedName name="MAT" localSheetId="25">#REF!</definedName>
    <definedName name="MAT" localSheetId="26">#REF!</definedName>
    <definedName name="MAT" localSheetId="27">#REF!</definedName>
    <definedName name="MAT" localSheetId="30">#REF!</definedName>
    <definedName name="MAT" localSheetId="9">#REF!</definedName>
    <definedName name="MAT" localSheetId="8">#REF!</definedName>
    <definedName name="MAT" localSheetId="3">#REF!</definedName>
    <definedName name="MAT" localSheetId="2">#REF!</definedName>
    <definedName name="MAT" localSheetId="11">#REF!</definedName>
    <definedName name="MAT" localSheetId="12">#REF!</definedName>
    <definedName name="MAT">#REF!</definedName>
    <definedName name="OS" localSheetId="13">#REF!</definedName>
    <definedName name="OS" localSheetId="18">#REF!</definedName>
    <definedName name="OS" localSheetId="7">#REF!</definedName>
    <definedName name="OS" localSheetId="6">#REF!</definedName>
    <definedName name="OS" localSheetId="21">#REF!</definedName>
    <definedName name="OS" localSheetId="22">#REF!</definedName>
    <definedName name="OS" localSheetId="20">#REF!</definedName>
    <definedName name="OS" localSheetId="28">#REF!</definedName>
    <definedName name="OS" localSheetId="29">#REF!</definedName>
    <definedName name="OS" localSheetId="24">#REF!</definedName>
    <definedName name="OS" localSheetId="25">#REF!</definedName>
    <definedName name="OS" localSheetId="26">#REF!</definedName>
    <definedName name="OS" localSheetId="27">#REF!</definedName>
    <definedName name="OS" localSheetId="30">#REF!</definedName>
    <definedName name="OS" localSheetId="9">#REF!</definedName>
    <definedName name="OS" localSheetId="8">#REF!</definedName>
    <definedName name="OS" localSheetId="3">#REF!</definedName>
    <definedName name="OS" localSheetId="2">#REF!</definedName>
    <definedName name="OS" localSheetId="11">#REF!</definedName>
    <definedName name="OS" localSheetId="12">#REF!</definedName>
    <definedName name="OS">#REF!</definedName>
    <definedName name="_xlnm.Print_Area" localSheetId="13">K_cvetača!$B$3:$I$115</definedName>
    <definedName name="_xlnm.Print_Area" localSheetId="16">K_čebulaČ1!$B$3:$I$115</definedName>
    <definedName name="_xlnm.Print_Area" localSheetId="17">K_čebulaČ2!$B$3:$I$115</definedName>
    <definedName name="_xlnm.Print_Area" localSheetId="14">K_čebulaS1!$B$3:$I$115</definedName>
    <definedName name="_xlnm.Print_Area" localSheetId="15">K_čebulaS2!$B$3:$I$115</definedName>
    <definedName name="_xlnm.Print_Area" localSheetId="18">K_česen1!$B$3:$I$115</definedName>
    <definedName name="_xlnm.Print_Area" localSheetId="7">K_endivijaJf!$B$3:$I$115</definedName>
    <definedName name="_xlnm.Print_Area" localSheetId="6">K_endivijaPf!$B$3:$I$115</definedName>
    <definedName name="_xlnm.Print_Area" localSheetId="21">K_fižolSn!$B$3:$I$115</definedName>
    <definedName name="_xlnm.Print_Area" localSheetId="22">K_fižolSv!$B$3:$I$115</definedName>
    <definedName name="_xlnm.Print_Area" localSheetId="20">K_korenček!$B$3:$I$115</definedName>
    <definedName name="_xlnm.Print_Area" localSheetId="19">K_krompirZ!$B$3:$I$115</definedName>
    <definedName name="_xlnm.Print_Area" localSheetId="23">K_kumareS!$B$3:$I$115</definedName>
    <definedName name="_xlnm.Print_Area" localSheetId="28">K_paprikaN1!$B$3:$I$115</definedName>
    <definedName name="_xlnm.Print_Area" localSheetId="29">K_paprikaN2!$B$3:$I$115</definedName>
    <definedName name="_xlnm.Print_Area" localSheetId="24">K_paprikaZ!$B$3:$I$115</definedName>
    <definedName name="_xlnm.Print_Area" localSheetId="25">K_paprikaZ1!$B$3:$I$115</definedName>
    <definedName name="_xlnm.Print_Area" localSheetId="26">K_paprikaZ2!$B$3:$I$115</definedName>
    <definedName name="_xlnm.Print_Area" localSheetId="27">K_paprikaZ3!$B$3:$I$115</definedName>
    <definedName name="_xlnm.Print_Area" localSheetId="30">K_paradižnik!$B$3:$I$115</definedName>
    <definedName name="_xlnm.Print_Area" localSheetId="9">K_radičJ12!$B$3:$I$115</definedName>
    <definedName name="_xlnm.Print_Area" localSheetId="8">K_radičP12!$B$3:$I$115</definedName>
    <definedName name="_xlnm.Print_Area" localSheetId="5">K_solataJf!$B$3:$I$115</definedName>
    <definedName name="_xlnm.Print_Area" localSheetId="4">K_solataPf!$B$2:$I$115</definedName>
    <definedName name="_xlnm.Print_Area" localSheetId="3">K_solataSf!$B$3:$I$115</definedName>
    <definedName name="_xlnm.Print_Area" localSheetId="2">K_solataSn!$B$3:$I$115</definedName>
    <definedName name="_xlnm.Print_Area" localSheetId="11">K_zeljePP!$B$3:$I$115</definedName>
    <definedName name="_xlnm.Print_Area" localSheetId="10">K_zeljePPR!$B$3:$I$115</definedName>
    <definedName name="_xlnm.Print_Area" localSheetId="12">K_zeljePPz!$B$3:$I$115</definedName>
    <definedName name="_xlnm.Print_Area" localSheetId="0">zbirnik!$A$1:$AH$58</definedName>
    <definedName name="PRID" localSheetId="13">#REF!</definedName>
    <definedName name="PRID" localSheetId="18">#REF!</definedName>
    <definedName name="PRID" localSheetId="7">#REF!</definedName>
    <definedName name="PRID" localSheetId="6">#REF!</definedName>
    <definedName name="PRID" localSheetId="21">#REF!</definedName>
    <definedName name="PRID" localSheetId="22">#REF!</definedName>
    <definedName name="PRID" localSheetId="20">#REF!</definedName>
    <definedName name="PRID" localSheetId="28">#REF!</definedName>
    <definedName name="PRID" localSheetId="29">#REF!</definedName>
    <definedName name="PRID" localSheetId="24">#REF!</definedName>
    <definedName name="PRID" localSheetId="25">#REF!</definedName>
    <definedName name="PRID" localSheetId="26">#REF!</definedName>
    <definedName name="PRID" localSheetId="27">#REF!</definedName>
    <definedName name="PRID" localSheetId="30">#REF!</definedName>
    <definedName name="PRID" localSheetId="9">#REF!</definedName>
    <definedName name="PRID" localSheetId="8">#REF!</definedName>
    <definedName name="PRID" localSheetId="3">#REF!</definedName>
    <definedName name="PRID" localSheetId="2">#REF!</definedName>
    <definedName name="PRID" localSheetId="11">#REF!</definedName>
    <definedName name="PRID" localSheetId="12">#REF!</definedName>
    <definedName name="PRID">#REF!</definedName>
    <definedName name="PRINT_AREA_MI" localSheetId="13">#REF!</definedName>
    <definedName name="PRINT_AREA_MI" localSheetId="18">#REF!</definedName>
    <definedName name="PRINT_AREA_MI" localSheetId="7">#REF!</definedName>
    <definedName name="PRINT_AREA_MI" localSheetId="6">#REF!</definedName>
    <definedName name="PRINT_AREA_MI" localSheetId="21">#REF!</definedName>
    <definedName name="PRINT_AREA_MI" localSheetId="22">#REF!</definedName>
    <definedName name="PRINT_AREA_MI" localSheetId="20">#REF!</definedName>
    <definedName name="PRINT_AREA_MI" localSheetId="28">#REF!</definedName>
    <definedName name="PRINT_AREA_MI" localSheetId="29">#REF!</definedName>
    <definedName name="PRINT_AREA_MI" localSheetId="24">#REF!</definedName>
    <definedName name="PRINT_AREA_MI" localSheetId="25">#REF!</definedName>
    <definedName name="PRINT_AREA_MI" localSheetId="26">#REF!</definedName>
    <definedName name="PRINT_AREA_MI" localSheetId="27">#REF!</definedName>
    <definedName name="PRINT_AREA_MI" localSheetId="30">#REF!</definedName>
    <definedName name="PRINT_AREA_MI" localSheetId="9">#REF!</definedName>
    <definedName name="PRINT_AREA_MI" localSheetId="8">#REF!</definedName>
    <definedName name="PRINT_AREA_MI" localSheetId="3">#REF!</definedName>
    <definedName name="PRINT_AREA_MI" localSheetId="2">#REF!</definedName>
    <definedName name="PRINT_AREA_MI" localSheetId="11">#REF!</definedName>
    <definedName name="PRINT_AREA_MI" localSheetId="12">#REF!</definedName>
    <definedName name="PRINT_AREA_MI">#REF!</definedName>
    <definedName name="REG" localSheetId="13">#REF!</definedName>
    <definedName name="REG" localSheetId="18">#REF!</definedName>
    <definedName name="REG" localSheetId="7">#REF!</definedName>
    <definedName name="REG" localSheetId="6">#REF!</definedName>
    <definedName name="REG" localSheetId="21">#REF!</definedName>
    <definedName name="REG" localSheetId="22">#REF!</definedName>
    <definedName name="REG" localSheetId="20">#REF!</definedName>
    <definedName name="REG" localSheetId="28">#REF!</definedName>
    <definedName name="REG" localSheetId="29">#REF!</definedName>
    <definedName name="REG" localSheetId="24">#REF!</definedName>
    <definedName name="REG" localSheetId="25">#REF!</definedName>
    <definedName name="REG" localSheetId="26">#REF!</definedName>
    <definedName name="REG" localSheetId="27">#REF!</definedName>
    <definedName name="REG" localSheetId="30">#REF!</definedName>
    <definedName name="REG" localSheetId="9">#REF!</definedName>
    <definedName name="REG" localSheetId="8">#REF!</definedName>
    <definedName name="REG" localSheetId="3">#REF!</definedName>
    <definedName name="REG" localSheetId="2">#REF!</definedName>
    <definedName name="REG" localSheetId="11">#REF!</definedName>
    <definedName name="REG" localSheetId="12">#REF!</definedName>
    <definedName name="REG">#REF!</definedName>
    <definedName name="STOR" localSheetId="13">#REF!</definedName>
    <definedName name="STOR" localSheetId="18">#REF!</definedName>
    <definedName name="STOR" localSheetId="7">#REF!</definedName>
    <definedName name="STOR" localSheetId="6">#REF!</definedName>
    <definedName name="STOR" localSheetId="21">#REF!</definedName>
    <definedName name="STOR" localSheetId="22">#REF!</definedName>
    <definedName name="STOR" localSheetId="20">#REF!</definedName>
    <definedName name="STOR" localSheetId="28">#REF!</definedName>
    <definedName name="STOR" localSheetId="29">#REF!</definedName>
    <definedName name="STOR" localSheetId="24">#REF!</definedName>
    <definedName name="STOR" localSheetId="25">#REF!</definedName>
    <definedName name="STOR" localSheetId="26">#REF!</definedName>
    <definedName name="STOR" localSheetId="27">#REF!</definedName>
    <definedName name="STOR" localSheetId="30">#REF!</definedName>
    <definedName name="STOR" localSheetId="9">#REF!</definedName>
    <definedName name="STOR" localSheetId="8">#REF!</definedName>
    <definedName name="STOR" localSheetId="3">#REF!</definedName>
    <definedName name="STOR" localSheetId="2">#REF!</definedName>
    <definedName name="STOR" localSheetId="11">#REF!</definedName>
    <definedName name="STOR" localSheetId="12">#REF!</definedName>
    <definedName name="STOR">#REF!</definedName>
    <definedName name="STROJ" localSheetId="13">#REF!</definedName>
    <definedName name="STROJ" localSheetId="18">#REF!</definedName>
    <definedName name="STROJ" localSheetId="7">#REF!</definedName>
    <definedName name="STROJ" localSheetId="6">#REF!</definedName>
    <definedName name="STROJ" localSheetId="21">#REF!</definedName>
    <definedName name="STROJ" localSheetId="22">#REF!</definedName>
    <definedName name="STROJ" localSheetId="20">#REF!</definedName>
    <definedName name="STROJ" localSheetId="28">#REF!</definedName>
    <definedName name="STROJ" localSheetId="29">#REF!</definedName>
    <definedName name="STROJ" localSheetId="24">#REF!</definedName>
    <definedName name="STROJ" localSheetId="25">#REF!</definedName>
    <definedName name="STROJ" localSheetId="26">#REF!</definedName>
    <definedName name="STROJ" localSheetId="27">#REF!</definedName>
    <definedName name="STROJ" localSheetId="30">#REF!</definedName>
    <definedName name="STROJ" localSheetId="9">#REF!</definedName>
    <definedName name="STROJ" localSheetId="8">#REF!</definedName>
    <definedName name="STROJ" localSheetId="3">#REF!</definedName>
    <definedName name="STROJ" localSheetId="2">#REF!</definedName>
    <definedName name="STROJ" localSheetId="11">#REF!</definedName>
    <definedName name="STROJ" localSheetId="12">#REF!</definedName>
    <definedName name="STROJ">#REF!</definedName>
    <definedName name="_xlnm.Print_Titles" localSheetId="0">zbirnik!$D:$E</definedName>
    <definedName name="VNOS" localSheetId="13">#REF!</definedName>
    <definedName name="VNOS" localSheetId="18">#REF!</definedName>
    <definedName name="VNOS" localSheetId="7">#REF!</definedName>
    <definedName name="VNOS" localSheetId="6">#REF!</definedName>
    <definedName name="VNOS" localSheetId="21">#REF!</definedName>
    <definedName name="VNOS" localSheetId="22">#REF!</definedName>
    <definedName name="VNOS" localSheetId="20">#REF!</definedName>
    <definedName name="VNOS" localSheetId="28">#REF!</definedName>
    <definedName name="VNOS" localSheetId="29">#REF!</definedName>
    <definedName name="VNOS" localSheetId="24">#REF!</definedName>
    <definedName name="VNOS" localSheetId="25">#REF!</definedName>
    <definedName name="VNOS" localSheetId="26">#REF!</definedName>
    <definedName name="VNOS" localSheetId="27">#REF!</definedName>
    <definedName name="VNOS" localSheetId="30">#REF!</definedName>
    <definedName name="VNOS" localSheetId="9">#REF!</definedName>
    <definedName name="VNOS" localSheetId="8">#REF!</definedName>
    <definedName name="VNOS" localSheetId="3">#REF!</definedName>
    <definedName name="VNOS" localSheetId="2">#REF!</definedName>
    <definedName name="VNOS" localSheetId="11">#REF!</definedName>
    <definedName name="VNOS" localSheetId="12">#REF!</definedName>
    <definedName name="VNOS">#REF!</definedName>
    <definedName name="ZAC" localSheetId="13">#REF!</definedName>
    <definedName name="ZAC" localSheetId="18">#REF!</definedName>
    <definedName name="ZAC" localSheetId="7">#REF!</definedName>
    <definedName name="ZAC" localSheetId="6">#REF!</definedName>
    <definedName name="ZAC" localSheetId="21">#REF!</definedName>
    <definedName name="ZAC" localSheetId="22">#REF!</definedName>
    <definedName name="ZAC" localSheetId="20">#REF!</definedName>
    <definedName name="ZAC" localSheetId="28">#REF!</definedName>
    <definedName name="ZAC" localSheetId="29">#REF!</definedName>
    <definedName name="ZAC" localSheetId="24">#REF!</definedName>
    <definedName name="ZAC" localSheetId="25">#REF!</definedName>
    <definedName name="ZAC" localSheetId="26">#REF!</definedName>
    <definedName name="ZAC" localSheetId="27">#REF!</definedName>
    <definedName name="ZAC" localSheetId="30">#REF!</definedName>
    <definedName name="ZAC" localSheetId="9">#REF!</definedName>
    <definedName name="ZAC" localSheetId="8">#REF!</definedName>
    <definedName name="ZAC" localSheetId="3">#REF!</definedName>
    <definedName name="ZAC" localSheetId="2">#REF!</definedName>
    <definedName name="ZAC" localSheetId="11">#REF!</definedName>
    <definedName name="ZAC" localSheetId="12">#REF!</definedName>
    <definedName name="ZAC">#REF!</definedName>
  </definedNames>
  <calcPr calcId="145621"/>
</workbook>
</file>

<file path=xl/calcChain.xml><?xml version="1.0" encoding="utf-8"?>
<calcChain xmlns="http://schemas.openxmlformats.org/spreadsheetml/2006/main">
  <c r="F113" i="9" l="1"/>
  <c r="G112" i="9"/>
  <c r="H103" i="9"/>
  <c r="H6" i="89" l="1"/>
  <c r="A11" i="15" l="1"/>
  <c r="C11" i="15"/>
  <c r="C12" i="15"/>
  <c r="C31" i="89" l="1"/>
  <c r="C3" i="89" l="1"/>
  <c r="C2" i="89"/>
  <c r="X1" i="15"/>
  <c r="AA1" i="15"/>
  <c r="Z1" i="15"/>
  <c r="Y1" i="15"/>
  <c r="V1" i="15"/>
  <c r="U1" i="15"/>
  <c r="T1" i="15"/>
  <c r="S1" i="15"/>
  <c r="R1" i="15"/>
  <c r="P1" i="15"/>
  <c r="O1" i="15"/>
  <c r="N1" i="15"/>
  <c r="M1" i="15"/>
  <c r="L1" i="15"/>
  <c r="K1" i="15"/>
  <c r="J1" i="15"/>
  <c r="AH1" i="15"/>
  <c r="W1" i="15"/>
  <c r="Q1" i="15"/>
  <c r="F1" i="15"/>
  <c r="G1" i="15"/>
  <c r="H1" i="15"/>
  <c r="I1" i="15"/>
  <c r="C28" i="15"/>
  <c r="C27" i="15"/>
  <c r="C26" i="15"/>
  <c r="C25" i="15"/>
  <c r="D2" i="15"/>
  <c r="E2" i="15" s="1"/>
  <c r="F2" i="15" s="1"/>
  <c r="G2" i="15" s="1"/>
  <c r="H2" i="15" s="1"/>
  <c r="I2" i="15" s="1"/>
  <c r="J2" i="15" s="1"/>
  <c r="K2" i="15" s="1"/>
  <c r="L2" i="15" s="1"/>
  <c r="M2" i="15" s="1"/>
  <c r="N2" i="15" s="1"/>
  <c r="O2" i="15" s="1"/>
  <c r="P2" i="15" s="1"/>
  <c r="Q2" i="15" s="1"/>
  <c r="R2" i="15" s="1"/>
  <c r="S2" i="15" s="1"/>
  <c r="T2" i="15" s="1"/>
  <c r="U2" i="15" s="1"/>
  <c r="V2" i="15" s="1"/>
  <c r="W2" i="15" s="1"/>
  <c r="X2" i="15" s="1"/>
  <c r="Y2" i="15" s="1"/>
  <c r="Z2" i="15" s="1"/>
  <c r="AA2" i="15" s="1"/>
  <c r="AB2" i="15" s="1"/>
  <c r="AC2" i="15" s="1"/>
  <c r="AD2" i="15" s="1"/>
  <c r="AE2" i="15" s="1"/>
  <c r="AF2" i="15" s="1"/>
  <c r="AG2" i="15" s="1"/>
  <c r="AH2" i="15" s="1"/>
  <c r="D10" i="15"/>
  <c r="E10" i="15" s="1"/>
  <c r="F10" i="15" s="1"/>
  <c r="G10" i="15" s="1"/>
  <c r="H10" i="15" s="1"/>
  <c r="I10" i="15" s="1"/>
  <c r="J10" i="15" s="1"/>
  <c r="K10" i="15" s="1"/>
  <c r="L10" i="15" s="1"/>
  <c r="M10" i="15" s="1"/>
  <c r="N10" i="15" s="1"/>
  <c r="O10" i="15" s="1"/>
  <c r="P10" i="15" s="1"/>
  <c r="Q10" i="15" s="1"/>
  <c r="R10" i="15" s="1"/>
  <c r="S10" i="15" s="1"/>
  <c r="T10" i="15" s="1"/>
  <c r="U10" i="15" s="1"/>
  <c r="V10" i="15" s="1"/>
  <c r="W10" i="15" s="1"/>
  <c r="X10" i="15" s="1"/>
  <c r="Y10" i="15" s="1"/>
  <c r="Z10" i="15" s="1"/>
  <c r="AA10" i="15" s="1"/>
  <c r="AB10" i="15" s="1"/>
  <c r="AC10" i="15" s="1"/>
  <c r="AD10" i="15" s="1"/>
  <c r="AE10" i="15" s="1"/>
  <c r="AF10" i="15" s="1"/>
  <c r="AG10" i="15" s="1"/>
  <c r="AH10" i="15" s="1"/>
  <c r="C44" i="15"/>
  <c r="G1" i="89" s="1"/>
  <c r="C43" i="15"/>
  <c r="C42" i="15"/>
  <c r="C41" i="15"/>
  <c r="C40" i="15"/>
  <c r="C39" i="15"/>
  <c r="C38" i="15"/>
  <c r="C37" i="15"/>
  <c r="C36" i="15"/>
  <c r="C35" i="15"/>
  <c r="C34" i="15"/>
  <c r="C33" i="15"/>
  <c r="C32" i="15"/>
  <c r="C31" i="15"/>
  <c r="C30" i="15"/>
  <c r="C29" i="15"/>
  <c r="C24" i="15"/>
  <c r="C23" i="15"/>
  <c r="C22" i="15"/>
  <c r="C21" i="15"/>
  <c r="C19" i="15"/>
  <c r="C18" i="15"/>
  <c r="C17" i="15"/>
  <c r="C16" i="15"/>
  <c r="C15" i="15"/>
  <c r="C14" i="15"/>
  <c r="C13" i="15"/>
  <c r="A43" i="15"/>
  <c r="A44" i="15"/>
  <c r="A13" i="15"/>
  <c r="L75" i="43" l="1"/>
  <c r="L75" i="44" l="1"/>
  <c r="L54" i="43" l="1"/>
  <c r="L31" i="43" l="1"/>
  <c r="L51" i="44" l="1"/>
  <c r="L31" i="44" l="1"/>
  <c r="L75" i="6" l="1"/>
  <c r="L56" i="6" l="1"/>
  <c r="L31" i="6" l="1"/>
  <c r="L34" i="6" l="1"/>
  <c r="L34" i="43"/>
  <c r="L85" i="43"/>
  <c r="L85" i="6" l="1"/>
  <c r="L34" i="44" l="1"/>
  <c r="L85" i="44"/>
  <c r="L31" i="58" l="1"/>
  <c r="L58" i="58" l="1"/>
  <c r="L75" i="58"/>
  <c r="L34" i="58" l="1"/>
  <c r="L85" i="58" l="1"/>
  <c r="L75" i="88" l="1"/>
  <c r="L75" i="93"/>
  <c r="L75" i="96"/>
  <c r="M75" i="88" l="1"/>
  <c r="L75" i="95"/>
  <c r="L52" i="95" l="1"/>
  <c r="L31" i="95"/>
  <c r="L57" i="88" l="1"/>
  <c r="L31" i="88" l="1"/>
  <c r="L52" i="93"/>
  <c r="L52" i="96"/>
  <c r="M57" i="88"/>
  <c r="L31" i="93"/>
  <c r="L31" i="96"/>
  <c r="L75" i="57" l="1"/>
  <c r="L75" i="56" l="1"/>
  <c r="L52" i="56" l="1"/>
  <c r="L57" i="57"/>
  <c r="L31" i="57" l="1"/>
  <c r="L31" i="56"/>
  <c r="L34" i="93" l="1"/>
  <c r="L34" i="95"/>
  <c r="L34" i="96"/>
  <c r="L34" i="57" l="1"/>
  <c r="L34" i="88"/>
  <c r="L34" i="56"/>
  <c r="L85" i="56"/>
  <c r="L85" i="95"/>
  <c r="L85" i="96"/>
  <c r="L85" i="93"/>
  <c r="L85" i="57"/>
  <c r="L85" i="88" l="1"/>
  <c r="M34" i="88"/>
  <c r="L75" i="2" l="1"/>
  <c r="L53" i="2" l="1"/>
  <c r="L31" i="2" l="1"/>
  <c r="L75" i="54" l="1"/>
  <c r="L75" i="55"/>
  <c r="L31" i="55" l="1"/>
  <c r="L52" i="55" l="1"/>
  <c r="L31" i="54"/>
  <c r="L51" i="54" l="1"/>
  <c r="L33" i="54" l="1"/>
  <c r="L33" i="55"/>
  <c r="M33" i="54" l="1"/>
  <c r="L75" i="53" l="1"/>
  <c r="L53" i="53" l="1"/>
  <c r="L31" i="53" l="1"/>
  <c r="L31" i="9" l="1"/>
  <c r="L75" i="9" l="1"/>
  <c r="L46" i="9" l="1"/>
  <c r="L34" i="9" l="1"/>
  <c r="L75" i="111" l="1"/>
  <c r="L31" i="111" l="1"/>
  <c r="L50" i="111" l="1"/>
  <c r="L75" i="19" l="1"/>
  <c r="L75" i="10"/>
  <c r="L75" i="18" l="1"/>
  <c r="L31" i="19" l="1"/>
  <c r="L31" i="18"/>
  <c r="L31" i="10"/>
  <c r="L54" i="18" l="1"/>
  <c r="L54" i="10"/>
  <c r="L54" i="19"/>
  <c r="L31" i="8" l="1"/>
  <c r="L54" i="8" l="1"/>
  <c r="L75" i="8" l="1"/>
  <c r="L75" i="67" l="1"/>
  <c r="L85" i="67" l="1"/>
  <c r="L53" i="67" l="1"/>
  <c r="L31" i="67"/>
  <c r="L34" i="67"/>
  <c r="L75" i="87" l="1"/>
  <c r="L75" i="39"/>
  <c r="L75" i="40"/>
  <c r="L75" i="51"/>
  <c r="L31" i="51" l="1"/>
  <c r="L31" i="39"/>
  <c r="L48" i="51" l="1"/>
  <c r="L48" i="39"/>
  <c r="L31" i="40"/>
  <c r="L31" i="87"/>
  <c r="L49" i="40" l="1"/>
  <c r="L49" i="87"/>
  <c r="L33" i="87" l="1"/>
  <c r="L33" i="51"/>
  <c r="L33" i="40" l="1"/>
  <c r="L33" i="39"/>
  <c r="L75" i="36" l="1"/>
  <c r="L75" i="21"/>
  <c r="L75" i="20"/>
  <c r="L75" i="35" l="1"/>
  <c r="L31" i="35" l="1"/>
  <c r="L49" i="35" l="1"/>
  <c r="L31" i="21"/>
  <c r="L31" i="36"/>
  <c r="L33" i="35"/>
  <c r="L31" i="20"/>
  <c r="L51" i="21" l="1"/>
  <c r="L50" i="20"/>
  <c r="L49" i="36"/>
  <c r="L33" i="36"/>
  <c r="L33" i="21"/>
  <c r="L33" i="20"/>
  <c r="L82" i="18" l="1"/>
  <c r="L82" i="44" l="1"/>
  <c r="L82" i="88"/>
  <c r="L82" i="10"/>
  <c r="L82" i="53"/>
  <c r="L82" i="20"/>
  <c r="L82" i="19"/>
  <c r="L82" i="93"/>
  <c r="L82" i="54"/>
  <c r="L82" i="111"/>
  <c r="L82" i="40"/>
  <c r="L82" i="35"/>
  <c r="L82" i="67"/>
  <c r="AF33" i="15" l="1"/>
  <c r="L82" i="57"/>
  <c r="L82" i="2"/>
  <c r="L82" i="6"/>
  <c r="L82" i="56"/>
  <c r="L82" i="21"/>
  <c r="L82" i="87"/>
  <c r="L82" i="51"/>
  <c r="L82" i="95"/>
  <c r="L82" i="96"/>
  <c r="M82" i="88"/>
  <c r="H33" i="15" l="1"/>
  <c r="U33" i="15"/>
  <c r="AG33" i="15"/>
  <c r="T33" i="15"/>
  <c r="L82" i="9"/>
  <c r="L82" i="8"/>
  <c r="L82" i="43"/>
  <c r="AD33" i="15"/>
  <c r="AH33" i="15"/>
  <c r="X33" i="15"/>
  <c r="W33" i="15"/>
  <c r="O33" i="15"/>
  <c r="I33" i="15"/>
  <c r="R33" i="15"/>
  <c r="F33" i="15"/>
  <c r="M33" i="15"/>
  <c r="J33" i="15"/>
  <c r="L33" i="15"/>
  <c r="AC21" i="15"/>
  <c r="N33" i="15"/>
  <c r="L82" i="58"/>
  <c r="M21" i="15"/>
  <c r="AB33" i="15"/>
  <c r="AA33" i="15"/>
  <c r="AE33" i="15"/>
  <c r="S33" i="15"/>
  <c r="Q21" i="15"/>
  <c r="I21" i="15"/>
  <c r="Y21" i="15"/>
  <c r="L21" i="15"/>
  <c r="P33" i="15"/>
  <c r="Y33" i="15"/>
  <c r="K33" i="15"/>
  <c r="Q33" i="15"/>
  <c r="V33" i="15"/>
  <c r="L82" i="55"/>
  <c r="J21" i="15"/>
  <c r="G21" i="15"/>
  <c r="G33" i="15"/>
  <c r="F21" i="15" l="1"/>
  <c r="H21" i="15"/>
  <c r="AC33" i="15"/>
  <c r="AG21" i="15"/>
  <c r="AD21" i="15"/>
  <c r="Z21" i="15"/>
  <c r="L82" i="36"/>
  <c r="AB21" i="15"/>
  <c r="N21" i="15"/>
  <c r="Z33" i="15"/>
  <c r="O21" i="15"/>
  <c r="P21" i="15"/>
  <c r="L82" i="39"/>
  <c r="AH21" i="15"/>
  <c r="K21" i="15"/>
  <c r="AE21" i="15"/>
  <c r="AF21" i="15"/>
  <c r="W21" i="15" l="1"/>
  <c r="L85" i="35"/>
  <c r="L85" i="21"/>
  <c r="L85" i="54"/>
  <c r="L85" i="87"/>
  <c r="L85" i="39"/>
  <c r="L85" i="20"/>
  <c r="L85" i="51"/>
  <c r="L85" i="40" l="1"/>
  <c r="L85" i="9"/>
  <c r="L85" i="55"/>
  <c r="M85" i="88" l="1"/>
  <c r="L85" i="36" l="1"/>
  <c r="L92" i="54"/>
  <c r="L94" i="54" s="1"/>
  <c r="L112" i="54" s="1"/>
  <c r="L92" i="51"/>
  <c r="L94" i="51" s="1"/>
  <c r="L112" i="51" s="1"/>
  <c r="L92" i="21"/>
  <c r="L94" i="21" s="1"/>
  <c r="L112" i="21" s="1"/>
  <c r="L92" i="67"/>
  <c r="L94" i="67" s="1"/>
  <c r="L112" i="67" s="1"/>
  <c r="L92" i="57" l="1"/>
  <c r="L94" i="57" s="1"/>
  <c r="L112" i="57" s="1"/>
  <c r="L92" i="43"/>
  <c r="L94" i="43" s="1"/>
  <c r="L112" i="43" s="1"/>
  <c r="L92" i="88"/>
  <c r="L94" i="88" s="1"/>
  <c r="L112" i="88" s="1"/>
  <c r="L92" i="35"/>
  <c r="L94" i="35" s="1"/>
  <c r="L112" i="35" s="1"/>
  <c r="L92" i="39"/>
  <c r="L94" i="39" s="1"/>
  <c r="L112" i="39" s="1"/>
  <c r="L92" i="93"/>
  <c r="L94" i="93" s="1"/>
  <c r="L112" i="93" s="1"/>
  <c r="L92" i="87"/>
  <c r="L94" i="87" s="1"/>
  <c r="L112" i="87" s="1"/>
  <c r="L92" i="20"/>
  <c r="L94" i="20" s="1"/>
  <c r="L112" i="20" s="1"/>
  <c r="L92" i="56"/>
  <c r="L94" i="56" s="1"/>
  <c r="L112" i="56" s="1"/>
  <c r="Q39" i="15" l="1"/>
  <c r="L92" i="36"/>
  <c r="L94" i="36" s="1"/>
  <c r="L112" i="36" s="1"/>
  <c r="I39" i="15"/>
  <c r="P39" i="15"/>
  <c r="L39" i="15"/>
  <c r="L92" i="44"/>
  <c r="L94" i="44" s="1"/>
  <c r="L112" i="44" s="1"/>
  <c r="AF39" i="15"/>
  <c r="Y39" i="15"/>
  <c r="L92" i="9"/>
  <c r="L94" i="9" s="1"/>
  <c r="L112" i="9" s="1"/>
  <c r="L92" i="95"/>
  <c r="L94" i="95" s="1"/>
  <c r="L112" i="95" s="1"/>
  <c r="L92" i="55"/>
  <c r="L94" i="55" s="1"/>
  <c r="L112" i="55" s="1"/>
  <c r="L92" i="40"/>
  <c r="L94" i="40" s="1"/>
  <c r="L112" i="40" s="1"/>
  <c r="F39" i="15" l="1"/>
  <c r="AG39" i="15"/>
  <c r="M39" i="15"/>
  <c r="AB39" i="15"/>
  <c r="L92" i="58"/>
  <c r="L94" i="58" s="1"/>
  <c r="L112" i="58" s="1"/>
  <c r="AF41" i="15"/>
  <c r="P41" i="15"/>
  <c r="Q41" i="15"/>
  <c r="H39" i="15"/>
  <c r="AE39" i="15"/>
  <c r="G39" i="15"/>
  <c r="J39" i="15"/>
  <c r="O39" i="15"/>
  <c r="Y41" i="15"/>
  <c r="L41" i="15"/>
  <c r="I41" i="15"/>
  <c r="L92" i="96"/>
  <c r="L94" i="96" s="1"/>
  <c r="L112" i="96" s="1"/>
  <c r="K39" i="15" l="1"/>
  <c r="N112" i="54"/>
  <c r="W39" i="15"/>
  <c r="L43" i="15"/>
  <c r="Y43" i="15"/>
  <c r="H41" i="15"/>
  <c r="AF43" i="15"/>
  <c r="AG41" i="15"/>
  <c r="AC39" i="15"/>
  <c r="O41" i="15"/>
  <c r="G41" i="15"/>
  <c r="L92" i="6"/>
  <c r="L94" i="6" s="1"/>
  <c r="L112" i="6" s="1"/>
  <c r="P43" i="15"/>
  <c r="M41" i="15"/>
  <c r="Z39" i="15"/>
  <c r="AH39" i="15"/>
  <c r="N39" i="15"/>
  <c r="AE41" i="15"/>
  <c r="F41" i="15"/>
  <c r="I43" i="15"/>
  <c r="J41" i="15"/>
  <c r="Q43" i="15"/>
  <c r="AB41" i="15"/>
  <c r="J43" i="15" l="1"/>
  <c r="AE43" i="15"/>
  <c r="AH41" i="15"/>
  <c r="Z41" i="15"/>
  <c r="P44" i="15"/>
  <c r="G43" i="15"/>
  <c r="H43" i="15"/>
  <c r="L44" i="15"/>
  <c r="L113" i="51"/>
  <c r="F43" i="15"/>
  <c r="AG43" i="15"/>
  <c r="Q44" i="15"/>
  <c r="I44" i="15"/>
  <c r="N41" i="15"/>
  <c r="M43" i="15"/>
  <c r="O43" i="15"/>
  <c r="AC41" i="15"/>
  <c r="W41" i="15"/>
  <c r="K41" i="15"/>
  <c r="AD39" i="15"/>
  <c r="AB43" i="15"/>
  <c r="AF44" i="15"/>
  <c r="Y44" i="15"/>
  <c r="G20" i="89" l="1"/>
  <c r="H20" i="89" s="1"/>
  <c r="O44" i="15"/>
  <c r="N43" i="15"/>
  <c r="F44" i="15"/>
  <c r="G44" i="15"/>
  <c r="L113" i="67"/>
  <c r="L113" i="93"/>
  <c r="L113" i="35"/>
  <c r="AB44" i="15"/>
  <c r="AD41" i="15"/>
  <c r="L113" i="36"/>
  <c r="W43" i="15"/>
  <c r="G26" i="89"/>
  <c r="H26" i="89" s="1"/>
  <c r="L113" i="21"/>
  <c r="G14" i="89"/>
  <c r="H14" i="89" s="1"/>
  <c r="Z43" i="15"/>
  <c r="AE44" i="15"/>
  <c r="K43" i="15"/>
  <c r="AC43" i="15"/>
  <c r="M44" i="15"/>
  <c r="AG44" i="15"/>
  <c r="H44" i="15"/>
  <c r="G25" i="89"/>
  <c r="H25" i="89" s="1"/>
  <c r="L113" i="54"/>
  <c r="G39" i="89"/>
  <c r="H39" i="89" s="1"/>
  <c r="G11" i="89"/>
  <c r="H11" i="89" s="1"/>
  <c r="AH43" i="15"/>
  <c r="J44" i="15"/>
  <c r="L113" i="57"/>
  <c r="AH44" i="15" l="1"/>
  <c r="G40" i="89"/>
  <c r="H40" i="89" s="1"/>
  <c r="L113" i="55"/>
  <c r="AC44" i="15"/>
  <c r="Z44" i="15"/>
  <c r="G35" i="89"/>
  <c r="H35" i="89" s="1"/>
  <c r="L113" i="87"/>
  <c r="G9" i="89"/>
  <c r="H9" i="89" s="1"/>
  <c r="G12" i="89"/>
  <c r="H12" i="89" s="1"/>
  <c r="G10" i="89"/>
  <c r="H10" i="89" s="1"/>
  <c r="G15" i="89"/>
  <c r="H15" i="89" s="1"/>
  <c r="K44" i="15"/>
  <c r="G8" i="89"/>
  <c r="H8" i="89" s="1"/>
  <c r="G24" i="89"/>
  <c r="H24" i="89" s="1"/>
  <c r="L113" i="39"/>
  <c r="L113" i="95"/>
  <c r="L113" i="44"/>
  <c r="G38" i="89"/>
  <c r="H38" i="89" s="1"/>
  <c r="AD43" i="15"/>
  <c r="L113" i="56"/>
  <c r="L113" i="43"/>
  <c r="W44" i="15"/>
  <c r="L113" i="20"/>
  <c r="N44" i="15"/>
  <c r="L113" i="88"/>
  <c r="G17" i="89" l="1"/>
  <c r="H17" i="89" s="1"/>
  <c r="L113" i="6"/>
  <c r="L113" i="40"/>
  <c r="L113" i="96"/>
  <c r="G13" i="89"/>
  <c r="H13" i="89" s="1"/>
  <c r="G21" i="89"/>
  <c r="H21" i="89" s="1"/>
  <c r="G36" i="89"/>
  <c r="H36" i="89" s="1"/>
  <c r="G23" i="89"/>
  <c r="H23" i="89" s="1"/>
  <c r="AD44" i="15"/>
  <c r="L113" i="9"/>
  <c r="G41" i="89"/>
  <c r="H41" i="89" s="1"/>
  <c r="L113" i="58"/>
  <c r="G37" i="89" l="1"/>
  <c r="H37" i="89" s="1"/>
  <c r="G4" i="89" l="1"/>
  <c r="H5" i="89" s="1"/>
  <c r="E6" i="15"/>
  <c r="L85" i="10" l="1"/>
  <c r="L33" i="111"/>
  <c r="L85" i="18"/>
  <c r="L85" i="19"/>
  <c r="L33" i="18"/>
  <c r="L34" i="2"/>
  <c r="L33" i="10"/>
  <c r="L34" i="53"/>
  <c r="L33" i="8"/>
  <c r="L85" i="53"/>
  <c r="L33" i="19"/>
  <c r="L85" i="111"/>
  <c r="L85" i="2" l="1"/>
  <c r="L85" i="8"/>
  <c r="R21" i="15" l="1"/>
  <c r="X21" i="15"/>
  <c r="T21" i="15"/>
  <c r="AA21" i="15"/>
  <c r="V21" i="15"/>
  <c r="U21" i="15"/>
  <c r="S21" i="15"/>
  <c r="L92" i="111" l="1"/>
  <c r="L94" i="111" s="1"/>
  <c r="L112" i="111" s="1"/>
  <c r="L92" i="10"/>
  <c r="L94" i="10" s="1"/>
  <c r="L112" i="10" s="1"/>
  <c r="L92" i="8" l="1"/>
  <c r="L94" i="8" s="1"/>
  <c r="L112" i="8" s="1"/>
  <c r="L92" i="2"/>
  <c r="L94" i="2" s="1"/>
  <c r="L112" i="2" s="1"/>
  <c r="L92" i="19"/>
  <c r="L94" i="19" s="1"/>
  <c r="L112" i="19" s="1"/>
  <c r="L92" i="18"/>
  <c r="L94" i="18" s="1"/>
  <c r="L112" i="18" s="1"/>
  <c r="L92" i="53" l="1"/>
  <c r="L94" i="53" s="1"/>
  <c r="L112" i="53" s="1"/>
  <c r="AA39" i="15"/>
  <c r="R39" i="15"/>
  <c r="S39" i="15"/>
  <c r="X39" i="15"/>
  <c r="T39" i="15" l="1"/>
  <c r="AA41" i="15"/>
  <c r="V39" i="15"/>
  <c r="R41" i="15"/>
  <c r="X41" i="15"/>
  <c r="U39" i="15"/>
  <c r="S41" i="15"/>
  <c r="S43" i="15" l="1"/>
  <c r="X43" i="15"/>
  <c r="V41" i="15"/>
  <c r="U41" i="15"/>
  <c r="AA43" i="15"/>
  <c r="R43" i="15"/>
  <c r="T41" i="15"/>
  <c r="R44" i="15" l="1"/>
  <c r="U43" i="15"/>
  <c r="X44" i="15"/>
  <c r="L113" i="111"/>
  <c r="T43" i="15"/>
  <c r="AA44" i="15"/>
  <c r="V43" i="15"/>
  <c r="S44" i="15"/>
  <c r="V44" i="15" l="1"/>
  <c r="G29" i="89"/>
  <c r="H29" i="89" s="1"/>
  <c r="G34" i="89"/>
  <c r="H34" i="89" s="1"/>
  <c r="L113" i="53"/>
  <c r="L113" i="8"/>
  <c r="U44" i="15"/>
  <c r="L113" i="2"/>
  <c r="T44" i="15"/>
  <c r="G18" i="89"/>
  <c r="H18" i="89" s="1"/>
  <c r="G28" i="89"/>
  <c r="H28" i="89" s="1"/>
  <c r="L113" i="10"/>
  <c r="G31" i="89" l="1"/>
  <c r="H31" i="89" s="1"/>
  <c r="G30" i="89"/>
  <c r="H30" i="89" s="1"/>
  <c r="L113" i="19"/>
  <c r="L113" i="18"/>
  <c r="G32" i="89"/>
  <c r="H32" i="89" s="1"/>
</calcChain>
</file>

<file path=xl/comments1.xml><?xml version="1.0" encoding="utf-8"?>
<comments xmlns="http://schemas.openxmlformats.org/spreadsheetml/2006/main">
  <authors>
    <author>Barbara Zagorc</author>
  </authors>
  <commentList>
    <comment ref="W44" authorId="0">
      <text>
        <r>
          <rPr>
            <b/>
            <sz val="9"/>
            <color indexed="81"/>
            <rFont val="Tahoma"/>
            <family val="2"/>
            <charset val="238"/>
          </rPr>
          <t>KIS:</t>
        </r>
        <r>
          <rPr>
            <sz val="9"/>
            <color indexed="81"/>
            <rFont val="Tahoma"/>
            <family val="2"/>
            <charset val="238"/>
          </rPr>
          <t xml:space="preserve">
popravek 14. 12. 2018</t>
        </r>
      </text>
    </comment>
  </commentList>
</comments>
</file>

<file path=xl/sharedStrings.xml><?xml version="1.0" encoding="utf-8"?>
<sst xmlns="http://schemas.openxmlformats.org/spreadsheetml/2006/main" count="19816" uniqueCount="286">
  <si>
    <t>Oddelek za ekonomiko kmetijstva</t>
  </si>
  <si>
    <t>kg/ha</t>
  </si>
  <si>
    <t>%</t>
  </si>
  <si>
    <t>ha</t>
  </si>
  <si>
    <t>STROŠKI SKUPAJ</t>
  </si>
  <si>
    <t>STROŠKI GLAVNEGA PRIDELKA</t>
  </si>
  <si>
    <t>PRORAČUNSKI DODATKI</t>
  </si>
  <si>
    <t>STROŠKI ZMANJŠANI ZA SUBVENCIJE</t>
  </si>
  <si>
    <t>STROŠKI ZMANJŠANI ZA SUBVENCIJE EUR/kg</t>
  </si>
  <si>
    <t>kontrola</t>
  </si>
  <si>
    <t>Kmetijski inštitut Slovenije</t>
  </si>
  <si>
    <t>solata spomladanska</t>
  </si>
  <si>
    <t>P</t>
  </si>
  <si>
    <t>Pridelek tržni</t>
  </si>
  <si>
    <t>t/ha</t>
  </si>
  <si>
    <t>Stranski pridelek</t>
  </si>
  <si>
    <t>Piz</t>
  </si>
  <si>
    <t>Pridelek bruto</t>
  </si>
  <si>
    <t>Izgube</t>
  </si>
  <si>
    <t>Velikost poljine</t>
  </si>
  <si>
    <t>Premijska stopnja za zavarovanje pridelka</t>
  </si>
  <si>
    <t>STR1</t>
  </si>
  <si>
    <t>Stroški brez domačega dela</t>
  </si>
  <si>
    <t>sem</t>
  </si>
  <si>
    <t>Od tega:    Seme in sadike</t>
  </si>
  <si>
    <t>€/ha</t>
  </si>
  <si>
    <t>gnoj</t>
  </si>
  <si>
    <t>Gnojila</t>
  </si>
  <si>
    <t>fss</t>
  </si>
  <si>
    <t>Sredstva za varstvo rastlin</t>
  </si>
  <si>
    <t>nd</t>
  </si>
  <si>
    <t>zavp</t>
  </si>
  <si>
    <t>stroj</t>
  </si>
  <si>
    <t>Spremenljivi stroški strojnih storitev</t>
  </si>
  <si>
    <t>drug</t>
  </si>
  <si>
    <t>amort</t>
  </si>
  <si>
    <t>Amortizacija</t>
  </si>
  <si>
    <t>kapit</t>
  </si>
  <si>
    <t>Stroški kapitala</t>
  </si>
  <si>
    <t>dDelo</t>
  </si>
  <si>
    <t>Stroški domačega dela</t>
  </si>
  <si>
    <t>dDelo1</t>
  </si>
  <si>
    <t>Osnovni pridelek</t>
  </si>
  <si>
    <t>dDeloUR</t>
  </si>
  <si>
    <t>Domače delo</t>
  </si>
  <si>
    <t>ur/ha</t>
  </si>
  <si>
    <t>domače delo neposredno</t>
  </si>
  <si>
    <t>strojno delo neposredno</t>
  </si>
  <si>
    <t>STR</t>
  </si>
  <si>
    <t>-VREDNOST STRAN. PRIDELKOV</t>
  </si>
  <si>
    <t>LC</t>
  </si>
  <si>
    <t>€/kg</t>
  </si>
  <si>
    <t>Gnojilna norma</t>
  </si>
  <si>
    <t>N</t>
  </si>
  <si>
    <t>K</t>
  </si>
  <si>
    <t>Hlevski gnoj</t>
  </si>
  <si>
    <t>ZBIRNI PREGLED</t>
  </si>
  <si>
    <t>Vir vhodnih tehnoloških parametrov za pridelavo zelenjadnic: Razširjena strokovna skupina za vrtnarstvo pri KGZS</t>
  </si>
  <si>
    <t>Drugo</t>
  </si>
  <si>
    <t>Delež, ki ga zavzema kultura na rastno dobo</t>
  </si>
  <si>
    <t>Količina semena, sadik</t>
  </si>
  <si>
    <t>EM/ha</t>
  </si>
  <si>
    <t>Modelne kalkulacije zelenjadnice</t>
  </si>
  <si>
    <t>Paradižnik, plastenjak</t>
  </si>
  <si>
    <t>Fižol, stročji, visoki</t>
  </si>
  <si>
    <t>Fižol, stročji, nizek</t>
  </si>
  <si>
    <t>Stročnice</t>
  </si>
  <si>
    <t>Solatne kumare, plastenjak</t>
  </si>
  <si>
    <t>Plodovke</t>
  </si>
  <si>
    <t>* krmni</t>
  </si>
  <si>
    <t>Česen, jesenski</t>
  </si>
  <si>
    <t>32 + 8*</t>
  </si>
  <si>
    <t>Korenček</t>
  </si>
  <si>
    <t>Krompir zgodnji</t>
  </si>
  <si>
    <t>Korenovke in gomoljnice</t>
  </si>
  <si>
    <t>Radič jesenski, na foliji</t>
  </si>
  <si>
    <t>Čebula, pridelava iz čebulčka, strojno pobiranje</t>
  </si>
  <si>
    <t>Radič poletni, na foliji</t>
  </si>
  <si>
    <t>Čebula, pridelava iz semena, ročno pobiranje</t>
  </si>
  <si>
    <t>Endivija jesenska, na foliji</t>
  </si>
  <si>
    <t>Čebula, pridelava iz semena, strojno pobiranje</t>
  </si>
  <si>
    <t>Endivija poletna, na foliji</t>
  </si>
  <si>
    <t>Čebulnice</t>
  </si>
  <si>
    <t>Solata jesenska, na foliji</t>
  </si>
  <si>
    <t>Cvetača</t>
  </si>
  <si>
    <t>Solata poletna, na foliji</t>
  </si>
  <si>
    <t>Zelje zgodnje, za presno prodajo</t>
  </si>
  <si>
    <t>Solata spomladanska, na foliji</t>
  </si>
  <si>
    <t>Zelje pozno, za presno prodajo</t>
  </si>
  <si>
    <t>Zelje pozno, za predelavo</t>
  </si>
  <si>
    <t>Solata spomladanska, na foliji, plastenjak</t>
  </si>
  <si>
    <t>Kapusnice</t>
  </si>
  <si>
    <t>Solatnice</t>
  </si>
  <si>
    <t>EUR/kg, brez DDV</t>
  </si>
  <si>
    <t>Stroški zmanjšani za subvencije</t>
  </si>
  <si>
    <t>Neto oz. tržni pridelek</t>
  </si>
  <si>
    <t>Zelenjadnica</t>
  </si>
  <si>
    <t>Paprika na prostemZ1</t>
  </si>
  <si>
    <t>Paprika na prostemZ2</t>
  </si>
  <si>
    <t>Paprika na prostemZ3</t>
  </si>
  <si>
    <t>Paprika na prostemZ</t>
  </si>
  <si>
    <t>Paprika, plastenjakN1</t>
  </si>
  <si>
    <t>Paprika, plastenjakN2</t>
  </si>
  <si>
    <t>50 % pridelka v 10 kg vrečah</t>
  </si>
  <si>
    <t>100 % pridelka v 10 kg vrečah</t>
  </si>
  <si>
    <t>box palete</t>
  </si>
  <si>
    <t>povratni zložljivi zabojčki</t>
  </si>
  <si>
    <t>10 kg vreče</t>
  </si>
  <si>
    <t>EUR/ha</t>
  </si>
  <si>
    <t>Indeks</t>
  </si>
  <si>
    <t>Indeks 2016/2015</t>
  </si>
  <si>
    <t>Naj pomembnejši dejavniki spremembe stroškov pridelave zelenjadnic v sezoni 2016 v primerjavi s sezono 2015:</t>
  </si>
  <si>
    <t>- nižje proizvodno vezano plačilo.</t>
  </si>
  <si>
    <t>- stroški domačega in najetega dela višji za okoli 2 %.</t>
  </si>
  <si>
    <t>- variabilni stroški strojnih storitev nižji za okoli 6 %,</t>
  </si>
  <si>
    <t>- cene semena zelenjadnic so se pri različnih vrstah različno spremenila (med -6 in 7 %).</t>
  </si>
  <si>
    <t>- stroški gnojil nižji okoli 4%.</t>
  </si>
  <si>
    <t>- enaka stopnja sofinanciranja zavarovanja pridelka kot v letu 2015.</t>
  </si>
  <si>
    <t>KMETIJSKI INŠTITUT SLOVENIJE</t>
  </si>
  <si>
    <t/>
  </si>
  <si>
    <t>Sezona 2016</t>
  </si>
  <si>
    <t>ANALITIČNA KALKULACIJA stroškov pridelave</t>
  </si>
  <si>
    <t>Neto pridelek:</t>
  </si>
  <si>
    <t>Bruto pridelek:</t>
  </si>
  <si>
    <t>Izgube:</t>
  </si>
  <si>
    <t>Velikost poljine:</t>
  </si>
  <si>
    <t>Oddaljenost od kmetije:</t>
  </si>
  <si>
    <t>km</t>
  </si>
  <si>
    <t>Premijska stopnja za zavarovanje pridelka:</t>
  </si>
  <si>
    <t>Sadilna razdalja:</t>
  </si>
  <si>
    <t>Število sadik:</t>
  </si>
  <si>
    <t>kos</t>
  </si>
  <si>
    <t>Kg,l,ur/</t>
  </si>
  <si>
    <t>Cena EUR/</t>
  </si>
  <si>
    <t>Vrednost</t>
  </si>
  <si>
    <t>Strukt.</t>
  </si>
  <si>
    <t>Vrsta stroška</t>
  </si>
  <si>
    <t>kg, l, uro</t>
  </si>
  <si>
    <t xml:space="preserve">    %</t>
  </si>
  <si>
    <t>DOMAČ MATERIAL</t>
  </si>
  <si>
    <t xml:space="preserve"> cvetača (SURS)</t>
  </si>
  <si>
    <t xml:space="preserve"> hlevski gnoj</t>
  </si>
  <si>
    <t>KUPLJEN MATERIAL</t>
  </si>
  <si>
    <t xml:space="preserve"> seme</t>
  </si>
  <si>
    <t xml:space="preserve"> vzgoja sadike</t>
  </si>
  <si>
    <t xml:space="preserve"> protifert Ca</t>
  </si>
  <si>
    <t xml:space="preserve"> listno gnojilo K</t>
  </si>
  <si>
    <t xml:space="preserve"> listno gnojilo B</t>
  </si>
  <si>
    <t xml:space="preserve"> minerana gnojila</t>
  </si>
  <si>
    <t xml:space="preserve"> sredstva za varstvo rastlin</t>
  </si>
  <si>
    <t xml:space="preserve"> butisan 400</t>
  </si>
  <si>
    <t xml:space="preserve"> lentagran WP</t>
  </si>
  <si>
    <t xml:space="preserve"> steward</t>
  </si>
  <si>
    <t xml:space="preserve"> affirm</t>
  </si>
  <si>
    <t xml:space="preserve"> delfin WG</t>
  </si>
  <si>
    <t xml:space="preserve"> signum</t>
  </si>
  <si>
    <t xml:space="preserve"> rovral aquaflo</t>
  </si>
  <si>
    <t xml:space="preserve"> break thru</t>
  </si>
  <si>
    <t xml:space="preserve"> zaboj plastični zložljiv</t>
  </si>
  <si>
    <t>KUPLJENE STORITVE</t>
  </si>
  <si>
    <t xml:space="preserve"> apnenje IGM</t>
  </si>
  <si>
    <t xml:space="preserve"> hladilnica</t>
  </si>
  <si>
    <t xml:space="preserve"> koncesija za vodo</t>
  </si>
  <si>
    <t xml:space="preserve"> prevoz do odkupa</t>
  </si>
  <si>
    <t xml:space="preserve"> najeto delo</t>
  </si>
  <si>
    <t xml:space="preserve"> zavarovanje pridelka</t>
  </si>
  <si>
    <t xml:space="preserve"> zavarovanje zgradb</t>
  </si>
  <si>
    <t>AMORTIZACIJA</t>
  </si>
  <si>
    <t xml:space="preserve"> namak. rolomat</t>
  </si>
  <si>
    <t>DOMAČE STORITVE</t>
  </si>
  <si>
    <t xml:space="preserve"> domače strojne storitve</t>
  </si>
  <si>
    <t xml:space="preserve"> domače delo (neto)</t>
  </si>
  <si>
    <t>OBVEZNOSTI IN POSREDNI STR.</t>
  </si>
  <si>
    <t xml:space="preserve"> izravnava davka</t>
  </si>
  <si>
    <t xml:space="preserve"> socialna varnost</t>
  </si>
  <si>
    <t xml:space="preserve"> nadomestila in regresi</t>
  </si>
  <si>
    <t xml:space="preserve"> posredni stroški</t>
  </si>
  <si>
    <t xml:space="preserve"> obresti </t>
  </si>
  <si>
    <t xml:space="preserve"> stroški kapitala</t>
  </si>
  <si>
    <t>STROŠKI GLAVNEGA PRIDELKA EUR/kg</t>
  </si>
  <si>
    <t>Neposredno na nosilcu</t>
  </si>
  <si>
    <t xml:space="preserve"> vračilo trošarine</t>
  </si>
  <si>
    <t xml:space="preserve"> regionalno plačilo njive</t>
  </si>
  <si>
    <t xml:space="preserve"> plačilna pravica na ha</t>
  </si>
  <si>
    <t xml:space="preserve"> zelena komponenta </t>
  </si>
  <si>
    <t xml:space="preserve"> proizvodno vezano plačilo zelenjadnice</t>
  </si>
  <si>
    <t xml:space="preserve"> OMDsub</t>
  </si>
  <si>
    <t>Preneseno iz drugih stroškovnih nosilcev</t>
  </si>
  <si>
    <t>Čebula, pridelava iz semena, STROJNO POBIRANJE</t>
  </si>
  <si>
    <t>Količina semena</t>
  </si>
  <si>
    <t>semen</t>
  </si>
  <si>
    <t>čebula</t>
  </si>
  <si>
    <t xml:space="preserve"> goal</t>
  </si>
  <si>
    <t xml:space="preserve"> stomp</t>
  </si>
  <si>
    <t xml:space="preserve"> fusilade forte</t>
  </si>
  <si>
    <t xml:space="preserve"> perfekthion</t>
  </si>
  <si>
    <t xml:space="preserve"> laser</t>
  </si>
  <si>
    <t xml:space="preserve"> champion 50 WG</t>
  </si>
  <si>
    <t xml:space="preserve"> switch 62,5 wg</t>
  </si>
  <si>
    <t xml:space="preserve"> quadris</t>
  </si>
  <si>
    <t xml:space="preserve"> penncozeb 75 dg</t>
  </si>
  <si>
    <t xml:space="preserve"> ridomil gold combi pepite</t>
  </si>
  <si>
    <t xml:space="preserve"> nu film 17</t>
  </si>
  <si>
    <t xml:space="preserve"> vreče 10 kg </t>
  </si>
  <si>
    <t xml:space="preserve"> paleta 1 m3</t>
  </si>
  <si>
    <t>Čebula, pridelava iz semena, ROČNO POBIRANJE</t>
  </si>
  <si>
    <t>Čebula, pridelava iz čebulčka, STROJNO POBIRANJE</t>
  </si>
  <si>
    <t xml:space="preserve"> čebulček</t>
  </si>
  <si>
    <t>Čebula, pridelava iz čebulčka, ROČNO POBIRANJE</t>
  </si>
  <si>
    <t>kg</t>
  </si>
  <si>
    <t>česenJ</t>
  </si>
  <si>
    <t xml:space="preserve"> pripravek za dvig odpornosti</t>
  </si>
  <si>
    <t xml:space="preserve"> listno gnojilo Cu</t>
  </si>
  <si>
    <t xml:space="preserve"> agil 100 EC</t>
  </si>
  <si>
    <t xml:space="preserve"> ridomil gold MZ pepite</t>
  </si>
  <si>
    <t xml:space="preserve"> zaboj plastični zložljiv nizek</t>
  </si>
  <si>
    <t xml:space="preserve"> endivija (SURS)</t>
  </si>
  <si>
    <t xml:space="preserve"> polyram df</t>
  </si>
  <si>
    <t xml:space="preserve"> actara 25 WG</t>
  </si>
  <si>
    <t xml:space="preserve"> aktiv</t>
  </si>
  <si>
    <t xml:space="preserve"> črna folja 1,4 m</t>
  </si>
  <si>
    <t xml:space="preserve"> namakalna cev</t>
  </si>
  <si>
    <t xml:space="preserve"> komunalni odpadki</t>
  </si>
  <si>
    <t xml:space="preserve"> namakalni sistem</t>
  </si>
  <si>
    <t xml:space="preserve"> zaščita proti mrazu Crop aid</t>
  </si>
  <si>
    <t>Razdalja do odkupnega mesta:</t>
  </si>
  <si>
    <t>Količina semena:</t>
  </si>
  <si>
    <t xml:space="preserve"> fižol-stročji (SURS)</t>
  </si>
  <si>
    <t xml:space="preserve"> karate zeon 5 SC</t>
  </si>
  <si>
    <t xml:space="preserve"> demitan</t>
  </si>
  <si>
    <t xml:space="preserve"> žica</t>
  </si>
  <si>
    <t xml:space="preserve"> stebri opora</t>
  </si>
  <si>
    <t xml:space="preserve"> vrvica opora</t>
  </si>
  <si>
    <t>mio semen</t>
  </si>
  <si>
    <t xml:space="preserve"> korenje (SURS)</t>
  </si>
  <si>
    <t xml:space="preserve"> naturalis</t>
  </si>
  <si>
    <t xml:space="preserve"> pirimor 50 wg</t>
  </si>
  <si>
    <t xml:space="preserve"> score 250 EC</t>
  </si>
  <si>
    <t xml:space="preserve"> namakalni sistem vrtnine</t>
  </si>
  <si>
    <t xml:space="preserve"> krmno korenje</t>
  </si>
  <si>
    <t xml:space="preserve"> krompir (osnova)</t>
  </si>
  <si>
    <t xml:space="preserve"> elektrika</t>
  </si>
  <si>
    <t xml:space="preserve"> seme zg. krompir (OR)</t>
  </si>
  <si>
    <t xml:space="preserve"> plateen wg 41,5</t>
  </si>
  <si>
    <t xml:space="preserve"> acrobat wg</t>
  </si>
  <si>
    <t xml:space="preserve"> shirlan 500 SL</t>
  </si>
  <si>
    <t xml:space="preserve"> gajbice</t>
  </si>
  <si>
    <t xml:space="preserve"> vlaknata folija (17g)</t>
  </si>
  <si>
    <t xml:space="preserve"> krmni krompir</t>
  </si>
  <si>
    <t>enota</t>
  </si>
  <si>
    <t xml:space="preserve"> kumare solatne (SURS)</t>
  </si>
  <si>
    <t xml:space="preserve"> teppeki</t>
  </si>
  <si>
    <t xml:space="preserve"> vertimec </t>
  </si>
  <si>
    <t xml:space="preserve"> chess 50 wg</t>
  </si>
  <si>
    <t xml:space="preserve"> količki za oporo</t>
  </si>
  <si>
    <t xml:space="preserve"> mreža</t>
  </si>
  <si>
    <t xml:space="preserve"> meglilnik</t>
  </si>
  <si>
    <t xml:space="preserve"> plastenjak</t>
  </si>
  <si>
    <t xml:space="preserve"> prezračevanje plastenjaka</t>
  </si>
  <si>
    <t xml:space="preserve"> folija dvojna plastenjak</t>
  </si>
  <si>
    <t xml:space="preserve"> kapljično namakanje zaščiten prostor</t>
  </si>
  <si>
    <t>Paprika na prostem</t>
  </si>
  <si>
    <t>Pobiranje v:</t>
  </si>
  <si>
    <t>Prodaja:</t>
  </si>
  <si>
    <t xml:space="preserve"> paprika (SURS)</t>
  </si>
  <si>
    <t xml:space="preserve"> listno gnojilo P, K</t>
  </si>
  <si>
    <t xml:space="preserve"> remedier</t>
  </si>
  <si>
    <t xml:space="preserve"> črna folja 1,2 m</t>
  </si>
  <si>
    <t>Paprika, plastenjak</t>
  </si>
  <si>
    <t xml:space="preserve"> mospilan 20 sg</t>
  </si>
  <si>
    <t xml:space="preserve"> rumene lepljive plošče</t>
  </si>
  <si>
    <t xml:space="preserve"> paradižnik (SURS)</t>
  </si>
  <si>
    <t xml:space="preserve"> antracol wg 70</t>
  </si>
  <si>
    <t xml:space="preserve"> confidor SL 200</t>
  </si>
  <si>
    <t xml:space="preserve"> objemke</t>
  </si>
  <si>
    <t xml:space="preserve"> opora na vrvici</t>
  </si>
  <si>
    <t xml:space="preserve"> solata (SURS)</t>
  </si>
  <si>
    <t>Najeto delo</t>
  </si>
  <si>
    <t>Drugi material</t>
  </si>
  <si>
    <t xml:space="preserve">Druge storitve     </t>
  </si>
  <si>
    <t>Zavarovanje</t>
  </si>
  <si>
    <t>Sezona 2015</t>
  </si>
  <si>
    <t xml:space="preserve"> zelje pozno (SURS)</t>
  </si>
  <si>
    <t xml:space="preserve"> bulldock ec 25</t>
  </si>
  <si>
    <t xml:space="preserve"> vreče 30 kg</t>
  </si>
  <si>
    <t xml:space="preserve"> zelje zgodnje (SURS)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</si>
</sst>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_-* #,##0.00\ _S_I_T_-;\-* #,##0.00\ _S_I_T_-;_-* &quot;-&quot;??\ _S_I_T_-;_-@_-"/>
    <numFmt numFmtId="165" formatCode="0.0"/>
    <numFmt numFmtId="166" formatCode="0.0000"/>
    <numFmt numFmtId="167" formatCode="0.000"/>
    <numFmt numFmtId="168" formatCode="#,##0.0"/>
    <numFmt numFmtId="169" formatCode="#,##0.000"/>
    <numFmt numFmtId="170" formatCode="#,##0.0000"/>
    <numFmt numFmtId="171" formatCode="0.000000"/>
    <numFmt numFmtId="172" formatCode="0_)"/>
    <numFmt numFmtId="173" formatCode="0.000_)"/>
    <numFmt numFmtId="174" formatCode="0.00_)"/>
    <numFmt numFmtId="175" formatCode="0.0_)"/>
    <numFmt numFmtId="176" formatCode="_-* #,##0.00\ [$€-1]_-;\-* #,##0.00\ [$€-1]_-;_-* &quot;-&quot;??\ [$€-1]_-"/>
  </numFmts>
  <fonts count="56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color indexed="9"/>
      <name val="Arial"/>
      <family val="2"/>
      <charset val="238"/>
    </font>
    <font>
      <sz val="10"/>
      <color indexed="10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color indexed="9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color indexed="10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color indexed="9"/>
      <name val="Arial"/>
      <family val="2"/>
      <charset val="238"/>
    </font>
    <font>
      <sz val="11"/>
      <color indexed="17"/>
      <name val="Arial"/>
      <family val="2"/>
      <charset val="238"/>
    </font>
    <font>
      <u/>
      <sz val="7.5"/>
      <color indexed="12"/>
      <name val="Arial"/>
      <family val="2"/>
      <charset val="238"/>
    </font>
    <font>
      <b/>
      <sz val="11"/>
      <color indexed="63"/>
      <name val="Arial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Arial"/>
      <family val="2"/>
      <charset val="238"/>
    </font>
    <font>
      <b/>
      <sz val="13"/>
      <color indexed="56"/>
      <name val="Arial"/>
      <family val="2"/>
      <charset val="238"/>
    </font>
    <font>
      <b/>
      <sz val="11"/>
      <color indexed="56"/>
      <name val="Arial"/>
      <family val="2"/>
      <charset val="238"/>
    </font>
    <font>
      <sz val="11"/>
      <color indexed="8"/>
      <name val="Calibri"/>
      <family val="2"/>
    </font>
    <font>
      <sz val="12"/>
      <name val="Courier"/>
      <family val="1"/>
      <charset val="238"/>
    </font>
    <font>
      <sz val="11"/>
      <color indexed="8"/>
      <name val="Calibri"/>
      <family val="2"/>
      <charset val="238"/>
    </font>
    <font>
      <sz val="11"/>
      <color indexed="60"/>
      <name val="Arial"/>
      <family val="2"/>
      <charset val="238"/>
    </font>
    <font>
      <sz val="11"/>
      <color indexed="10"/>
      <name val="Arial"/>
      <family val="2"/>
      <charset val="238"/>
    </font>
    <font>
      <i/>
      <sz val="11"/>
      <color indexed="23"/>
      <name val="Arial"/>
      <family val="2"/>
      <charset val="238"/>
    </font>
    <font>
      <sz val="11"/>
      <color indexed="52"/>
      <name val="Arial"/>
      <family val="2"/>
      <charset val="238"/>
    </font>
    <font>
      <b/>
      <sz val="11"/>
      <color indexed="9"/>
      <name val="Arial"/>
      <family val="2"/>
      <charset val="238"/>
    </font>
    <font>
      <b/>
      <sz val="11"/>
      <color indexed="52"/>
      <name val="Arial"/>
      <family val="2"/>
      <charset val="238"/>
    </font>
    <font>
      <sz val="11"/>
      <color indexed="20"/>
      <name val="Arial"/>
      <family val="2"/>
      <charset val="238"/>
    </font>
    <font>
      <sz val="11"/>
      <color indexed="62"/>
      <name val="Arial"/>
      <family val="2"/>
      <charset val="238"/>
    </font>
    <font>
      <b/>
      <sz val="11"/>
      <color indexed="8"/>
      <name val="Arial"/>
      <family val="2"/>
      <charset val="238"/>
    </font>
    <font>
      <sz val="8"/>
      <name val="Calibri"/>
      <family val="2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color indexed="9"/>
      <name val="Arial"/>
      <family val="2"/>
      <charset val="238"/>
    </font>
    <font>
      <b/>
      <sz val="9"/>
      <color indexed="18"/>
      <name val="Arial"/>
      <family val="2"/>
      <charset val="238"/>
    </font>
    <font>
      <sz val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 CE"/>
      <charset val="238"/>
    </font>
    <font>
      <sz val="11"/>
      <color theme="1"/>
      <name val="Calibri"/>
      <family val="2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9"/>
      <color theme="0"/>
      <name val="Arial"/>
      <family val="2"/>
      <charset val="238"/>
    </font>
    <font>
      <sz val="8"/>
      <color theme="0"/>
      <name val="Arial"/>
      <family val="2"/>
      <charset val="238"/>
    </font>
    <font>
      <b/>
      <sz val="9"/>
      <color theme="0"/>
      <name val="Arial"/>
      <family val="2"/>
      <charset val="238"/>
    </font>
    <font>
      <b/>
      <u/>
      <sz val="1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3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5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164" fontId="44" fillId="0" borderId="0" applyFont="0" applyFill="0" applyBorder="0" applyAlignment="0" applyProtection="0"/>
    <xf numFmtId="0" fontId="18" fillId="4" borderId="0" applyNumberFormat="0" applyBorder="0" applyAlignment="0" applyProtection="0"/>
    <xf numFmtId="176" fontId="2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0" fillId="16" borderId="1" applyNumberFormat="0" applyAlignment="0" applyProtection="0"/>
    <xf numFmtId="0" fontId="21" fillId="0" borderId="0" applyNumberFormat="0" applyFill="0" applyBorder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4" fillId="0" borderId="4" applyNumberFormat="0" applyFill="0" applyAlignment="0" applyProtection="0"/>
    <xf numFmtId="0" fontId="24" fillId="0" borderId="0" applyNumberFormat="0" applyFill="0" applyBorder="0" applyAlignment="0" applyProtection="0"/>
    <xf numFmtId="0" fontId="3" fillId="0" borderId="0"/>
    <xf numFmtId="0" fontId="26" fillId="0" borderId="0"/>
    <xf numFmtId="0" fontId="26" fillId="0" borderId="0"/>
    <xf numFmtId="0" fontId="27" fillId="0" borderId="0"/>
    <xf numFmtId="0" fontId="27" fillId="0" borderId="0"/>
    <xf numFmtId="0" fontId="2" fillId="0" borderId="0"/>
    <xf numFmtId="0" fontId="25" fillId="0" borderId="0"/>
    <xf numFmtId="0" fontId="28" fillId="17" borderId="0" applyNumberFormat="0" applyBorder="0" applyAlignment="0" applyProtection="0"/>
    <xf numFmtId="0" fontId="45" fillId="0" borderId="0"/>
    <xf numFmtId="0" fontId="16" fillId="18" borderId="5" applyNumberFormat="0" applyFon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22" borderId="0" applyNumberFormat="0" applyBorder="0" applyAlignment="0" applyProtection="0"/>
    <xf numFmtId="0" fontId="31" fillId="0" borderId="6" applyNumberFormat="0" applyFill="0" applyAlignment="0" applyProtection="0"/>
    <xf numFmtId="0" fontId="32" fillId="23" borderId="7" applyNumberFormat="0" applyAlignment="0" applyProtection="0"/>
    <xf numFmtId="0" fontId="33" fillId="16" borderId="8" applyNumberFormat="0" applyAlignment="0" applyProtection="0"/>
    <xf numFmtId="0" fontId="34" fillId="3" borderId="0" applyNumberFormat="0" applyBorder="0" applyAlignment="0" applyProtection="0"/>
    <xf numFmtId="164" fontId="44" fillId="0" borderId="0" applyFont="0" applyFill="0" applyBorder="0" applyAlignment="0" applyProtection="0"/>
    <xf numFmtId="0" fontId="35" fillId="7" borderId="8" applyNumberFormat="0" applyAlignment="0" applyProtection="0"/>
    <xf numFmtId="0" fontId="36" fillId="0" borderId="9" applyNumberFormat="0" applyFill="0" applyAlignment="0" applyProtection="0"/>
    <xf numFmtId="0" fontId="1" fillId="0" borderId="0"/>
  </cellStyleXfs>
  <cellXfs count="282">
    <xf numFmtId="0" fontId="0" fillId="0" borderId="0" xfId="0"/>
    <xf numFmtId="1" fontId="3" fillId="0" borderId="0" xfId="34" applyNumberFormat="1" applyFont="1" applyFill="1" applyAlignment="1">
      <alignment horizontal="right"/>
    </xf>
    <xf numFmtId="1" fontId="3" fillId="0" borderId="0" xfId="34" applyNumberFormat="1" applyFont="1" applyFill="1" applyAlignment="1" applyProtection="1">
      <alignment horizontal="right"/>
    </xf>
    <xf numFmtId="0" fontId="3" fillId="0" borderId="0" xfId="34" applyFont="1" applyFill="1"/>
    <xf numFmtId="0" fontId="3" fillId="0" borderId="0" xfId="34" applyFont="1" applyFill="1" applyProtection="1"/>
    <xf numFmtId="0" fontId="3" fillId="0" borderId="0" xfId="34" applyFont="1" applyFill="1" applyAlignment="1" applyProtection="1">
      <alignment horizontal="left"/>
    </xf>
    <xf numFmtId="2" fontId="3" fillId="0" borderId="0" xfId="34" applyNumberFormat="1" applyFont="1" applyFill="1"/>
    <xf numFmtId="1" fontId="4" fillId="0" borderId="0" xfId="34" applyNumberFormat="1" applyFont="1" applyFill="1" applyAlignment="1">
      <alignment horizontal="right"/>
    </xf>
    <xf numFmtId="1" fontId="4" fillId="0" borderId="0" xfId="34" applyNumberFormat="1" applyFont="1" applyFill="1" applyAlignment="1" applyProtection="1">
      <alignment horizontal="right"/>
    </xf>
    <xf numFmtId="0" fontId="4" fillId="0" borderId="0" xfId="34" applyFont="1" applyFill="1"/>
    <xf numFmtId="0" fontId="4" fillId="0" borderId="0" xfId="0" applyFont="1"/>
    <xf numFmtId="0" fontId="4" fillId="0" borderId="0" xfId="34" applyFont="1" applyFill="1" applyProtection="1"/>
    <xf numFmtId="0" fontId="4" fillId="0" borderId="0" xfId="34" applyFont="1" applyFill="1" applyAlignment="1" applyProtection="1">
      <alignment horizontal="left"/>
    </xf>
    <xf numFmtId="2" fontId="4" fillId="0" borderId="0" xfId="34" applyNumberFormat="1" applyFont="1" applyFill="1"/>
    <xf numFmtId="168" fontId="3" fillId="0" borderId="0" xfId="34" applyNumberFormat="1" applyFont="1" applyFill="1"/>
    <xf numFmtId="168" fontId="3" fillId="0" borderId="0" xfId="34" applyNumberFormat="1" applyFont="1" applyFill="1" applyAlignment="1">
      <alignment horizontal="right"/>
    </xf>
    <xf numFmtId="168" fontId="3" fillId="0" borderId="0" xfId="34" applyNumberFormat="1" applyFont="1" applyFill="1" applyProtection="1"/>
    <xf numFmtId="3" fontId="3" fillId="0" borderId="0" xfId="34" applyNumberFormat="1" applyFont="1" applyFill="1" applyAlignment="1">
      <alignment horizontal="right"/>
    </xf>
    <xf numFmtId="169" fontId="3" fillId="0" borderId="0" xfId="34" applyNumberFormat="1" applyFont="1" applyFill="1"/>
    <xf numFmtId="168" fontId="6" fillId="0" borderId="0" xfId="34" applyNumberFormat="1" applyFont="1" applyFill="1" applyProtection="1"/>
    <xf numFmtId="168" fontId="3" fillId="0" borderId="0" xfId="34" applyNumberFormat="1" applyFont="1" applyFill="1" applyAlignment="1" applyProtection="1">
      <alignment horizontal="right"/>
    </xf>
    <xf numFmtId="168" fontId="3" fillId="0" borderId="0" xfId="34" applyNumberFormat="1" applyFont="1" applyFill="1" applyBorder="1"/>
    <xf numFmtId="168" fontId="3" fillId="0" borderId="0" xfId="34" applyNumberFormat="1" applyFont="1" applyFill="1" applyBorder="1" applyAlignment="1">
      <alignment horizontal="right"/>
    </xf>
    <xf numFmtId="0" fontId="4" fillId="0" borderId="0" xfId="0" applyFont="1" applyBorder="1"/>
    <xf numFmtId="168" fontId="4" fillId="0" borderId="0" xfId="34" applyNumberFormat="1" applyFont="1" applyFill="1"/>
    <xf numFmtId="168" fontId="4" fillId="0" borderId="0" xfId="34" applyNumberFormat="1" applyFont="1" applyFill="1" applyBorder="1"/>
    <xf numFmtId="168" fontId="4" fillId="0" borderId="0" xfId="34" applyNumberFormat="1" applyFont="1" applyFill="1" applyProtection="1"/>
    <xf numFmtId="168" fontId="4" fillId="0" borderId="0" xfId="34" applyNumberFormat="1" applyFont="1" applyFill="1" applyAlignment="1">
      <alignment horizontal="right"/>
    </xf>
    <xf numFmtId="169" fontId="4" fillId="0" borderId="0" xfId="34" applyNumberFormat="1" applyFont="1" applyFill="1"/>
    <xf numFmtId="3" fontId="4" fillId="0" borderId="0" xfId="34" applyNumberFormat="1" applyFont="1" applyFill="1" applyAlignment="1">
      <alignment horizontal="right"/>
    </xf>
    <xf numFmtId="168" fontId="4" fillId="0" borderId="0" xfId="34" applyNumberFormat="1" applyFont="1" applyFill="1" applyAlignment="1" applyProtection="1">
      <alignment horizontal="right"/>
    </xf>
    <xf numFmtId="168" fontId="4" fillId="0" borderId="0" xfId="34" applyNumberFormat="1" applyFont="1" applyFill="1" applyAlignment="1" applyProtection="1">
      <alignment horizontal="left"/>
    </xf>
    <xf numFmtId="168" fontId="4" fillId="0" borderId="0" xfId="34" applyNumberFormat="1" applyFont="1" applyFill="1" applyAlignment="1">
      <alignment horizontal="left"/>
    </xf>
    <xf numFmtId="168" fontId="8" fillId="0" borderId="10" xfId="34" applyNumberFormat="1" applyFont="1" applyFill="1" applyBorder="1" applyAlignment="1" applyProtection="1">
      <alignment horizontal="left"/>
    </xf>
    <xf numFmtId="168" fontId="8" fillId="0" borderId="10" xfId="34" applyNumberFormat="1" applyFont="1" applyFill="1" applyBorder="1"/>
    <xf numFmtId="168" fontId="8" fillId="0" borderId="10" xfId="34" applyNumberFormat="1" applyFont="1" applyFill="1" applyBorder="1" applyProtection="1"/>
    <xf numFmtId="168" fontId="8" fillId="0" borderId="10" xfId="34" applyNumberFormat="1" applyFont="1" applyFill="1" applyBorder="1" applyAlignment="1" applyProtection="1">
      <alignment horizontal="right"/>
    </xf>
    <xf numFmtId="168" fontId="8" fillId="0" borderId="11" xfId="34" applyNumberFormat="1" applyFont="1" applyFill="1" applyBorder="1" applyAlignment="1" applyProtection="1">
      <alignment horizontal="left"/>
    </xf>
    <xf numFmtId="168" fontId="8" fillId="0" borderId="11" xfId="34" applyNumberFormat="1" applyFont="1" applyFill="1" applyBorder="1"/>
    <xf numFmtId="168" fontId="8" fillId="0" borderId="11" xfId="34" applyNumberFormat="1" applyFont="1" applyFill="1" applyBorder="1" applyAlignment="1" applyProtection="1">
      <alignment horizontal="right"/>
    </xf>
    <xf numFmtId="168" fontId="4" fillId="0" borderId="0" xfId="34" applyNumberFormat="1" applyFont="1" applyFill="1" applyBorder="1" applyAlignment="1">
      <alignment horizontal="right"/>
    </xf>
    <xf numFmtId="168" fontId="8" fillId="0" borderId="12" xfId="34" applyNumberFormat="1" applyFont="1" applyFill="1" applyBorder="1" applyProtection="1"/>
    <xf numFmtId="168" fontId="8" fillId="0" borderId="12" xfId="34" applyNumberFormat="1" applyFont="1" applyFill="1" applyBorder="1"/>
    <xf numFmtId="168" fontId="8" fillId="0" borderId="0" xfId="34" applyNumberFormat="1" applyFont="1" applyFill="1" applyProtection="1"/>
    <xf numFmtId="2" fontId="3" fillId="0" borderId="0" xfId="34" applyNumberFormat="1" applyFont="1" applyFill="1" applyAlignment="1">
      <alignment horizontal="right"/>
    </xf>
    <xf numFmtId="171" fontId="3" fillId="0" borderId="0" xfId="34" applyNumberFormat="1" applyFont="1" applyFill="1" applyAlignment="1">
      <alignment horizontal="right"/>
    </xf>
    <xf numFmtId="165" fontId="3" fillId="0" borderId="0" xfId="34" applyNumberFormat="1" applyFont="1" applyFill="1" applyAlignment="1">
      <alignment horizontal="right"/>
    </xf>
    <xf numFmtId="172" fontId="3" fillId="0" borderId="0" xfId="34" applyNumberFormat="1" applyFont="1" applyFill="1" applyProtection="1"/>
    <xf numFmtId="173" fontId="3" fillId="0" borderId="0" xfId="34" applyNumberFormat="1" applyFont="1" applyFill="1" applyProtection="1"/>
    <xf numFmtId="3" fontId="3" fillId="0" borderId="0" xfId="34" applyNumberFormat="1" applyFont="1" applyFill="1" applyAlignment="1" applyProtection="1">
      <alignment horizontal="right"/>
    </xf>
    <xf numFmtId="2" fontId="3" fillId="0" borderId="0" xfId="34" applyNumberFormat="1" applyFont="1" applyFill="1" applyAlignment="1" applyProtection="1">
      <alignment horizontal="right"/>
    </xf>
    <xf numFmtId="174" fontId="3" fillId="0" borderId="0" xfId="34" applyNumberFormat="1" applyFont="1" applyFill="1" applyProtection="1"/>
    <xf numFmtId="1" fontId="10" fillId="0" borderId="0" xfId="34" applyNumberFormat="1" applyFont="1" applyFill="1" applyAlignment="1" applyProtection="1">
      <alignment horizontal="right"/>
    </xf>
    <xf numFmtId="175" fontId="3" fillId="0" borderId="0" xfId="34" applyNumberFormat="1" applyFont="1" applyFill="1" applyProtection="1"/>
    <xf numFmtId="0" fontId="3" fillId="0" borderId="0" xfId="34" applyFont="1" applyFill="1" applyBorder="1"/>
    <xf numFmtId="0" fontId="7" fillId="0" borderId="0" xfId="34" applyFont="1" applyFill="1" applyProtection="1"/>
    <xf numFmtId="165" fontId="3" fillId="0" borderId="0" xfId="34" applyNumberFormat="1" applyFont="1" applyFill="1" applyProtection="1"/>
    <xf numFmtId="168" fontId="4" fillId="0" borderId="12" xfId="34" applyNumberFormat="1" applyFont="1" applyFill="1" applyBorder="1"/>
    <xf numFmtId="168" fontId="11" fillId="0" borderId="0" xfId="34" applyNumberFormat="1" applyFont="1" applyFill="1" applyProtection="1"/>
    <xf numFmtId="168" fontId="4" fillId="0" borderId="10" xfId="34" applyNumberFormat="1" applyFont="1" applyFill="1" applyBorder="1"/>
    <xf numFmtId="168" fontId="8" fillId="0" borderId="12" xfId="34" applyNumberFormat="1" applyFont="1" applyFill="1" applyBorder="1" applyAlignment="1">
      <alignment horizontal="right"/>
    </xf>
    <xf numFmtId="168" fontId="4" fillId="0" borderId="0" xfId="34" applyNumberFormat="1" applyFont="1" applyFill="1" applyBorder="1" applyAlignment="1" applyProtection="1">
      <alignment horizontal="center"/>
    </xf>
    <xf numFmtId="168" fontId="4" fillId="0" borderId="0" xfId="34" applyNumberFormat="1" applyFont="1" applyFill="1" applyBorder="1" applyAlignment="1">
      <alignment horizontal="center"/>
    </xf>
    <xf numFmtId="168" fontId="4" fillId="0" borderId="0" xfId="0" applyNumberFormat="1" applyFont="1"/>
    <xf numFmtId="168" fontId="12" fillId="0" borderId="11" xfId="34" applyNumberFormat="1" applyFont="1" applyFill="1" applyBorder="1"/>
    <xf numFmtId="168" fontId="12" fillId="0" borderId="11" xfId="34" applyNumberFormat="1" applyFont="1" applyFill="1" applyBorder="1" applyProtection="1"/>
    <xf numFmtId="168" fontId="12" fillId="0" borderId="12" xfId="34" applyNumberFormat="1" applyFont="1" applyFill="1" applyBorder="1" applyProtection="1"/>
    <xf numFmtId="168" fontId="9" fillId="0" borderId="12" xfId="34" applyNumberFormat="1" applyFont="1" applyFill="1" applyBorder="1"/>
    <xf numFmtId="168" fontId="3" fillId="0" borderId="0" xfId="34" applyNumberFormat="1" applyFont="1" applyFill="1" applyBorder="1" applyAlignment="1" applyProtection="1">
      <alignment horizontal="center"/>
    </xf>
    <xf numFmtId="168" fontId="3" fillId="0" borderId="0" xfId="34" applyNumberFormat="1" applyFont="1" applyFill="1" applyBorder="1" applyAlignment="1">
      <alignment horizontal="center"/>
    </xf>
    <xf numFmtId="4" fontId="4" fillId="0" borderId="0" xfId="34" applyNumberFormat="1" applyFont="1" applyFill="1" applyAlignment="1">
      <alignment horizontal="right"/>
    </xf>
    <xf numFmtId="169" fontId="4" fillId="0" borderId="0" xfId="34" applyNumberFormat="1" applyFont="1" applyFill="1" applyAlignment="1">
      <alignment horizontal="right"/>
    </xf>
    <xf numFmtId="170" fontId="4" fillId="0" borderId="0" xfId="34" applyNumberFormat="1" applyFont="1" applyFill="1" applyAlignment="1">
      <alignment horizontal="right"/>
    </xf>
    <xf numFmtId="168" fontId="4" fillId="0" borderId="0" xfId="34" applyNumberFormat="1" applyFont="1" applyFill="1" applyBorder="1" applyAlignment="1">
      <alignment horizontal="left"/>
    </xf>
    <xf numFmtId="1" fontId="4" fillId="0" borderId="0" xfId="0" applyNumberFormat="1" applyFont="1"/>
    <xf numFmtId="2" fontId="4" fillId="0" borderId="0" xfId="34" applyNumberFormat="1" applyFont="1" applyFill="1" applyAlignment="1">
      <alignment horizontal="right"/>
    </xf>
    <xf numFmtId="172" fontId="4" fillId="0" borderId="0" xfId="34" applyNumberFormat="1" applyFont="1" applyFill="1" applyProtection="1"/>
    <xf numFmtId="173" fontId="4" fillId="0" borderId="0" xfId="34" applyNumberFormat="1" applyFont="1" applyFill="1" applyProtection="1"/>
    <xf numFmtId="175" fontId="4" fillId="0" borderId="0" xfId="34" applyNumberFormat="1" applyFont="1" applyFill="1" applyProtection="1"/>
    <xf numFmtId="168" fontId="13" fillId="0" borderId="0" xfId="34" applyNumberFormat="1" applyFont="1" applyFill="1"/>
    <xf numFmtId="168" fontId="13" fillId="0" borderId="0" xfId="34" applyNumberFormat="1" applyFont="1" applyFill="1" applyAlignment="1">
      <alignment horizontal="right"/>
    </xf>
    <xf numFmtId="171" fontId="4" fillId="0" borderId="0" xfId="34" applyNumberFormat="1" applyFont="1" applyFill="1" applyAlignment="1">
      <alignment horizontal="right"/>
    </xf>
    <xf numFmtId="165" fontId="4" fillId="0" borderId="0" xfId="34" applyNumberFormat="1" applyFont="1" applyFill="1" applyAlignment="1">
      <alignment horizontal="right"/>
    </xf>
    <xf numFmtId="3" fontId="4" fillId="0" borderId="0" xfId="34" applyNumberFormat="1" applyFont="1" applyFill="1" applyAlignment="1" applyProtection="1">
      <alignment horizontal="right"/>
    </xf>
    <xf numFmtId="2" fontId="4" fillId="0" borderId="0" xfId="34" applyNumberFormat="1" applyFont="1" applyFill="1" applyAlignment="1" applyProtection="1">
      <alignment horizontal="right"/>
    </xf>
    <xf numFmtId="174" fontId="4" fillId="0" borderId="0" xfId="34" applyNumberFormat="1" applyFont="1" applyFill="1" applyProtection="1"/>
    <xf numFmtId="1" fontId="15" fillId="0" borderId="0" xfId="34" applyNumberFormat="1" applyFont="1" applyFill="1" applyAlignment="1" applyProtection="1">
      <alignment horizontal="right"/>
    </xf>
    <xf numFmtId="0" fontId="4" fillId="0" borderId="0" xfId="34" applyFont="1" applyFill="1" applyBorder="1"/>
    <xf numFmtId="0" fontId="8" fillId="0" borderId="0" xfId="34" applyFont="1" applyFill="1" applyProtection="1"/>
    <xf numFmtId="165" fontId="4" fillId="0" borderId="0" xfId="34" applyNumberFormat="1" applyFont="1" applyFill="1" applyProtection="1"/>
    <xf numFmtId="168" fontId="8" fillId="0" borderId="0" xfId="34" applyNumberFormat="1" applyFont="1" applyFill="1" applyAlignment="1">
      <alignment horizontal="left"/>
    </xf>
    <xf numFmtId="168" fontId="8" fillId="0" borderId="0" xfId="34" applyNumberFormat="1" applyFont="1" applyFill="1" applyAlignment="1">
      <alignment horizontal="right"/>
    </xf>
    <xf numFmtId="3" fontId="8" fillId="0" borderId="0" xfId="34" applyNumberFormat="1" applyFont="1" applyFill="1" applyAlignment="1">
      <alignment horizontal="right"/>
    </xf>
    <xf numFmtId="169" fontId="8" fillId="0" borderId="0" xfId="34" applyNumberFormat="1" applyFont="1" applyFill="1" applyAlignment="1">
      <alignment horizontal="right"/>
    </xf>
    <xf numFmtId="168" fontId="8" fillId="0" borderId="0" xfId="34" applyNumberFormat="1" applyFont="1" applyFill="1" applyAlignment="1" applyProtection="1">
      <alignment horizontal="left"/>
    </xf>
    <xf numFmtId="168" fontId="8" fillId="0" borderId="0" xfId="34" applyNumberFormat="1" applyFont="1" applyFill="1"/>
    <xf numFmtId="3" fontId="4" fillId="0" borderId="0" xfId="34" applyNumberFormat="1" applyFont="1" applyFill="1" applyBorder="1" applyAlignment="1">
      <alignment horizontal="right"/>
    </xf>
    <xf numFmtId="3" fontId="4" fillId="0" borderId="0" xfId="34" applyNumberFormat="1" applyFont="1" applyFill="1" applyBorder="1" applyAlignment="1">
      <alignment horizontal="left"/>
    </xf>
    <xf numFmtId="168" fontId="14" fillId="0" borderId="0" xfId="34" applyNumberFormat="1" applyFont="1" applyFill="1" applyProtection="1"/>
    <xf numFmtId="168" fontId="14" fillId="0" borderId="0" xfId="34" applyNumberFormat="1" applyFont="1" applyFill="1" applyAlignment="1">
      <alignment horizontal="right"/>
    </xf>
    <xf numFmtId="4" fontId="14" fillId="0" borderId="0" xfId="34" applyNumberFormat="1" applyFont="1" applyFill="1" applyAlignment="1">
      <alignment horizontal="right"/>
    </xf>
    <xf numFmtId="168" fontId="8" fillId="0" borderId="0" xfId="34" applyNumberFormat="1" applyFont="1" applyFill="1" applyBorder="1" applyAlignment="1" applyProtection="1">
      <alignment horizontal="center"/>
    </xf>
    <xf numFmtId="168" fontId="8" fillId="0" borderId="0" xfId="34" applyNumberFormat="1" applyFont="1" applyFill="1" applyBorder="1" applyAlignment="1">
      <alignment horizontal="center"/>
    </xf>
    <xf numFmtId="3" fontId="8" fillId="0" borderId="0" xfId="34" applyNumberFormat="1" applyFont="1" applyFill="1" applyAlignment="1" applyProtection="1">
      <alignment horizontal="left"/>
    </xf>
    <xf numFmtId="3" fontId="8" fillId="0" borderId="0" xfId="34" applyNumberFormat="1" applyFont="1" applyFill="1"/>
    <xf numFmtId="0" fontId="38" fillId="0" borderId="0" xfId="35" applyFont="1" applyBorder="1"/>
    <xf numFmtId="0" fontId="38" fillId="0" borderId="0" xfId="35" applyFont="1"/>
    <xf numFmtId="0" fontId="38" fillId="0" borderId="0" xfId="35" applyFont="1" applyBorder="1" applyAlignment="1">
      <alignment vertical="top"/>
    </xf>
    <xf numFmtId="0" fontId="39" fillId="0" borderId="0" xfId="35" applyFont="1"/>
    <xf numFmtId="0" fontId="38" fillId="0" borderId="13" xfId="35" applyFont="1" applyBorder="1"/>
    <xf numFmtId="0" fontId="39" fillId="0" borderId="14" xfId="35" applyFont="1" applyFill="1" applyBorder="1" applyAlignment="1">
      <alignment horizontal="center"/>
    </xf>
    <xf numFmtId="0" fontId="38" fillId="0" borderId="15" xfId="35" applyFont="1" applyFill="1" applyBorder="1"/>
    <xf numFmtId="0" fontId="39" fillId="24" borderId="16" xfId="35" applyFont="1" applyFill="1" applyBorder="1" applyAlignment="1">
      <alignment horizontal="center" wrapText="1"/>
    </xf>
    <xf numFmtId="0" fontId="39" fillId="25" borderId="17" xfId="35" applyFont="1" applyFill="1" applyBorder="1"/>
    <xf numFmtId="0" fontId="39" fillId="25" borderId="18" xfId="35" applyFont="1" applyFill="1" applyBorder="1" applyAlignment="1">
      <alignment horizontal="center"/>
    </xf>
    <xf numFmtId="3" fontId="39" fillId="25" borderId="17" xfId="35" applyNumberFormat="1" applyFont="1" applyFill="1" applyBorder="1" applyAlignment="1">
      <alignment horizontal="right"/>
    </xf>
    <xf numFmtId="0" fontId="38" fillId="26" borderId="17" xfId="35" applyFont="1" applyFill="1" applyBorder="1"/>
    <xf numFmtId="0" fontId="38" fillId="26" borderId="18" xfId="35" applyFont="1" applyFill="1" applyBorder="1" applyAlignment="1">
      <alignment horizontal="center"/>
    </xf>
    <xf numFmtId="3" fontId="38" fillId="26" borderId="17" xfId="35" applyNumberFormat="1" applyFont="1" applyFill="1" applyBorder="1" applyAlignment="1">
      <alignment horizontal="right"/>
    </xf>
    <xf numFmtId="0" fontId="38" fillId="26" borderId="17" xfId="35" applyFont="1" applyFill="1" applyBorder="1" applyAlignment="1">
      <alignment horizontal="left" indent="2"/>
    </xf>
    <xf numFmtId="0" fontId="39" fillId="26" borderId="18" xfId="35" applyFont="1" applyFill="1" applyBorder="1" applyAlignment="1">
      <alignment horizontal="center"/>
    </xf>
    <xf numFmtId="3" fontId="39" fillId="0" borderId="17" xfId="35" applyNumberFormat="1" applyFont="1" applyFill="1" applyBorder="1" applyAlignment="1">
      <alignment horizontal="right"/>
    </xf>
    <xf numFmtId="0" fontId="39" fillId="25" borderId="19" xfId="35" applyFont="1" applyFill="1" applyBorder="1"/>
    <xf numFmtId="0" fontId="39" fillId="0" borderId="17" xfId="35" applyFont="1" applyFill="1" applyBorder="1"/>
    <xf numFmtId="0" fontId="39" fillId="0" borderId="18" xfId="35" applyFont="1" applyFill="1" applyBorder="1" applyAlignment="1">
      <alignment horizontal="center"/>
    </xf>
    <xf numFmtId="168" fontId="39" fillId="0" borderId="17" xfId="35" applyNumberFormat="1" applyFont="1" applyFill="1" applyBorder="1" applyAlignment="1">
      <alignment horizontal="right"/>
    </xf>
    <xf numFmtId="0" fontId="38" fillId="0" borderId="0" xfId="35" applyFont="1" applyFill="1"/>
    <xf numFmtId="0" fontId="38" fillId="0" borderId="17" xfId="35" applyFont="1" applyFill="1" applyBorder="1" applyAlignment="1">
      <alignment horizontal="left" indent="1"/>
    </xf>
    <xf numFmtId="0" fontId="38" fillId="0" borderId="18" xfId="35" applyFont="1" applyFill="1" applyBorder="1" applyAlignment="1">
      <alignment horizontal="center"/>
    </xf>
    <xf numFmtId="168" fontId="38" fillId="0" borderId="17" xfId="35" applyNumberFormat="1" applyFont="1" applyFill="1" applyBorder="1" applyAlignment="1">
      <alignment horizontal="right"/>
    </xf>
    <xf numFmtId="0" fontId="38" fillId="0" borderId="17" xfId="35" applyFont="1" applyFill="1" applyBorder="1" applyAlignment="1">
      <alignment horizontal="left" vertical="top" indent="1"/>
    </xf>
    <xf numFmtId="0" fontId="39" fillId="24" borderId="17" xfId="35" applyFont="1" applyFill="1" applyBorder="1"/>
    <xf numFmtId="0" fontId="38" fillId="24" borderId="18" xfId="35" applyFont="1" applyFill="1" applyBorder="1" applyAlignment="1">
      <alignment horizontal="center"/>
    </xf>
    <xf numFmtId="3" fontId="39" fillId="24" borderId="17" xfId="35" applyNumberFormat="1" applyFont="1" applyFill="1" applyBorder="1" applyAlignment="1">
      <alignment horizontal="right"/>
    </xf>
    <xf numFmtId="0" fontId="38" fillId="25" borderId="18" xfId="35" applyFont="1" applyFill="1" applyBorder="1" applyAlignment="1">
      <alignment horizontal="center"/>
    </xf>
    <xf numFmtId="1" fontId="39" fillId="25" borderId="17" xfId="35" applyNumberFormat="1" applyFont="1" applyFill="1" applyBorder="1" applyAlignment="1">
      <alignment horizontal="right"/>
    </xf>
    <xf numFmtId="0" fontId="39" fillId="24" borderId="19" xfId="35" applyFont="1" applyFill="1" applyBorder="1"/>
    <xf numFmtId="0" fontId="38" fillId="24" borderId="20" xfId="35" applyFont="1" applyFill="1" applyBorder="1" applyAlignment="1">
      <alignment horizontal="center"/>
    </xf>
    <xf numFmtId="3" fontId="39" fillId="24" borderId="19" xfId="35" applyNumberFormat="1" applyFont="1" applyFill="1" applyBorder="1" applyAlignment="1">
      <alignment horizontal="right"/>
    </xf>
    <xf numFmtId="3" fontId="38" fillId="25" borderId="17" xfId="35" applyNumberFormat="1" applyFont="1" applyFill="1" applyBorder="1" applyAlignment="1">
      <alignment horizontal="right"/>
    </xf>
    <xf numFmtId="167" fontId="38" fillId="0" borderId="0" xfId="35" applyNumberFormat="1" applyFont="1"/>
    <xf numFmtId="0" fontId="39" fillId="0" borderId="0" xfId="35" applyFont="1" applyFill="1" applyBorder="1"/>
    <xf numFmtId="1" fontId="38" fillId="0" borderId="0" xfId="35" applyNumberFormat="1" applyFont="1"/>
    <xf numFmtId="3" fontId="14" fillId="0" borderId="0" xfId="34" applyNumberFormat="1" applyFont="1" applyFill="1" applyAlignment="1">
      <alignment horizontal="right"/>
    </xf>
    <xf numFmtId="3" fontId="8" fillId="0" borderId="0" xfId="34" applyNumberFormat="1" applyFont="1" applyFill="1" applyBorder="1" applyAlignment="1">
      <alignment horizontal="right"/>
    </xf>
    <xf numFmtId="3" fontId="8" fillId="0" borderId="0" xfId="34" applyNumberFormat="1" applyFont="1" applyFill="1" applyBorder="1" applyAlignment="1">
      <alignment horizontal="left"/>
    </xf>
    <xf numFmtId="168" fontId="12" fillId="0" borderId="11" xfId="34" applyNumberFormat="1" applyFont="1" applyFill="1" applyBorder="1" applyAlignment="1" applyProtection="1">
      <alignment horizontal="left"/>
    </xf>
    <xf numFmtId="168" fontId="8" fillId="0" borderId="11" xfId="34" applyNumberFormat="1" applyFont="1" applyFill="1" applyBorder="1" applyAlignment="1" applyProtection="1">
      <alignment horizontal="center"/>
    </xf>
    <xf numFmtId="168" fontId="8" fillId="0" borderId="11" xfId="34" applyNumberFormat="1" applyFont="1" applyFill="1" applyBorder="1" applyAlignment="1">
      <alignment horizontal="center"/>
    </xf>
    <xf numFmtId="168" fontId="8" fillId="0" borderId="12" xfId="34" applyNumberFormat="1" applyFont="1" applyFill="1" applyBorder="1" applyAlignment="1" applyProtection="1">
      <alignment horizontal="left"/>
    </xf>
    <xf numFmtId="168" fontId="8" fillId="0" borderId="12" xfId="34" applyNumberFormat="1" applyFont="1" applyFill="1" applyBorder="1" applyAlignment="1">
      <alignment horizontal="center"/>
    </xf>
    <xf numFmtId="168" fontId="8" fillId="0" borderId="12" xfId="34" applyNumberFormat="1" applyFont="1" applyFill="1" applyBorder="1" applyAlignment="1" applyProtection="1">
      <alignment horizontal="center"/>
    </xf>
    <xf numFmtId="0" fontId="14" fillId="0" borderId="0" xfId="0" applyFont="1"/>
    <xf numFmtId="0" fontId="3" fillId="0" borderId="0" xfId="0" applyFont="1"/>
    <xf numFmtId="170" fontId="4" fillId="0" borderId="0" xfId="34" applyNumberFormat="1" applyFont="1" applyFill="1"/>
    <xf numFmtId="169" fontId="12" fillId="0" borderId="11" xfId="34" applyNumberFormat="1" applyFont="1" applyFill="1" applyBorder="1" applyAlignment="1">
      <alignment horizontal="right"/>
    </xf>
    <xf numFmtId="169" fontId="12" fillId="0" borderId="12" xfId="34" applyNumberFormat="1" applyFont="1" applyFill="1" applyBorder="1" applyProtection="1"/>
    <xf numFmtId="169" fontId="8" fillId="0" borderId="10" xfId="34" applyNumberFormat="1" applyFont="1" applyFill="1" applyBorder="1" applyAlignment="1">
      <alignment horizontal="right"/>
    </xf>
    <xf numFmtId="169" fontId="8" fillId="0" borderId="12" xfId="34" applyNumberFormat="1" applyFont="1" applyFill="1" applyBorder="1" applyAlignment="1" applyProtection="1">
      <alignment horizontal="right"/>
    </xf>
    <xf numFmtId="168" fontId="40" fillId="0" borderId="11" xfId="34" applyNumberFormat="1" applyFont="1" applyFill="1" applyBorder="1" applyAlignment="1" applyProtection="1">
      <alignment horizontal="left"/>
    </xf>
    <xf numFmtId="168" fontId="13" fillId="0" borderId="11" xfId="34" applyNumberFormat="1" applyFont="1" applyFill="1" applyBorder="1"/>
    <xf numFmtId="168" fontId="13" fillId="0" borderId="11" xfId="34" applyNumberFormat="1" applyFont="1" applyFill="1" applyBorder="1" applyAlignment="1" applyProtection="1">
      <alignment horizontal="center"/>
    </xf>
    <xf numFmtId="168" fontId="13" fillId="0" borderId="11" xfId="34" applyNumberFormat="1" applyFont="1" applyFill="1" applyBorder="1" applyAlignment="1">
      <alignment horizontal="center"/>
    </xf>
    <xf numFmtId="168" fontId="13" fillId="0" borderId="12" xfId="34" applyNumberFormat="1" applyFont="1" applyFill="1" applyBorder="1" applyAlignment="1" applyProtection="1">
      <alignment horizontal="left"/>
    </xf>
    <xf numFmtId="168" fontId="13" fillId="0" borderId="12" xfId="34" applyNumberFormat="1" applyFont="1" applyFill="1" applyBorder="1"/>
    <xf numFmtId="168" fontId="13" fillId="0" borderId="12" xfId="34" applyNumberFormat="1" applyFont="1" applyFill="1" applyBorder="1" applyAlignment="1">
      <alignment horizontal="center"/>
    </xf>
    <xf numFmtId="168" fontId="13" fillId="0" borderId="12" xfId="34" applyNumberFormat="1" applyFont="1" applyFill="1" applyBorder="1" applyAlignment="1" applyProtection="1">
      <alignment horizontal="center"/>
    </xf>
    <xf numFmtId="2" fontId="8" fillId="0" borderId="0" xfId="34" applyNumberFormat="1" applyFont="1" applyFill="1" applyAlignment="1">
      <alignment horizontal="right"/>
    </xf>
    <xf numFmtId="0" fontId="8" fillId="0" borderId="0" xfId="34" applyFont="1" applyFill="1"/>
    <xf numFmtId="169" fontId="8" fillId="0" borderId="0" xfId="34" applyNumberFormat="1" applyFont="1" applyFill="1"/>
    <xf numFmtId="169" fontId="13" fillId="0" borderId="12" xfId="34" applyNumberFormat="1" applyFont="1" applyFill="1" applyBorder="1" applyAlignment="1" applyProtection="1">
      <alignment horizontal="right"/>
    </xf>
    <xf numFmtId="170" fontId="8" fillId="0" borderId="0" xfId="34" applyNumberFormat="1" applyFont="1" applyFill="1" applyAlignment="1">
      <alignment horizontal="right"/>
    </xf>
    <xf numFmtId="3" fontId="38" fillId="0" borderId="0" xfId="35" applyNumberFormat="1" applyFont="1"/>
    <xf numFmtId="166" fontId="4" fillId="0" borderId="0" xfId="34" applyNumberFormat="1" applyFont="1" applyFill="1"/>
    <xf numFmtId="3" fontId="4" fillId="26" borderId="17" xfId="35" applyNumberFormat="1" applyFont="1" applyFill="1" applyBorder="1" applyAlignment="1">
      <alignment horizontal="right"/>
    </xf>
    <xf numFmtId="168" fontId="8" fillId="0" borderId="0" xfId="34" applyNumberFormat="1" applyFont="1" applyFill="1" applyBorder="1" applyAlignment="1">
      <alignment horizontal="left"/>
    </xf>
    <xf numFmtId="0" fontId="8" fillId="0" borderId="0" xfId="0" applyFont="1"/>
    <xf numFmtId="169" fontId="4" fillId="0" borderId="0" xfId="0" applyNumberFormat="1" applyFont="1"/>
    <xf numFmtId="4" fontId="8" fillId="0" borderId="0" xfId="34" applyNumberFormat="1" applyFont="1" applyFill="1" applyAlignment="1">
      <alignment horizontal="right"/>
    </xf>
    <xf numFmtId="3" fontId="4" fillId="0" borderId="0" xfId="34" applyNumberFormat="1" applyFont="1" applyFill="1" applyBorder="1" applyAlignment="1"/>
    <xf numFmtId="0" fontId="39" fillId="24" borderId="21" xfId="35" applyFont="1" applyFill="1" applyBorder="1" applyAlignment="1">
      <alignment horizontal="center" wrapText="1"/>
    </xf>
    <xf numFmtId="3" fontId="39" fillId="25" borderId="22" xfId="35" applyNumberFormat="1" applyFont="1" applyFill="1" applyBorder="1" applyAlignment="1">
      <alignment horizontal="right"/>
    </xf>
    <xf numFmtId="3" fontId="38" fillId="26" borderId="22" xfId="35" applyNumberFormat="1" applyFont="1" applyFill="1" applyBorder="1" applyAlignment="1">
      <alignment horizontal="right"/>
    </xf>
    <xf numFmtId="3" fontId="39" fillId="0" borderId="22" xfId="35" applyNumberFormat="1" applyFont="1" applyFill="1" applyBorder="1" applyAlignment="1">
      <alignment horizontal="right"/>
    </xf>
    <xf numFmtId="168" fontId="39" fillId="0" borderId="22" xfId="35" applyNumberFormat="1" applyFont="1" applyFill="1" applyBorder="1" applyAlignment="1">
      <alignment horizontal="right"/>
    </xf>
    <xf numFmtId="168" fontId="38" fillId="0" borderId="22" xfId="35" applyNumberFormat="1" applyFont="1" applyFill="1" applyBorder="1" applyAlignment="1">
      <alignment horizontal="right"/>
    </xf>
    <xf numFmtId="3" fontId="39" fillId="24" borderId="22" xfId="35" applyNumberFormat="1" applyFont="1" applyFill="1" applyBorder="1" applyAlignment="1">
      <alignment horizontal="right"/>
    </xf>
    <xf numFmtId="1" fontId="39" fillId="25" borderId="22" xfId="35" applyNumberFormat="1" applyFont="1" applyFill="1" applyBorder="1" applyAlignment="1">
      <alignment horizontal="right"/>
    </xf>
    <xf numFmtId="3" fontId="39" fillId="24" borderId="23" xfId="35" applyNumberFormat="1" applyFont="1" applyFill="1" applyBorder="1" applyAlignment="1">
      <alignment horizontal="right"/>
    </xf>
    <xf numFmtId="3" fontId="38" fillId="25" borderId="22" xfId="35" applyNumberFormat="1" applyFont="1" applyFill="1" applyBorder="1" applyAlignment="1">
      <alignment horizontal="right"/>
    </xf>
    <xf numFmtId="0" fontId="41" fillId="0" borderId="0" xfId="35" applyFont="1"/>
    <xf numFmtId="167" fontId="41" fillId="0" borderId="0" xfId="35" applyNumberFormat="1" applyFont="1"/>
    <xf numFmtId="0" fontId="41" fillId="0" borderId="0" xfId="35" applyFont="1" applyAlignment="1">
      <alignment horizontal="left"/>
    </xf>
    <xf numFmtId="1" fontId="39" fillId="0" borderId="0" xfId="35" applyNumberFormat="1" applyFont="1"/>
    <xf numFmtId="3" fontId="39" fillId="0" borderId="0" xfId="35" applyNumberFormat="1" applyFont="1"/>
    <xf numFmtId="167" fontId="4" fillId="0" borderId="0" xfId="34" applyNumberFormat="1" applyFont="1" applyFill="1"/>
    <xf numFmtId="0" fontId="38" fillId="26" borderId="17" xfId="35" applyFont="1" applyFill="1" applyBorder="1" applyAlignment="1">
      <alignment horizontal="left" indent="5"/>
    </xf>
    <xf numFmtId="4" fontId="4" fillId="0" borderId="0" xfId="34" applyNumberFormat="1" applyFont="1" applyFill="1" applyBorder="1" applyAlignment="1">
      <alignment horizontal="center"/>
    </xf>
    <xf numFmtId="169" fontId="38" fillId="0" borderId="0" xfId="35" applyNumberFormat="1" applyFont="1"/>
    <xf numFmtId="2" fontId="38" fillId="0" borderId="0" xfId="35" applyNumberFormat="1" applyFont="1"/>
    <xf numFmtId="3" fontId="4" fillId="0" borderId="0" xfId="34" applyNumberFormat="1" applyFont="1" applyFill="1"/>
    <xf numFmtId="165" fontId="4" fillId="0" borderId="17" xfId="35" applyNumberFormat="1" applyFont="1" applyFill="1" applyBorder="1" applyAlignment="1">
      <alignment horizontal="right"/>
    </xf>
    <xf numFmtId="0" fontId="8" fillId="0" borderId="24" xfId="35" applyFont="1" applyFill="1" applyBorder="1" applyAlignment="1">
      <alignment horizontal="center"/>
    </xf>
    <xf numFmtId="165" fontId="8" fillId="0" borderId="17" xfId="35" applyNumberFormat="1" applyFont="1" applyFill="1" applyBorder="1" applyAlignment="1">
      <alignment horizontal="right"/>
    </xf>
    <xf numFmtId="165" fontId="8" fillId="0" borderId="22" xfId="35" applyNumberFormat="1" applyFont="1" applyFill="1" applyBorder="1" applyAlignment="1">
      <alignment horizontal="right"/>
    </xf>
    <xf numFmtId="0" fontId="4" fillId="0" borderId="25" xfId="35" applyFont="1" applyFill="1" applyBorder="1"/>
    <xf numFmtId="0" fontId="4" fillId="0" borderId="24" xfId="35" applyFont="1" applyFill="1" applyBorder="1" applyAlignment="1">
      <alignment horizontal="center"/>
    </xf>
    <xf numFmtId="0" fontId="4" fillId="0" borderId="17" xfId="35" applyFont="1" applyFill="1" applyBorder="1"/>
    <xf numFmtId="0" fontId="4" fillId="0" borderId="18" xfId="35" applyFont="1" applyFill="1" applyBorder="1" applyAlignment="1">
      <alignment horizontal="center"/>
    </xf>
    <xf numFmtId="165" fontId="4" fillId="0" borderId="22" xfId="35" applyNumberFormat="1" applyFont="1" applyFill="1" applyBorder="1" applyAlignment="1">
      <alignment horizontal="right"/>
    </xf>
    <xf numFmtId="0" fontId="8" fillId="24" borderId="17" xfId="35" applyFont="1" applyFill="1" applyBorder="1"/>
    <xf numFmtId="0" fontId="8" fillId="27" borderId="26" xfId="35" applyFont="1" applyFill="1" applyBorder="1" applyAlignment="1">
      <alignment horizontal="center"/>
    </xf>
    <xf numFmtId="167" fontId="8" fillId="27" borderId="27" xfId="35" applyNumberFormat="1" applyFont="1" applyFill="1" applyBorder="1" applyAlignment="1">
      <alignment horizontal="right" wrapText="1"/>
    </xf>
    <xf numFmtId="167" fontId="8" fillId="27" borderId="28" xfId="35" applyNumberFormat="1" applyFont="1" applyFill="1" applyBorder="1" applyAlignment="1">
      <alignment horizontal="right" wrapText="1"/>
    </xf>
    <xf numFmtId="3" fontId="4" fillId="0" borderId="17" xfId="35" applyNumberFormat="1" applyFont="1" applyFill="1" applyBorder="1" applyAlignment="1">
      <alignment horizontal="right"/>
    </xf>
    <xf numFmtId="3" fontId="4" fillId="0" borderId="22" xfId="35" applyNumberFormat="1" applyFont="1" applyFill="1" applyBorder="1" applyAlignment="1">
      <alignment horizontal="right"/>
    </xf>
    <xf numFmtId="3" fontId="3" fillId="0" borderId="0" xfId="34" applyNumberFormat="1" applyFont="1" applyFill="1"/>
    <xf numFmtId="167" fontId="3" fillId="0" borderId="0" xfId="34" applyNumberFormat="1" applyFont="1" applyFill="1"/>
    <xf numFmtId="165" fontId="4" fillId="0" borderId="0" xfId="0" applyNumberFormat="1" applyFont="1"/>
    <xf numFmtId="0" fontId="8" fillId="0" borderId="17" xfId="35" applyFont="1" applyFill="1" applyBorder="1"/>
    <xf numFmtId="0" fontId="38" fillId="25" borderId="17" xfId="35" applyFont="1" applyFill="1" applyBorder="1"/>
    <xf numFmtId="0" fontId="39" fillId="27" borderId="29" xfId="35" applyFont="1" applyFill="1" applyBorder="1"/>
    <xf numFmtId="4" fontId="39" fillId="0" borderId="0" xfId="35" applyNumberFormat="1" applyFont="1" applyFill="1" applyBorder="1" applyAlignment="1">
      <alignment horizontal="right"/>
    </xf>
    <xf numFmtId="168" fontId="39" fillId="0" borderId="0" xfId="35" applyNumberFormat="1" applyFont="1" applyFill="1" applyBorder="1" applyAlignment="1">
      <alignment horizontal="right"/>
    </xf>
    <xf numFmtId="1" fontId="8" fillId="0" borderId="0" xfId="0" applyNumberFormat="1" applyFont="1"/>
    <xf numFmtId="3" fontId="8" fillId="28" borderId="17" xfId="35" applyNumberFormat="1" applyFont="1" applyFill="1" applyBorder="1" applyAlignment="1">
      <alignment horizontal="center" wrapText="1"/>
    </xf>
    <xf numFmtId="0" fontId="36" fillId="0" borderId="0" xfId="35" applyFont="1"/>
    <xf numFmtId="0" fontId="16" fillId="0" borderId="0" xfId="35" applyFont="1"/>
    <xf numFmtId="0" fontId="16" fillId="0" borderId="0" xfId="35" applyFont="1" applyBorder="1" applyAlignment="1">
      <alignment vertical="top"/>
    </xf>
    <xf numFmtId="0" fontId="46" fillId="0" borderId="0" xfId="29" applyFont="1"/>
    <xf numFmtId="0" fontId="38" fillId="29" borderId="0" xfId="35" applyFont="1" applyFill="1" applyAlignment="1">
      <alignment wrapText="1"/>
    </xf>
    <xf numFmtId="0" fontId="38" fillId="0" borderId="0" xfId="35" applyFont="1" applyAlignment="1">
      <alignment wrapText="1"/>
    </xf>
    <xf numFmtId="2" fontId="46" fillId="0" borderId="0" xfId="29" applyNumberFormat="1" applyFont="1"/>
    <xf numFmtId="0" fontId="46" fillId="0" borderId="0" xfId="29" applyFont="1" applyFill="1"/>
    <xf numFmtId="0" fontId="47" fillId="0" borderId="0" xfId="29" applyFont="1" applyFill="1"/>
    <xf numFmtId="2" fontId="47" fillId="0" borderId="0" xfId="29" applyNumberFormat="1" applyFont="1" applyAlignment="1">
      <alignment horizontal="center" wrapText="1"/>
    </xf>
    <xf numFmtId="0" fontId="46" fillId="0" borderId="0" xfId="29" applyFont="1" applyAlignment="1">
      <alignment horizontal="center"/>
    </xf>
    <xf numFmtId="2" fontId="46" fillId="0" borderId="0" xfId="29" applyNumberFormat="1" applyFont="1" applyAlignment="1">
      <alignment horizontal="center"/>
    </xf>
    <xf numFmtId="0" fontId="49" fillId="0" borderId="0" xfId="35" applyFont="1" applyFill="1" applyBorder="1"/>
    <xf numFmtId="0" fontId="49" fillId="0" borderId="0" xfId="35" applyFont="1" applyFill="1" applyBorder="1" applyAlignment="1">
      <alignment vertical="top"/>
    </xf>
    <xf numFmtId="0" fontId="49" fillId="0" borderId="0" xfId="35" applyFont="1" applyFill="1" applyBorder="1" applyAlignment="1">
      <alignment horizontal="center"/>
    </xf>
    <xf numFmtId="0" fontId="48" fillId="0" borderId="0" xfId="35" applyFont="1" applyFill="1"/>
    <xf numFmtId="0" fontId="50" fillId="0" borderId="0" xfId="35" applyFont="1" applyFill="1" applyBorder="1"/>
    <xf numFmtId="0" fontId="8" fillId="0" borderId="0" xfId="35" applyFont="1"/>
    <xf numFmtId="167" fontId="4" fillId="0" borderId="0" xfId="0" applyNumberFormat="1" applyFont="1"/>
    <xf numFmtId="166" fontId="4" fillId="0" borderId="0" xfId="0" applyNumberFormat="1" applyFont="1"/>
    <xf numFmtId="165" fontId="8" fillId="0" borderId="0" xfId="34" applyNumberFormat="1" applyFont="1" applyFill="1" applyAlignment="1">
      <alignment horizontal="right"/>
    </xf>
    <xf numFmtId="1" fontId="8" fillId="0" borderId="0" xfId="34" applyNumberFormat="1" applyFont="1" applyFill="1" applyAlignment="1">
      <alignment horizontal="right"/>
    </xf>
    <xf numFmtId="4" fontId="4" fillId="0" borderId="0" xfId="34" applyNumberFormat="1" applyFont="1" applyFill="1" applyBorder="1" applyAlignment="1"/>
    <xf numFmtId="4" fontId="4" fillId="0" borderId="0" xfId="34" applyNumberFormat="1" applyFont="1" applyFill="1" applyBorder="1" applyAlignment="1">
      <alignment horizontal="right"/>
    </xf>
    <xf numFmtId="0" fontId="48" fillId="0" borderId="0" xfId="35" applyFont="1" applyFill="1" applyBorder="1"/>
    <xf numFmtId="0" fontId="49" fillId="0" borderId="13" xfId="35" applyFont="1" applyFill="1" applyBorder="1"/>
    <xf numFmtId="0" fontId="48" fillId="0" borderId="0" xfId="35" applyFont="1" applyFill="1" applyBorder="1" applyAlignment="1">
      <alignment vertical="top"/>
    </xf>
    <xf numFmtId="0" fontId="50" fillId="0" borderId="0" xfId="35" applyFont="1" applyFill="1"/>
    <xf numFmtId="0" fontId="38" fillId="0" borderId="30" xfId="35" applyFont="1" applyBorder="1"/>
    <xf numFmtId="165" fontId="38" fillId="0" borderId="0" xfId="35" applyNumberFormat="1" applyFont="1"/>
    <xf numFmtId="165" fontId="46" fillId="0" borderId="0" xfId="29" applyNumberFormat="1" applyFont="1"/>
    <xf numFmtId="0" fontId="47" fillId="0" borderId="0" xfId="29" applyFont="1" applyAlignment="1">
      <alignment horizontal="center"/>
    </xf>
    <xf numFmtId="0" fontId="52" fillId="0" borderId="0" xfId="29" applyFont="1"/>
    <xf numFmtId="0" fontId="46" fillId="0" borderId="0" xfId="29" applyFont="1" applyAlignment="1">
      <alignment wrapText="1"/>
    </xf>
    <xf numFmtId="0" fontId="46" fillId="0" borderId="0" xfId="29" applyFont="1" applyFill="1" applyAlignment="1">
      <alignment wrapText="1"/>
    </xf>
    <xf numFmtId="0" fontId="47" fillId="0" borderId="0" xfId="29" applyFont="1" applyAlignment="1">
      <alignment wrapText="1"/>
    </xf>
    <xf numFmtId="0" fontId="47" fillId="0" borderId="0" xfId="29" applyFont="1" applyAlignment="1">
      <alignment horizontal="center" wrapText="1"/>
    </xf>
    <xf numFmtId="0" fontId="51" fillId="0" borderId="0" xfId="29" applyFont="1" applyAlignment="1">
      <alignment wrapText="1"/>
    </xf>
    <xf numFmtId="0" fontId="47" fillId="0" borderId="0" xfId="29" applyFont="1" applyFill="1" applyAlignment="1">
      <alignment wrapText="1"/>
    </xf>
    <xf numFmtId="167" fontId="46" fillId="0" borderId="0" xfId="29" applyNumberFormat="1" applyFont="1" applyAlignment="1">
      <alignment horizontal="center"/>
    </xf>
    <xf numFmtId="0" fontId="8" fillId="30" borderId="31" xfId="35" applyFont="1" applyFill="1" applyBorder="1"/>
    <xf numFmtId="0" fontId="38" fillId="30" borderId="32" xfId="35" applyFont="1" applyFill="1" applyBorder="1" applyAlignment="1">
      <alignment horizontal="center"/>
    </xf>
    <xf numFmtId="168" fontId="39" fillId="30" borderId="31" xfId="35" applyNumberFormat="1" applyFont="1" applyFill="1" applyBorder="1" applyAlignment="1">
      <alignment horizontal="right"/>
    </xf>
    <xf numFmtId="168" fontId="39" fillId="30" borderId="21" xfId="35" applyNumberFormat="1" applyFont="1" applyFill="1" applyBorder="1" applyAlignment="1">
      <alignment horizontal="right"/>
    </xf>
    <xf numFmtId="0" fontId="46" fillId="0" borderId="0" xfId="29" applyFont="1" applyAlignment="1">
      <alignment vertical="top"/>
    </xf>
    <xf numFmtId="168" fontId="48" fillId="0" borderId="0" xfId="34" applyNumberFormat="1" applyFont="1" applyFill="1" applyProtection="1"/>
    <xf numFmtId="49" fontId="46" fillId="0" borderId="0" xfId="29" applyNumberFormat="1" applyFont="1"/>
    <xf numFmtId="0" fontId="47" fillId="0" borderId="0" xfId="29" applyFont="1" applyAlignment="1">
      <alignment vertical="top" wrapText="1"/>
    </xf>
    <xf numFmtId="3" fontId="38" fillId="31" borderId="17" xfId="35" applyNumberFormat="1" applyFont="1" applyFill="1" applyBorder="1" applyAlignment="1">
      <alignment horizontal="right"/>
    </xf>
    <xf numFmtId="167" fontId="46" fillId="0" borderId="0" xfId="29" applyNumberFormat="1" applyFont="1"/>
    <xf numFmtId="167" fontId="53" fillId="0" borderId="0" xfId="29" applyNumberFormat="1" applyFont="1"/>
    <xf numFmtId="167" fontId="53" fillId="0" borderId="0" xfId="29" applyNumberFormat="1" applyFont="1" applyAlignment="1">
      <alignment horizontal="center"/>
    </xf>
    <xf numFmtId="168" fontId="39" fillId="31" borderId="31" xfId="35" applyNumberFormat="1" applyFont="1" applyFill="1" applyBorder="1" applyAlignment="1">
      <alignment horizontal="right"/>
    </xf>
    <xf numFmtId="165" fontId="53" fillId="0" borderId="0" xfId="29" applyNumberFormat="1" applyFont="1"/>
    <xf numFmtId="0" fontId="43" fillId="0" borderId="0" xfId="35" applyFont="1" applyAlignment="1">
      <alignment wrapText="1"/>
    </xf>
    <xf numFmtId="0" fontId="3" fillId="0" borderId="0" xfId="0" applyFont="1" applyAlignment="1">
      <alignment wrapText="1"/>
    </xf>
  </cellXfs>
  <cellStyles count="55">
    <cellStyle name="20 % – Poudarek1" xfId="1" builtinId="30" customBuiltin="1"/>
    <cellStyle name="20 % – Poudarek2" xfId="2" builtinId="34" customBuiltin="1"/>
    <cellStyle name="20 % – Poudarek3" xfId="3" builtinId="38" customBuiltin="1"/>
    <cellStyle name="20 % – Poudarek4" xfId="4" builtinId="42" customBuiltin="1"/>
    <cellStyle name="20 % – Poudarek5" xfId="5" builtinId="46" customBuiltin="1"/>
    <cellStyle name="20 % – Poudarek6" xfId="6" builtinId="50" customBuiltin="1"/>
    <cellStyle name="40 % – Poudarek1" xfId="7" builtinId="31" customBuiltin="1"/>
    <cellStyle name="40 % – Poudarek2" xfId="8" builtinId="35" customBuiltin="1"/>
    <cellStyle name="40 % – Poudarek3" xfId="9" builtinId="39" customBuiltin="1"/>
    <cellStyle name="40 % – Poudarek4" xfId="10" builtinId="43" customBuiltin="1"/>
    <cellStyle name="40 % – Poudarek5" xfId="11" builtinId="47" customBuiltin="1"/>
    <cellStyle name="40 % – Poudarek6" xfId="12" builtinId="51" customBuiltin="1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Comma 2" xfId="19"/>
    <cellStyle name="Dobro" xfId="20" builtinId="26" customBuiltin="1"/>
    <cellStyle name="Euro" xfId="21"/>
    <cellStyle name="Hiperpovezava 2" xfId="22"/>
    <cellStyle name="Izhod" xfId="23" builtinId="21" customBuiltin="1"/>
    <cellStyle name="Naslov" xfId="24" builtinId="15" customBuiltin="1"/>
    <cellStyle name="Naslov 1" xfId="25" builtinId="16" customBuiltin="1"/>
    <cellStyle name="Naslov 2" xfId="26" builtinId="17" customBuiltin="1"/>
    <cellStyle name="Naslov 3" xfId="27" builtinId="18" customBuiltin="1"/>
    <cellStyle name="Naslov 4" xfId="28" builtinId="19" customBuiltin="1"/>
    <cellStyle name="Navadno" xfId="0" builtinId="0"/>
    <cellStyle name="Navadno 2" xfId="29"/>
    <cellStyle name="Navadno 2 2" xfId="30"/>
    <cellStyle name="Navadno 2_breskve" xfId="31"/>
    <cellStyle name="Navadno 3" xfId="32"/>
    <cellStyle name="Navadno 4" xfId="33"/>
    <cellStyle name="Navadno 6" xfId="54"/>
    <cellStyle name="Navadno_solataIP" xfId="34"/>
    <cellStyle name="Navadno_zbirnik" xfId="35"/>
    <cellStyle name="Nevtralno" xfId="36" builtinId="28" customBuiltin="1"/>
    <cellStyle name="Normal 2" xfId="37"/>
    <cellStyle name="Opomba" xfId="38" builtinId="10" customBuiltin="1"/>
    <cellStyle name="Opozorilo" xfId="39" builtinId="11" customBuiltin="1"/>
    <cellStyle name="Pojasnjevalno besedilo" xfId="40" builtinId="53" customBuiltin="1"/>
    <cellStyle name="Poudarek1" xfId="41" builtinId="29" customBuiltin="1"/>
    <cellStyle name="Poudarek2" xfId="42" builtinId="33" customBuiltin="1"/>
    <cellStyle name="Poudarek3" xfId="43" builtinId="37" customBuiltin="1"/>
    <cellStyle name="Poudarek4" xfId="44" builtinId="41" customBuiltin="1"/>
    <cellStyle name="Poudarek5" xfId="45" builtinId="45" customBuiltin="1"/>
    <cellStyle name="Poudarek6" xfId="46" builtinId="49" customBuiltin="1"/>
    <cellStyle name="Povezana celica" xfId="47" builtinId="24" customBuiltin="1"/>
    <cellStyle name="Preveri celico" xfId="48" builtinId="23" customBuiltin="1"/>
    <cellStyle name="Računanje" xfId="49" builtinId="22" customBuiltin="1"/>
    <cellStyle name="Slabo" xfId="50" builtinId="27" customBuiltin="1"/>
    <cellStyle name="Vejica 2" xfId="51"/>
    <cellStyle name="Vnos" xfId="52" builtinId="20" customBuiltin="1"/>
    <cellStyle name="Vsota" xfId="53" builtinId="25" customBuiltin="1"/>
  </cellStyles>
  <dxfs count="3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rgb="FFC00000"/>
        </patternFill>
      </fill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AP58"/>
  <sheetViews>
    <sheetView tabSelected="1" topLeftCell="A2" zoomScaleNormal="100" workbookViewId="0">
      <pane xSplit="5" ySplit="10" topLeftCell="F12" activePane="bottomRight" state="frozen"/>
      <selection activeCell="A3" sqref="A3"/>
      <selection pane="topRight" activeCell="F3" sqref="F3"/>
      <selection pane="bottomLeft" activeCell="A12" sqref="A12"/>
      <selection pane="bottomRight" activeCell="M48" sqref="M48"/>
    </sheetView>
  </sheetViews>
  <sheetFormatPr defaultColWidth="6.5703125" defaultRowHeight="12" x14ac:dyDescent="0.2"/>
  <cols>
    <col min="1" max="2" width="2.42578125" style="241" customWidth="1"/>
    <col min="3" max="3" width="4" style="238" customWidth="1"/>
    <col min="4" max="4" width="40.42578125" style="106" customWidth="1"/>
    <col min="5" max="5" width="13.140625" style="106" customWidth="1"/>
    <col min="6" max="6" width="16" style="106" customWidth="1"/>
    <col min="7" max="7" width="14.85546875" style="106" customWidth="1"/>
    <col min="8" max="8" width="9.42578125" style="106" customWidth="1"/>
    <col min="9" max="9" width="10.85546875" style="106" customWidth="1"/>
    <col min="10" max="13" width="10.5703125" style="106" customWidth="1"/>
    <col min="14" max="14" width="12.28515625" style="106" customWidth="1"/>
    <col min="15" max="15" width="11.140625" style="106" customWidth="1"/>
    <col min="16" max="16" width="11.42578125" style="106" customWidth="1"/>
    <col min="17" max="17" width="10.7109375" style="106" customWidth="1"/>
    <col min="18" max="21" width="12.85546875" style="106" customWidth="1"/>
    <col min="22" max="22" width="11" style="106" customWidth="1"/>
    <col min="23" max="23" width="9.5703125" style="106" customWidth="1"/>
    <col min="24" max="24" width="10" style="106" customWidth="1"/>
    <col min="25" max="25" width="11.140625" style="106" customWidth="1"/>
    <col min="26" max="26" width="12.5703125" style="106" customWidth="1"/>
    <col min="27" max="27" width="11.140625" style="106" customWidth="1"/>
    <col min="28" max="33" width="11" style="106" customWidth="1"/>
    <col min="34" max="34" width="11.42578125" style="106" customWidth="1"/>
    <col min="35" max="35" width="8.42578125" style="106" customWidth="1"/>
    <col min="36" max="36" width="7.28515625" style="106" bestFit="1" customWidth="1"/>
    <col min="37" max="37" width="6.5703125" style="106"/>
    <col min="38" max="39" width="6.7109375" style="106" bestFit="1" customWidth="1"/>
    <col min="40" max="16384" width="6.5703125" style="106"/>
  </cols>
  <sheetData>
    <row r="1" spans="1:37" s="105" customFormat="1" ht="35.25" hidden="1" customHeight="1" x14ac:dyDescent="0.2">
      <c r="A1" s="250"/>
      <c r="B1" s="250"/>
      <c r="C1" s="238"/>
      <c r="D1" s="106"/>
      <c r="E1" s="106"/>
      <c r="F1" s="106" t="str">
        <f t="shared" ref="F1:AA1" si="0">F9</f>
        <v>Solata spomladanska, na foliji, plastenjak</v>
      </c>
      <c r="G1" s="106" t="str">
        <f t="shared" si="0"/>
        <v>Solata spomladanska, na foliji</v>
      </c>
      <c r="H1" s="106" t="str">
        <f t="shared" si="0"/>
        <v>Solata poletna, na foliji</v>
      </c>
      <c r="I1" s="106" t="str">
        <f t="shared" si="0"/>
        <v>Solata jesenska, na foliji</v>
      </c>
      <c r="J1" s="106" t="str">
        <f t="shared" si="0"/>
        <v>Endivija poletna, na foliji</v>
      </c>
      <c r="K1" s="106" t="str">
        <f t="shared" si="0"/>
        <v>Endivija jesenska, na foliji</v>
      </c>
      <c r="L1" s="106" t="str">
        <f t="shared" si="0"/>
        <v>Radič poletni, na foliji</v>
      </c>
      <c r="M1" s="106" t="str">
        <f t="shared" si="0"/>
        <v>Radič jesenski, na foliji</v>
      </c>
      <c r="N1" s="106" t="str">
        <f t="shared" si="0"/>
        <v>Zelje pozno, za predelavo</v>
      </c>
      <c r="O1" s="106" t="str">
        <f t="shared" si="0"/>
        <v>Zelje pozno, za presno prodajo</v>
      </c>
      <c r="P1" s="106" t="str">
        <f t="shared" si="0"/>
        <v>Zelje zgodnje, za presno prodajo</v>
      </c>
      <c r="Q1" s="106" t="str">
        <f t="shared" si="0"/>
        <v>Cvetača</v>
      </c>
      <c r="R1" s="106" t="str">
        <f t="shared" si="0"/>
        <v>Čebula, pridelava iz semena, STROJNO POBIRANJE</v>
      </c>
      <c r="S1" s="106" t="str">
        <f t="shared" si="0"/>
        <v>Čebula, pridelava iz semena, ROČNO POBIRANJE</v>
      </c>
      <c r="T1" s="106" t="str">
        <f t="shared" si="0"/>
        <v>Čebula, pridelava iz čebulčka, STROJNO POBIRANJE</v>
      </c>
      <c r="U1" s="106" t="str">
        <f t="shared" si="0"/>
        <v>Čebula, pridelava iz čebulčka, ROČNO POBIRANJE</v>
      </c>
      <c r="V1" s="106" t="str">
        <f t="shared" si="0"/>
        <v>Česen, jesenski</v>
      </c>
      <c r="W1" s="106" t="str">
        <f t="shared" si="0"/>
        <v>Krompir zgodnji</v>
      </c>
      <c r="X1" s="106" t="str">
        <f t="shared" si="0"/>
        <v>Korenček</v>
      </c>
      <c r="Y1" s="106" t="str">
        <f t="shared" si="0"/>
        <v>Fižol, stročji, nizek</v>
      </c>
      <c r="Z1" s="106" t="str">
        <f t="shared" si="0"/>
        <v>Fižol, stročji, visoki</v>
      </c>
      <c r="AA1" s="106" t="str">
        <f t="shared" si="0"/>
        <v>Solatne kumare, plastenjak</v>
      </c>
      <c r="AB1" s="230" t="s">
        <v>100</v>
      </c>
      <c r="AC1" s="230" t="s">
        <v>97</v>
      </c>
      <c r="AD1" s="230" t="s">
        <v>98</v>
      </c>
      <c r="AE1" s="230" t="s">
        <v>99</v>
      </c>
      <c r="AF1" s="230" t="s">
        <v>101</v>
      </c>
      <c r="AG1" s="230" t="s">
        <v>102</v>
      </c>
      <c r="AH1" s="231" t="str">
        <f>AH9</f>
        <v>Paradižnik, plastenjak</v>
      </c>
    </row>
    <row r="2" spans="1:37" ht="14.25" hidden="1" customHeight="1" thickBot="1" x14ac:dyDescent="0.25">
      <c r="C2" s="251">
        <v>1</v>
      </c>
      <c r="D2" s="109">
        <f t="shared" ref="D2:E2" si="1">C2+1</f>
        <v>2</v>
      </c>
      <c r="E2" s="109">
        <f t="shared" si="1"/>
        <v>3</v>
      </c>
      <c r="F2" s="109">
        <f t="shared" ref="F2" si="2">E2+1</f>
        <v>4</v>
      </c>
      <c r="G2" s="109">
        <f t="shared" ref="G2" si="3">F2+1</f>
        <v>5</v>
      </c>
      <c r="H2" s="109">
        <f t="shared" ref="H2" si="4">G2+1</f>
        <v>6</v>
      </c>
      <c r="I2" s="109">
        <f t="shared" ref="I2" si="5">H2+1</f>
        <v>7</v>
      </c>
      <c r="J2" s="109">
        <f t="shared" ref="J2" si="6">I2+1</f>
        <v>8</v>
      </c>
      <c r="K2" s="109">
        <f t="shared" ref="K2" si="7">J2+1</f>
        <v>9</v>
      </c>
      <c r="L2" s="109">
        <f t="shared" ref="L2" si="8">K2+1</f>
        <v>10</v>
      </c>
      <c r="M2" s="109">
        <f t="shared" ref="M2" si="9">L2+1</f>
        <v>11</v>
      </c>
      <c r="N2" s="109">
        <f t="shared" ref="N2" si="10">M2+1</f>
        <v>12</v>
      </c>
      <c r="O2" s="109">
        <f t="shared" ref="O2" si="11">N2+1</f>
        <v>13</v>
      </c>
      <c r="P2" s="109">
        <f t="shared" ref="P2" si="12">O2+1</f>
        <v>14</v>
      </c>
      <c r="Q2" s="109">
        <f t="shared" ref="Q2" si="13">P2+1</f>
        <v>15</v>
      </c>
      <c r="R2" s="109">
        <f t="shared" ref="R2" si="14">Q2+1</f>
        <v>16</v>
      </c>
      <c r="S2" s="109">
        <f t="shared" ref="S2" si="15">R2+1</f>
        <v>17</v>
      </c>
      <c r="T2" s="109">
        <f t="shared" ref="T2" si="16">S2+1</f>
        <v>18</v>
      </c>
      <c r="U2" s="109">
        <f t="shared" ref="U2" si="17">T2+1</f>
        <v>19</v>
      </c>
      <c r="V2" s="109">
        <f t="shared" ref="V2" si="18">U2+1</f>
        <v>20</v>
      </c>
      <c r="W2" s="109">
        <f t="shared" ref="W2" si="19">V2+1</f>
        <v>21</v>
      </c>
      <c r="X2" s="109">
        <f t="shared" ref="X2" si="20">W2+1</f>
        <v>22</v>
      </c>
      <c r="Y2" s="109">
        <f t="shared" ref="Y2" si="21">X2+1</f>
        <v>23</v>
      </c>
      <c r="Z2" s="109">
        <f t="shared" ref="Z2" si="22">Y2+1</f>
        <v>24</v>
      </c>
      <c r="AA2" s="109">
        <f t="shared" ref="AA2" si="23">Z2+1</f>
        <v>25</v>
      </c>
      <c r="AB2" s="109">
        <f t="shared" ref="AB2" si="24">AA2+1</f>
        <v>26</v>
      </c>
      <c r="AC2" s="109">
        <f t="shared" ref="AC2" si="25">AB2+1</f>
        <v>27</v>
      </c>
      <c r="AD2" s="109">
        <f t="shared" ref="AD2" si="26">AC2+1</f>
        <v>28</v>
      </c>
      <c r="AE2" s="109">
        <f t="shared" ref="AE2" si="27">AD2+1</f>
        <v>29</v>
      </c>
      <c r="AF2" s="109">
        <f t="shared" ref="AF2" si="28">AE2+1</f>
        <v>30</v>
      </c>
      <c r="AG2" s="109">
        <f t="shared" ref="AG2" si="29">AF2+1</f>
        <v>31</v>
      </c>
      <c r="AH2" s="109">
        <f t="shared" ref="AH2" si="30">AG2+1</f>
        <v>32</v>
      </c>
    </row>
    <row r="3" spans="1:37" s="107" customFormat="1" ht="15.75" customHeight="1" x14ac:dyDescent="0.25">
      <c r="A3" s="252"/>
      <c r="B3" s="252"/>
      <c r="C3" s="238"/>
      <c r="D3" s="226" t="s">
        <v>10</v>
      </c>
      <c r="E3" s="106"/>
      <c r="F3" s="106"/>
      <c r="G3" s="106"/>
      <c r="H3" s="106"/>
      <c r="I3" s="106"/>
      <c r="J3" s="106"/>
      <c r="K3" s="106"/>
      <c r="L3" s="106"/>
      <c r="M3" s="106"/>
      <c r="N3" s="106"/>
      <c r="P3" s="106"/>
      <c r="Q3" s="106"/>
      <c r="S3" s="106"/>
      <c r="T3" s="108"/>
      <c r="U3" s="106"/>
      <c r="V3" s="106"/>
      <c r="W3" s="106"/>
      <c r="X3" s="106"/>
      <c r="Y3" s="106"/>
      <c r="Z3" s="106"/>
      <c r="AA3" s="108"/>
      <c r="AB3" s="106"/>
      <c r="AC3" s="106"/>
      <c r="AD3" s="106"/>
      <c r="AE3" s="106"/>
      <c r="AF3" s="106"/>
      <c r="AG3" s="106"/>
      <c r="AH3" s="106"/>
    </row>
    <row r="4" spans="1:37" s="107" customFormat="1" ht="12.75" customHeight="1" x14ac:dyDescent="0.25">
      <c r="A4" s="252"/>
      <c r="B4" s="252"/>
      <c r="C4" s="238"/>
      <c r="D4" s="226" t="s">
        <v>0</v>
      </c>
      <c r="E4" s="106"/>
      <c r="F4" s="106"/>
      <c r="G4" s="106"/>
      <c r="H4" s="106"/>
      <c r="I4" s="106"/>
      <c r="J4" s="106"/>
      <c r="K4" s="106"/>
      <c r="L4" s="106"/>
      <c r="M4" s="106"/>
      <c r="N4" s="106"/>
      <c r="P4" s="106"/>
      <c r="Q4" s="106"/>
      <c r="S4" s="106"/>
      <c r="T4" s="108"/>
      <c r="U4" s="106"/>
      <c r="V4" s="106"/>
      <c r="W4" s="106"/>
      <c r="X4" s="106"/>
      <c r="Y4" s="106"/>
      <c r="Z4" s="106"/>
      <c r="AA4" s="108"/>
      <c r="AB4" s="106"/>
      <c r="AC4" s="106"/>
      <c r="AD4" s="106"/>
      <c r="AE4" s="106"/>
      <c r="AF4" s="106"/>
      <c r="AG4" s="106"/>
      <c r="AH4" s="106"/>
    </row>
    <row r="5" spans="1:37" s="107" customFormat="1" ht="15.75" customHeight="1" x14ac:dyDescent="0.2">
      <c r="A5" s="252"/>
      <c r="B5" s="252"/>
      <c r="C5" s="238"/>
      <c r="D5" s="227"/>
      <c r="E5" s="106"/>
      <c r="F5" s="106"/>
      <c r="G5" s="106"/>
      <c r="H5" s="106"/>
      <c r="I5" s="106"/>
      <c r="J5" s="106"/>
      <c r="K5" s="106"/>
      <c r="L5" s="106"/>
      <c r="M5" s="106"/>
      <c r="N5" s="106"/>
      <c r="P5" s="106"/>
      <c r="Q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</row>
    <row r="6" spans="1:37" s="107" customFormat="1" ht="15.75" customHeight="1" x14ac:dyDescent="0.25">
      <c r="A6" s="252"/>
      <c r="B6" s="252"/>
      <c r="C6" s="239"/>
      <c r="D6" s="226" t="s">
        <v>62</v>
      </c>
      <c r="E6" s="243" t="str">
        <f>+K_solataSn!G5</f>
        <v>Sezona 2016</v>
      </c>
      <c r="F6" s="106"/>
      <c r="G6" s="106"/>
      <c r="H6" s="106"/>
      <c r="I6" s="106"/>
      <c r="J6" s="106"/>
      <c r="K6" s="106"/>
      <c r="L6" s="106"/>
      <c r="M6" s="106"/>
      <c r="N6" s="106"/>
      <c r="P6" s="106"/>
      <c r="Q6" s="106"/>
      <c r="S6" s="106"/>
      <c r="T6" s="108"/>
      <c r="U6" s="106"/>
      <c r="V6" s="106"/>
      <c r="W6" s="106"/>
      <c r="X6" s="106"/>
      <c r="Y6" s="106"/>
      <c r="Z6" s="106"/>
      <c r="AA6" s="108"/>
      <c r="AB6" s="106"/>
      <c r="AC6" s="106"/>
      <c r="AD6" s="106"/>
      <c r="AE6" s="106"/>
      <c r="AF6" s="106"/>
      <c r="AG6" s="106"/>
      <c r="AH6" s="106"/>
    </row>
    <row r="7" spans="1:37" s="107" customFormat="1" ht="9.75" customHeight="1" x14ac:dyDescent="0.2">
      <c r="A7" s="252"/>
      <c r="B7" s="252"/>
      <c r="C7" s="238"/>
      <c r="D7" s="228"/>
      <c r="E7" s="106"/>
    </row>
    <row r="8" spans="1:37" ht="15.75" thickBot="1" x14ac:dyDescent="0.3">
      <c r="C8" s="240"/>
      <c r="D8" s="226" t="s">
        <v>56</v>
      </c>
    </row>
    <row r="9" spans="1:37" ht="90" customHeight="1" thickBot="1" x14ac:dyDescent="0.25">
      <c r="A9" s="241" t="s">
        <v>11</v>
      </c>
      <c r="B9" s="241">
        <v>1000</v>
      </c>
      <c r="C9" s="238">
        <v>1</v>
      </c>
      <c r="D9" s="110"/>
      <c r="E9" s="111"/>
      <c r="F9" s="112" t="s">
        <v>90</v>
      </c>
      <c r="G9" s="112" t="s">
        <v>87</v>
      </c>
      <c r="H9" s="112" t="s">
        <v>85</v>
      </c>
      <c r="I9" s="112" t="s">
        <v>83</v>
      </c>
      <c r="J9" s="112" t="s">
        <v>81</v>
      </c>
      <c r="K9" s="112" t="s">
        <v>79</v>
      </c>
      <c r="L9" s="112" t="s">
        <v>77</v>
      </c>
      <c r="M9" s="112" t="s">
        <v>75</v>
      </c>
      <c r="N9" s="112" t="s">
        <v>89</v>
      </c>
      <c r="O9" s="112" t="s">
        <v>88</v>
      </c>
      <c r="P9" s="112" t="s">
        <v>86</v>
      </c>
      <c r="Q9" s="112" t="s">
        <v>84</v>
      </c>
      <c r="R9" s="112" t="s">
        <v>188</v>
      </c>
      <c r="S9" s="112" t="s">
        <v>205</v>
      </c>
      <c r="T9" s="112" t="s">
        <v>206</v>
      </c>
      <c r="U9" s="112" t="s">
        <v>208</v>
      </c>
      <c r="V9" s="112" t="s">
        <v>70</v>
      </c>
      <c r="W9" s="112" t="s">
        <v>73</v>
      </c>
      <c r="X9" s="112" t="s">
        <v>72</v>
      </c>
      <c r="Y9" s="112" t="s">
        <v>65</v>
      </c>
      <c r="Z9" s="112" t="s">
        <v>64</v>
      </c>
      <c r="AA9" s="112" t="s">
        <v>67</v>
      </c>
      <c r="AB9" s="112" t="s">
        <v>261</v>
      </c>
      <c r="AC9" s="112" t="s">
        <v>261</v>
      </c>
      <c r="AD9" s="112" t="s">
        <v>261</v>
      </c>
      <c r="AE9" s="112" t="s">
        <v>261</v>
      </c>
      <c r="AF9" s="112" t="s">
        <v>268</v>
      </c>
      <c r="AG9" s="112" t="s">
        <v>268</v>
      </c>
      <c r="AH9" s="180" t="s">
        <v>63</v>
      </c>
    </row>
    <row r="10" spans="1:37" ht="14.25" hidden="1" customHeight="1" x14ac:dyDescent="0.2">
      <c r="C10" s="238">
        <v>1</v>
      </c>
      <c r="D10" s="254">
        <f t="shared" ref="D10:E10" si="31">C10+1</f>
        <v>2</v>
      </c>
      <c r="E10" s="106">
        <f t="shared" si="31"/>
        <v>3</v>
      </c>
      <c r="F10" s="106">
        <f t="shared" ref="F10" si="32">E10+1</f>
        <v>4</v>
      </c>
      <c r="G10" s="106">
        <f t="shared" ref="G10" si="33">F10+1</f>
        <v>5</v>
      </c>
      <c r="H10" s="106">
        <f t="shared" ref="H10" si="34">G10+1</f>
        <v>6</v>
      </c>
      <c r="I10" s="106">
        <f t="shared" ref="I10" si="35">H10+1</f>
        <v>7</v>
      </c>
      <c r="J10" s="106">
        <f t="shared" ref="J10" si="36">I10+1</f>
        <v>8</v>
      </c>
      <c r="K10" s="106">
        <f t="shared" ref="K10" si="37">J10+1</f>
        <v>9</v>
      </c>
      <c r="L10" s="106">
        <f t="shared" ref="L10" si="38">K10+1</f>
        <v>10</v>
      </c>
      <c r="M10" s="106">
        <f t="shared" ref="M10" si="39">L10+1</f>
        <v>11</v>
      </c>
      <c r="N10" s="106">
        <f t="shared" ref="N10" si="40">M10+1</f>
        <v>12</v>
      </c>
      <c r="O10" s="106">
        <f t="shared" ref="O10" si="41">N10+1</f>
        <v>13</v>
      </c>
      <c r="P10" s="106">
        <f t="shared" ref="P10" si="42">O10+1</f>
        <v>14</v>
      </c>
      <c r="Q10" s="106">
        <f t="shared" ref="Q10" si="43">P10+1</f>
        <v>15</v>
      </c>
      <c r="R10" s="106">
        <f t="shared" ref="R10" si="44">Q10+1</f>
        <v>16</v>
      </c>
      <c r="S10" s="106">
        <f t="shared" ref="S10" si="45">R10+1</f>
        <v>17</v>
      </c>
      <c r="T10" s="106">
        <f t="shared" ref="T10" si="46">S10+1</f>
        <v>18</v>
      </c>
      <c r="U10" s="106">
        <f t="shared" ref="U10" si="47">T10+1</f>
        <v>19</v>
      </c>
      <c r="V10" s="106">
        <f t="shared" ref="V10" si="48">U10+1</f>
        <v>20</v>
      </c>
      <c r="W10" s="106">
        <f t="shared" ref="W10" si="49">V10+1</f>
        <v>21</v>
      </c>
      <c r="X10" s="106">
        <f t="shared" ref="X10" si="50">W10+1</f>
        <v>22</v>
      </c>
      <c r="Y10" s="106">
        <f t="shared" ref="Y10" si="51">X10+1</f>
        <v>23</v>
      </c>
      <c r="Z10" s="106">
        <f t="shared" ref="Z10" si="52">Y10+1</f>
        <v>24</v>
      </c>
      <c r="AA10" s="106">
        <f t="shared" ref="AA10" si="53">Z10+1</f>
        <v>25</v>
      </c>
      <c r="AB10" s="106">
        <f t="shared" ref="AB10" si="54">AA10+1</f>
        <v>26</v>
      </c>
      <c r="AC10" s="106">
        <f t="shared" ref="AC10" si="55">AB10+1</f>
        <v>27</v>
      </c>
      <c r="AD10" s="106">
        <f t="shared" ref="AD10" si="56">AC10+1</f>
        <v>28</v>
      </c>
      <c r="AE10" s="106">
        <f t="shared" ref="AE10" si="57">AD10+1</f>
        <v>29</v>
      </c>
      <c r="AF10" s="106">
        <f t="shared" ref="AF10" si="58">AE10+1</f>
        <v>30</v>
      </c>
      <c r="AG10" s="106">
        <f t="shared" ref="AG10" si="59">AF10+1</f>
        <v>31</v>
      </c>
      <c r="AH10" s="106">
        <f t="shared" ref="AH10" si="60">AG10+1</f>
        <v>32</v>
      </c>
    </row>
    <row r="11" spans="1:37" x14ac:dyDescent="0.2">
      <c r="A11" s="241" t="str">
        <f>+$A$9&amp;"/"&amp;B11</f>
        <v>solata spomladanska/P</v>
      </c>
      <c r="B11" s="241" t="s">
        <v>12</v>
      </c>
      <c r="C11" s="238" t="str">
        <f>+D11</f>
        <v>Pridelek tržni</v>
      </c>
      <c r="D11" s="219" t="s">
        <v>13</v>
      </c>
      <c r="E11" s="202" t="s">
        <v>14</v>
      </c>
      <c r="F11" s="203">
        <v>25</v>
      </c>
      <c r="G11" s="203">
        <v>25</v>
      </c>
      <c r="H11" s="203">
        <v>20</v>
      </c>
      <c r="I11" s="203">
        <v>20</v>
      </c>
      <c r="J11" s="203">
        <v>20</v>
      </c>
      <c r="K11" s="203">
        <v>25</v>
      </c>
      <c r="L11" s="203">
        <v>12</v>
      </c>
      <c r="M11" s="203">
        <v>12</v>
      </c>
      <c r="N11" s="203">
        <v>80</v>
      </c>
      <c r="O11" s="203">
        <v>45</v>
      </c>
      <c r="P11" s="203">
        <v>25</v>
      </c>
      <c r="Q11" s="203">
        <v>20</v>
      </c>
      <c r="R11" s="203">
        <v>35</v>
      </c>
      <c r="S11" s="203">
        <v>35</v>
      </c>
      <c r="T11" s="203">
        <v>35</v>
      </c>
      <c r="U11" s="203">
        <v>35</v>
      </c>
      <c r="V11" s="203">
        <v>10</v>
      </c>
      <c r="W11" s="203">
        <v>25</v>
      </c>
      <c r="X11" s="203">
        <v>32</v>
      </c>
      <c r="Y11" s="203">
        <v>8</v>
      </c>
      <c r="Z11" s="203">
        <v>15</v>
      </c>
      <c r="AA11" s="203">
        <v>80</v>
      </c>
      <c r="AB11" s="203">
        <v>25</v>
      </c>
      <c r="AC11" s="203">
        <v>25</v>
      </c>
      <c r="AD11" s="203">
        <v>25</v>
      </c>
      <c r="AE11" s="203">
        <v>25</v>
      </c>
      <c r="AF11" s="203">
        <v>50</v>
      </c>
      <c r="AG11" s="203">
        <v>50</v>
      </c>
      <c r="AH11" s="204">
        <v>120</v>
      </c>
      <c r="AK11" s="255"/>
    </row>
    <row r="12" spans="1:37" x14ac:dyDescent="0.2">
      <c r="C12" s="238" t="str">
        <f t="shared" ref="C12:C44" si="61">+D12</f>
        <v>Stranski pridelek</v>
      </c>
      <c r="D12" s="205" t="s">
        <v>15</v>
      </c>
      <c r="E12" s="206" t="s">
        <v>14</v>
      </c>
      <c r="F12" s="203"/>
      <c r="G12" s="203"/>
      <c r="H12" s="203"/>
      <c r="I12" s="203"/>
      <c r="J12" s="203"/>
      <c r="K12" s="203"/>
      <c r="L12" s="203"/>
      <c r="M12" s="203"/>
      <c r="N12" s="203"/>
      <c r="O12" s="203"/>
      <c r="P12" s="203"/>
      <c r="Q12" s="203"/>
      <c r="R12" s="203"/>
      <c r="S12" s="203"/>
      <c r="T12" s="203"/>
      <c r="U12" s="203"/>
      <c r="V12" s="203"/>
      <c r="W12" s="201">
        <v>0</v>
      </c>
      <c r="X12" s="203">
        <v>8</v>
      </c>
      <c r="Y12" s="203"/>
      <c r="Z12" s="203"/>
      <c r="AA12" s="203">
        <v>0</v>
      </c>
      <c r="AB12" s="203">
        <v>0</v>
      </c>
      <c r="AC12" s="203">
        <v>0</v>
      </c>
      <c r="AD12" s="203">
        <v>0</v>
      </c>
      <c r="AE12" s="203">
        <v>0</v>
      </c>
      <c r="AF12" s="203">
        <v>0</v>
      </c>
      <c r="AG12" s="203">
        <v>0</v>
      </c>
      <c r="AH12" s="204">
        <v>0</v>
      </c>
      <c r="AK12" s="255"/>
    </row>
    <row r="13" spans="1:37" x14ac:dyDescent="0.2">
      <c r="A13" s="241" t="str">
        <f>+$A$9&amp;"/"&amp;B13</f>
        <v>solata spomladanska/Piz</v>
      </c>
      <c r="B13" s="241" t="s">
        <v>16</v>
      </c>
      <c r="C13" s="238" t="str">
        <f t="shared" si="61"/>
        <v>Pridelek bruto</v>
      </c>
      <c r="D13" s="207" t="s">
        <v>17</v>
      </c>
      <c r="E13" s="208" t="s">
        <v>14</v>
      </c>
      <c r="F13" s="201">
        <v>27.777777777777779</v>
      </c>
      <c r="G13" s="201">
        <v>29.411764705882351</v>
      </c>
      <c r="H13" s="201">
        <v>25</v>
      </c>
      <c r="I13" s="201">
        <v>25</v>
      </c>
      <c r="J13" s="201">
        <v>25</v>
      </c>
      <c r="K13" s="201">
        <v>31.25</v>
      </c>
      <c r="L13" s="201">
        <v>15</v>
      </c>
      <c r="M13" s="201">
        <v>15</v>
      </c>
      <c r="N13" s="201">
        <v>88.888888888888886</v>
      </c>
      <c r="O13" s="201">
        <v>50</v>
      </c>
      <c r="P13" s="201">
        <v>27.777777777777779</v>
      </c>
      <c r="Q13" s="201">
        <v>22.222222222222221</v>
      </c>
      <c r="R13" s="201">
        <v>38.888888888888893</v>
      </c>
      <c r="S13" s="201">
        <v>38.888888888888893</v>
      </c>
      <c r="T13" s="201">
        <v>38.888888888888893</v>
      </c>
      <c r="U13" s="201">
        <v>38.888888888888893</v>
      </c>
      <c r="V13" s="201">
        <v>11.111111111111111</v>
      </c>
      <c r="W13" s="201">
        <v>26.315789473684209</v>
      </c>
      <c r="X13" s="201">
        <v>42.666666666666664</v>
      </c>
      <c r="Y13" s="201">
        <v>8.8888888888888911</v>
      </c>
      <c r="Z13" s="201">
        <v>16.666666666666668</v>
      </c>
      <c r="AA13" s="201">
        <v>88.888888888888886</v>
      </c>
      <c r="AB13" s="201">
        <v>27.777777777777779</v>
      </c>
      <c r="AC13" s="201">
        <v>27.777777777777779</v>
      </c>
      <c r="AD13" s="201">
        <v>27.777777777777779</v>
      </c>
      <c r="AE13" s="201">
        <v>27.777777777777779</v>
      </c>
      <c r="AF13" s="201">
        <v>55.555555555555557</v>
      </c>
      <c r="AG13" s="201">
        <v>55.555555555555557</v>
      </c>
      <c r="AH13" s="209">
        <v>133.33333333333334</v>
      </c>
      <c r="AK13" s="255"/>
    </row>
    <row r="14" spans="1:37" x14ac:dyDescent="0.2">
      <c r="C14" s="238" t="str">
        <f t="shared" si="61"/>
        <v>Izgube</v>
      </c>
      <c r="D14" s="207" t="s">
        <v>18</v>
      </c>
      <c r="E14" s="208" t="s">
        <v>2</v>
      </c>
      <c r="F14" s="201">
        <v>10</v>
      </c>
      <c r="G14" s="201">
        <v>15</v>
      </c>
      <c r="H14" s="201">
        <v>20</v>
      </c>
      <c r="I14" s="201">
        <v>20</v>
      </c>
      <c r="J14" s="201">
        <v>20</v>
      </c>
      <c r="K14" s="201">
        <v>20</v>
      </c>
      <c r="L14" s="201">
        <v>20</v>
      </c>
      <c r="M14" s="201">
        <v>20</v>
      </c>
      <c r="N14" s="201">
        <v>10</v>
      </c>
      <c r="O14" s="201">
        <v>10</v>
      </c>
      <c r="P14" s="201">
        <v>10</v>
      </c>
      <c r="Q14" s="201">
        <v>10</v>
      </c>
      <c r="R14" s="201">
        <v>10</v>
      </c>
      <c r="S14" s="201">
        <v>10</v>
      </c>
      <c r="T14" s="201">
        <v>10</v>
      </c>
      <c r="U14" s="201">
        <v>10</v>
      </c>
      <c r="V14" s="201">
        <v>10</v>
      </c>
      <c r="W14" s="201">
        <v>5</v>
      </c>
      <c r="X14" s="201">
        <v>10</v>
      </c>
      <c r="Y14" s="201">
        <v>10</v>
      </c>
      <c r="Z14" s="201">
        <v>10</v>
      </c>
      <c r="AA14" s="201">
        <v>10</v>
      </c>
      <c r="AB14" s="201">
        <v>10</v>
      </c>
      <c r="AC14" s="201">
        <v>10</v>
      </c>
      <c r="AD14" s="201">
        <v>10</v>
      </c>
      <c r="AE14" s="201">
        <v>10</v>
      </c>
      <c r="AF14" s="201">
        <v>10</v>
      </c>
      <c r="AG14" s="201">
        <v>10</v>
      </c>
      <c r="AH14" s="209">
        <v>10</v>
      </c>
      <c r="AK14" s="255"/>
    </row>
    <row r="15" spans="1:37" hidden="1" x14ac:dyDescent="0.2">
      <c r="C15" s="238">
        <f t="shared" si="61"/>
        <v>0</v>
      </c>
      <c r="D15" s="207"/>
      <c r="E15" s="208"/>
      <c r="F15" s="201"/>
      <c r="G15" s="201"/>
      <c r="H15" s="201"/>
      <c r="I15" s="201"/>
      <c r="J15" s="201"/>
      <c r="K15" s="201"/>
      <c r="L15" s="201"/>
      <c r="M15" s="201"/>
      <c r="N15" s="201"/>
      <c r="O15" s="201"/>
      <c r="P15" s="201"/>
      <c r="Q15" s="201"/>
      <c r="R15" s="201"/>
      <c r="S15" s="201"/>
      <c r="T15" s="201"/>
      <c r="U15" s="201"/>
      <c r="V15" s="201"/>
      <c r="W15" s="201"/>
      <c r="X15" s="201"/>
      <c r="Y15" s="201"/>
      <c r="Z15" s="201"/>
      <c r="AA15" s="201"/>
      <c r="AB15" s="201"/>
      <c r="AC15" s="201"/>
      <c r="AD15" s="201"/>
      <c r="AE15" s="201"/>
      <c r="AF15" s="201"/>
      <c r="AG15" s="201"/>
      <c r="AH15" s="209"/>
      <c r="AK15" s="255"/>
    </row>
    <row r="16" spans="1:37" x14ac:dyDescent="0.2">
      <c r="C16" s="238" t="str">
        <f t="shared" si="61"/>
        <v>Velikost poljine</v>
      </c>
      <c r="D16" s="207" t="s">
        <v>19</v>
      </c>
      <c r="E16" s="208" t="s">
        <v>3</v>
      </c>
      <c r="F16" s="201">
        <v>0.5</v>
      </c>
      <c r="G16" s="201">
        <v>0.5</v>
      </c>
      <c r="H16" s="201">
        <v>0.5</v>
      </c>
      <c r="I16" s="201">
        <v>0.5</v>
      </c>
      <c r="J16" s="201">
        <v>0.5</v>
      </c>
      <c r="K16" s="201">
        <v>0.5</v>
      </c>
      <c r="L16" s="201">
        <v>0.5</v>
      </c>
      <c r="M16" s="201">
        <v>0.5</v>
      </c>
      <c r="N16" s="201">
        <v>0.5</v>
      </c>
      <c r="O16" s="201">
        <v>0.5</v>
      </c>
      <c r="P16" s="201">
        <v>0.5</v>
      </c>
      <c r="Q16" s="201">
        <v>0.5</v>
      </c>
      <c r="R16" s="201">
        <v>0.5</v>
      </c>
      <c r="S16" s="201">
        <v>0.5</v>
      </c>
      <c r="T16" s="201">
        <v>0.5</v>
      </c>
      <c r="U16" s="201">
        <v>0.5</v>
      </c>
      <c r="V16" s="201">
        <v>0.5</v>
      </c>
      <c r="W16" s="201">
        <v>0.5</v>
      </c>
      <c r="X16" s="201">
        <v>0.5</v>
      </c>
      <c r="Y16" s="201">
        <v>0.5</v>
      </c>
      <c r="Z16" s="201">
        <v>0.5</v>
      </c>
      <c r="AA16" s="201">
        <v>0.5</v>
      </c>
      <c r="AB16" s="201">
        <v>0.5</v>
      </c>
      <c r="AC16" s="201">
        <v>0.5</v>
      </c>
      <c r="AD16" s="201">
        <v>0.5</v>
      </c>
      <c r="AE16" s="201">
        <v>0.5</v>
      </c>
      <c r="AF16" s="201">
        <v>0.5</v>
      </c>
      <c r="AG16" s="201">
        <v>0.5</v>
      </c>
      <c r="AH16" s="209">
        <v>0.5</v>
      </c>
      <c r="AK16" s="255"/>
    </row>
    <row r="17" spans="2:42" x14ac:dyDescent="0.2">
      <c r="C17" s="238" t="str">
        <f t="shared" si="61"/>
        <v>Premijska stopnja za zavarovanje pridelka</v>
      </c>
      <c r="D17" s="207" t="s">
        <v>20</v>
      </c>
      <c r="E17" s="208" t="s">
        <v>2</v>
      </c>
      <c r="F17" s="201">
        <v>7.9408000000000003</v>
      </c>
      <c r="G17" s="201">
        <v>11.344000000000001</v>
      </c>
      <c r="H17" s="201">
        <v>11.344000000000001</v>
      </c>
      <c r="I17" s="201">
        <v>11.344000000000001</v>
      </c>
      <c r="J17" s="201">
        <v>11.344000000000001</v>
      </c>
      <c r="K17" s="201">
        <v>11.344000000000001</v>
      </c>
      <c r="L17" s="201">
        <v>11.344000000000001</v>
      </c>
      <c r="M17" s="201">
        <v>11.344000000000001</v>
      </c>
      <c r="N17" s="201">
        <v>12.4</v>
      </c>
      <c r="O17" s="201">
        <v>12.4</v>
      </c>
      <c r="P17" s="201">
        <v>12.4</v>
      </c>
      <c r="Q17" s="201">
        <v>12.4</v>
      </c>
      <c r="R17" s="201">
        <v>10.288</v>
      </c>
      <c r="S17" s="201">
        <v>10.288</v>
      </c>
      <c r="T17" s="201">
        <v>10.288</v>
      </c>
      <c r="U17" s="201">
        <v>10.288</v>
      </c>
      <c r="V17" s="201">
        <v>10.288</v>
      </c>
      <c r="W17" s="201">
        <v>3.472</v>
      </c>
      <c r="X17" s="201">
        <v>6.008</v>
      </c>
      <c r="Y17" s="201">
        <v>12.975999999999999</v>
      </c>
      <c r="Z17" s="201">
        <v>12.975999999999999</v>
      </c>
      <c r="AA17" s="201">
        <v>5.3871999999999991</v>
      </c>
      <c r="AB17" s="201">
        <v>15.391999999999999</v>
      </c>
      <c r="AC17" s="201">
        <v>15.391999999999999</v>
      </c>
      <c r="AD17" s="201">
        <v>15.391999999999999</v>
      </c>
      <c r="AE17" s="201">
        <v>15.391999999999999</v>
      </c>
      <c r="AF17" s="201">
        <v>7.6959999999999997</v>
      </c>
      <c r="AG17" s="201">
        <v>7.6959999999999997</v>
      </c>
      <c r="AH17" s="209">
        <v>7.6959999999999997</v>
      </c>
      <c r="AK17" s="255"/>
    </row>
    <row r="18" spans="2:42" hidden="1" x14ac:dyDescent="0.2">
      <c r="C18" s="238">
        <f t="shared" si="61"/>
        <v>0</v>
      </c>
      <c r="D18" s="207"/>
      <c r="E18" s="208"/>
      <c r="F18" s="201"/>
      <c r="G18" s="201"/>
      <c r="H18" s="201"/>
      <c r="I18" s="201"/>
      <c r="J18" s="201"/>
      <c r="K18" s="201"/>
      <c r="L18" s="201"/>
      <c r="M18" s="201"/>
      <c r="N18" s="201"/>
      <c r="O18" s="201"/>
      <c r="P18" s="201"/>
      <c r="Q18" s="201"/>
      <c r="R18" s="201"/>
      <c r="S18" s="201"/>
      <c r="T18" s="201"/>
      <c r="U18" s="201"/>
      <c r="V18" s="201"/>
      <c r="W18" s="201"/>
      <c r="X18" s="201"/>
      <c r="Y18" s="201"/>
      <c r="Z18" s="201"/>
      <c r="AA18" s="201"/>
      <c r="AB18" s="201"/>
      <c r="AC18" s="201"/>
      <c r="AD18" s="201"/>
      <c r="AE18" s="201"/>
      <c r="AF18" s="201"/>
      <c r="AG18" s="201"/>
      <c r="AH18" s="209"/>
      <c r="AK18" s="255"/>
    </row>
    <row r="19" spans="2:42" x14ac:dyDescent="0.2">
      <c r="C19" s="238" t="str">
        <f t="shared" si="61"/>
        <v>Količina semena, sadik</v>
      </c>
      <c r="D19" s="207" t="s">
        <v>60</v>
      </c>
      <c r="E19" s="208" t="s">
        <v>61</v>
      </c>
      <c r="F19" s="214">
        <v>66000</v>
      </c>
      <c r="G19" s="214">
        <v>66000</v>
      </c>
      <c r="H19" s="214">
        <v>78000</v>
      </c>
      <c r="I19" s="214">
        <v>66000</v>
      </c>
      <c r="J19" s="214">
        <v>50000</v>
      </c>
      <c r="K19" s="214">
        <v>50000</v>
      </c>
      <c r="L19" s="214">
        <v>45000</v>
      </c>
      <c r="M19" s="214">
        <v>40000</v>
      </c>
      <c r="N19" s="214">
        <v>25000</v>
      </c>
      <c r="O19" s="214">
        <v>40000</v>
      </c>
      <c r="P19" s="214">
        <v>47619</v>
      </c>
      <c r="Q19" s="214">
        <v>35000</v>
      </c>
      <c r="R19" s="214">
        <v>750000</v>
      </c>
      <c r="S19" s="214">
        <v>750000</v>
      </c>
      <c r="T19" s="214">
        <v>600</v>
      </c>
      <c r="U19" s="214">
        <v>600</v>
      </c>
      <c r="V19" s="214">
        <v>1100</v>
      </c>
      <c r="W19" s="214">
        <v>3500</v>
      </c>
      <c r="X19" s="214">
        <v>2</v>
      </c>
      <c r="Y19" s="201">
        <v>100</v>
      </c>
      <c r="Z19" s="201">
        <v>70</v>
      </c>
      <c r="AA19" s="214">
        <v>13400</v>
      </c>
      <c r="AB19" s="214">
        <v>40000</v>
      </c>
      <c r="AC19" s="214">
        <v>40000</v>
      </c>
      <c r="AD19" s="214">
        <v>40000</v>
      </c>
      <c r="AE19" s="214">
        <v>40000</v>
      </c>
      <c r="AF19" s="214">
        <v>27000</v>
      </c>
      <c r="AG19" s="214">
        <v>27000</v>
      </c>
      <c r="AH19" s="215">
        <v>25000</v>
      </c>
      <c r="AK19" s="255"/>
    </row>
    <row r="20" spans="2:42" ht="52.5" customHeight="1" x14ac:dyDescent="0.2">
      <c r="D20" s="207"/>
      <c r="E20" s="208"/>
      <c r="F20" s="201"/>
      <c r="G20" s="201"/>
      <c r="H20" s="201"/>
      <c r="I20" s="201"/>
      <c r="J20" s="201"/>
      <c r="K20" s="201"/>
      <c r="L20" s="201"/>
      <c r="M20" s="201"/>
      <c r="N20" s="201"/>
      <c r="O20" s="201"/>
      <c r="P20" s="201"/>
      <c r="Q20" s="201"/>
      <c r="R20" s="201">
        <v>85.802907496149032</v>
      </c>
      <c r="S20" s="201"/>
      <c r="T20" s="201"/>
      <c r="U20" s="201"/>
      <c r="V20" s="201"/>
      <c r="W20" s="201"/>
      <c r="X20" s="201"/>
      <c r="Y20" s="201"/>
      <c r="Z20" s="201"/>
      <c r="AA20" s="201"/>
      <c r="AB20" s="225" t="s">
        <v>103</v>
      </c>
      <c r="AC20" s="225" t="s">
        <v>104</v>
      </c>
      <c r="AD20" s="225" t="s">
        <v>105</v>
      </c>
      <c r="AE20" s="225" t="s">
        <v>106</v>
      </c>
      <c r="AF20" s="225" t="s">
        <v>107</v>
      </c>
      <c r="AG20" s="225" t="s">
        <v>107</v>
      </c>
      <c r="AH20" s="209"/>
      <c r="AK20" s="255"/>
    </row>
    <row r="21" spans="2:42" x14ac:dyDescent="0.2">
      <c r="B21" s="241" t="s">
        <v>21</v>
      </c>
      <c r="C21" s="238" t="str">
        <f t="shared" si="61"/>
        <v>Stroški brez domačega dela</v>
      </c>
      <c r="D21" s="113" t="s">
        <v>22</v>
      </c>
      <c r="E21" s="114"/>
      <c r="F21" s="115">
        <f t="shared" ref="F21:M21" si="62">SUM(F22:F30)</f>
        <v>15623.635926982708</v>
      </c>
      <c r="G21" s="115">
        <f t="shared" si="62"/>
        <v>15658.104679760221</v>
      </c>
      <c r="H21" s="115">
        <f t="shared" si="62"/>
        <v>15872.324511375013</v>
      </c>
      <c r="I21" s="115">
        <f t="shared" si="62"/>
        <v>15284.199481589238</v>
      </c>
      <c r="J21" s="115">
        <f t="shared" si="62"/>
        <v>14357.829800314126</v>
      </c>
      <c r="K21" s="115">
        <f t="shared" si="62"/>
        <v>15662.659717237662</v>
      </c>
      <c r="L21" s="115">
        <f t="shared" si="62"/>
        <v>13065.600664928454</v>
      </c>
      <c r="M21" s="115">
        <f t="shared" si="62"/>
        <v>12795.880639153014</v>
      </c>
      <c r="N21" s="115">
        <f t="shared" ref="N21:AH21" si="63">SUM(N22:N30)</f>
        <v>10526.434271531107</v>
      </c>
      <c r="O21" s="115">
        <f t="shared" si="63"/>
        <v>12773.833084820584</v>
      </c>
      <c r="P21" s="115">
        <f t="shared" si="63"/>
        <v>11553.764189502363</v>
      </c>
      <c r="Q21" s="115">
        <f>SUM(Q22:Q30)</f>
        <v>10396.479818505008</v>
      </c>
      <c r="R21" s="115">
        <f t="shared" si="63"/>
        <v>7607.0027777473779</v>
      </c>
      <c r="S21" s="115">
        <f t="shared" si="63"/>
        <v>8775.115491033519</v>
      </c>
      <c r="T21" s="115">
        <f t="shared" si="63"/>
        <v>7661.0330425585844</v>
      </c>
      <c r="U21" s="115">
        <f t="shared" si="63"/>
        <v>8829.1457558447255</v>
      </c>
      <c r="V21" s="115">
        <f>SUM(V22:V30)</f>
        <v>14101.0147694802</v>
      </c>
      <c r="W21" s="115">
        <f>SUM(W22:W30)</f>
        <v>5813.980597122847</v>
      </c>
      <c r="X21" s="115">
        <f t="shared" si="63"/>
        <v>8452.7318845531063</v>
      </c>
      <c r="Y21" s="115">
        <f t="shared" si="63"/>
        <v>10737.654325554378</v>
      </c>
      <c r="Z21" s="115">
        <f t="shared" si="63"/>
        <v>15449.025837019915</v>
      </c>
      <c r="AA21" s="115">
        <f t="shared" si="63"/>
        <v>29233.95697959443</v>
      </c>
      <c r="AB21" s="115">
        <f t="shared" si="63"/>
        <v>19590.72264907217</v>
      </c>
      <c r="AC21" s="115">
        <f>SUM(AC22:AC30)</f>
        <v>19673.700209072162</v>
      </c>
      <c r="AD21" s="115">
        <f>SUM(AD22:AD30)</f>
        <v>19507.745089072159</v>
      </c>
      <c r="AE21" s="115">
        <f>SUM(AE22:AE30)</f>
        <v>21269.754589072159</v>
      </c>
      <c r="AF21" s="115">
        <f t="shared" si="63"/>
        <v>28009.211990060161</v>
      </c>
      <c r="AG21" s="115">
        <f>SUM(AG22:AG30)</f>
        <v>31230.023210060164</v>
      </c>
      <c r="AH21" s="181">
        <f t="shared" si="63"/>
        <v>45686.897253809322</v>
      </c>
      <c r="AI21" s="142"/>
      <c r="AJ21" s="142"/>
      <c r="AK21" s="255"/>
      <c r="AL21" s="142"/>
      <c r="AM21" s="142"/>
      <c r="AN21" s="142"/>
      <c r="AO21" s="142"/>
      <c r="AP21" s="172"/>
    </row>
    <row r="22" spans="2:42" x14ac:dyDescent="0.2">
      <c r="B22" s="241" t="s">
        <v>23</v>
      </c>
      <c r="C22" s="238" t="str">
        <f t="shared" si="61"/>
        <v>Od tega:    Seme in sadike</v>
      </c>
      <c r="D22" s="116" t="s">
        <v>24</v>
      </c>
      <c r="E22" s="117" t="s">
        <v>25</v>
      </c>
      <c r="F22" s="118">
        <v>3603.6</v>
      </c>
      <c r="G22" s="118">
        <v>3253.8</v>
      </c>
      <c r="H22" s="118">
        <v>3502.2</v>
      </c>
      <c r="I22" s="118">
        <v>2963.4</v>
      </c>
      <c r="J22" s="118">
        <v>2200</v>
      </c>
      <c r="K22" s="118">
        <v>2200</v>
      </c>
      <c r="L22" s="118">
        <v>2128.5</v>
      </c>
      <c r="M22" s="118">
        <v>1892</v>
      </c>
      <c r="N22" s="118">
        <v>1182.5</v>
      </c>
      <c r="O22" s="118">
        <v>1891.9999999999998</v>
      </c>
      <c r="P22" s="118">
        <v>2580.9497999999999</v>
      </c>
      <c r="Q22" s="118">
        <v>2166.5</v>
      </c>
      <c r="R22" s="118">
        <v>975</v>
      </c>
      <c r="S22" s="118">
        <v>975</v>
      </c>
      <c r="T22" s="118">
        <v>1113.8399999999999</v>
      </c>
      <c r="U22" s="118">
        <v>1113.8399999999999</v>
      </c>
      <c r="V22" s="118">
        <v>7315</v>
      </c>
      <c r="W22" s="118">
        <v>2779.5833333333339</v>
      </c>
      <c r="X22" s="118">
        <v>1368.06</v>
      </c>
      <c r="Y22" s="118">
        <v>2098</v>
      </c>
      <c r="Z22" s="118">
        <v>1468.6000000000001</v>
      </c>
      <c r="AA22" s="118">
        <v>2757.7200000000003</v>
      </c>
      <c r="AB22" s="118">
        <v>6840</v>
      </c>
      <c r="AC22" s="118">
        <v>6840</v>
      </c>
      <c r="AD22" s="118">
        <v>6840</v>
      </c>
      <c r="AE22" s="118">
        <v>6840</v>
      </c>
      <c r="AF22" s="118">
        <v>5780.7000000000007</v>
      </c>
      <c r="AG22" s="118">
        <v>5780.7000000000007</v>
      </c>
      <c r="AH22" s="182">
        <v>5887.5</v>
      </c>
      <c r="AI22" s="142"/>
      <c r="AJ22" s="142"/>
      <c r="AK22" s="255"/>
      <c r="AL22" s="142"/>
      <c r="AM22" s="142"/>
      <c r="AN22" s="142"/>
      <c r="AO22" s="142"/>
      <c r="AP22" s="172"/>
    </row>
    <row r="23" spans="2:42" x14ac:dyDescent="0.2">
      <c r="B23" s="241" t="s">
        <v>26</v>
      </c>
      <c r="C23" s="238" t="str">
        <f t="shared" si="61"/>
        <v>Gnojila</v>
      </c>
      <c r="D23" s="196" t="s">
        <v>27</v>
      </c>
      <c r="E23" s="117" t="s">
        <v>25</v>
      </c>
      <c r="F23" s="118">
        <v>216.37569053696279</v>
      </c>
      <c r="G23" s="118">
        <v>286.05279204702674</v>
      </c>
      <c r="H23" s="118">
        <v>246.27217733791622</v>
      </c>
      <c r="I23" s="118">
        <v>246.27217733791622</v>
      </c>
      <c r="J23" s="118">
        <v>320.15595292150829</v>
      </c>
      <c r="K23" s="118">
        <v>319.2159529215096</v>
      </c>
      <c r="L23" s="118">
        <v>274.59770359350296</v>
      </c>
      <c r="M23" s="118">
        <v>273.65770359350245</v>
      </c>
      <c r="N23" s="118">
        <v>798.3933640915709</v>
      </c>
      <c r="O23" s="118">
        <v>573.3104492304833</v>
      </c>
      <c r="P23" s="118">
        <v>349.69310194798032</v>
      </c>
      <c r="Q23" s="118">
        <v>548.07960728617513</v>
      </c>
      <c r="R23" s="118">
        <v>263.05542373036133</v>
      </c>
      <c r="S23" s="118">
        <v>263.05542373036133</v>
      </c>
      <c r="T23" s="118">
        <v>273.55449452182984</v>
      </c>
      <c r="U23" s="118">
        <v>273.55449452182984</v>
      </c>
      <c r="V23" s="118">
        <v>704.84641923682102</v>
      </c>
      <c r="W23" s="118">
        <v>310.52685496231601</v>
      </c>
      <c r="X23" s="118">
        <v>481.74201871604259</v>
      </c>
      <c r="Y23" s="118">
        <v>307.19166868474804</v>
      </c>
      <c r="Z23" s="118">
        <v>448.00345610453951</v>
      </c>
      <c r="AA23" s="118">
        <v>426.11291339997177</v>
      </c>
      <c r="AB23" s="118">
        <v>468.58582578639869</v>
      </c>
      <c r="AC23" s="118">
        <v>468.58582578639505</v>
      </c>
      <c r="AD23" s="118">
        <v>468.58582578639505</v>
      </c>
      <c r="AE23" s="118">
        <v>468.58582578639505</v>
      </c>
      <c r="AF23" s="118">
        <v>562.24945222104043</v>
      </c>
      <c r="AG23" s="118">
        <v>562.24945222104407</v>
      </c>
      <c r="AH23" s="182">
        <v>804.62000551713618</v>
      </c>
      <c r="AI23" s="142"/>
      <c r="AJ23" s="142"/>
      <c r="AK23" s="255"/>
      <c r="AL23" s="142"/>
      <c r="AM23" s="142"/>
      <c r="AN23" s="142"/>
      <c r="AO23" s="142"/>
      <c r="AP23" s="172"/>
    </row>
    <row r="24" spans="2:42" x14ac:dyDescent="0.2">
      <c r="B24" s="241" t="s">
        <v>28</v>
      </c>
      <c r="C24" s="238" t="str">
        <f t="shared" si="61"/>
        <v>Sredstva za varstvo rastlin</v>
      </c>
      <c r="D24" s="196" t="s">
        <v>29</v>
      </c>
      <c r="E24" s="117" t="s">
        <v>25</v>
      </c>
      <c r="F24" s="118">
        <v>362.28870000000097</v>
      </c>
      <c r="G24" s="118">
        <v>358.22399999999834</v>
      </c>
      <c r="H24" s="118">
        <v>647.24610000000393</v>
      </c>
      <c r="I24" s="118">
        <v>815.70420000000195</v>
      </c>
      <c r="J24" s="118">
        <v>261.78899999999703</v>
      </c>
      <c r="K24" s="118">
        <v>181.18049999999857</v>
      </c>
      <c r="L24" s="118">
        <v>261.78900000000067</v>
      </c>
      <c r="M24" s="118">
        <v>181.18050000000039</v>
      </c>
      <c r="N24" s="118">
        <v>810.84135000000151</v>
      </c>
      <c r="O24" s="118">
        <v>465.30360000000019</v>
      </c>
      <c r="P24" s="118">
        <v>225.14664000000084</v>
      </c>
      <c r="Q24" s="118">
        <v>479.62083000000166</v>
      </c>
      <c r="R24" s="118">
        <v>705.0627599999998</v>
      </c>
      <c r="S24" s="118">
        <v>705.0627599999998</v>
      </c>
      <c r="T24" s="118">
        <v>705.0627599999998</v>
      </c>
      <c r="U24" s="118">
        <v>705.0627599999998</v>
      </c>
      <c r="V24" s="118">
        <v>278.59259999999995</v>
      </c>
      <c r="W24" s="118">
        <v>152.17175999999949</v>
      </c>
      <c r="X24" s="118">
        <v>659.23620000000028</v>
      </c>
      <c r="Y24" s="118">
        <v>209.19995999999901</v>
      </c>
      <c r="Z24" s="118">
        <v>300.75720000000001</v>
      </c>
      <c r="AA24" s="118">
        <v>519.99396000000343</v>
      </c>
      <c r="AB24" s="118">
        <v>748.47088479262857</v>
      </c>
      <c r="AC24" s="118">
        <v>748.47088479262766</v>
      </c>
      <c r="AD24" s="118">
        <v>748.47088479262675</v>
      </c>
      <c r="AE24" s="118">
        <v>748.47088479262675</v>
      </c>
      <c r="AF24" s="118">
        <v>1066.3921271889412</v>
      </c>
      <c r="AG24" s="118">
        <v>1066.3921271889412</v>
      </c>
      <c r="AH24" s="182">
        <v>692.11029000000417</v>
      </c>
      <c r="AI24" s="142"/>
      <c r="AJ24" s="142"/>
      <c r="AK24" s="255"/>
      <c r="AL24" s="142"/>
      <c r="AM24" s="142"/>
      <c r="AN24" s="142"/>
      <c r="AO24" s="142"/>
      <c r="AP24" s="172"/>
    </row>
    <row r="25" spans="2:42" x14ac:dyDescent="0.2">
      <c r="B25" s="241" t="s">
        <v>30</v>
      </c>
      <c r="C25" s="238" t="str">
        <f t="shared" si="61"/>
        <v>Najeto delo</v>
      </c>
      <c r="D25" s="196" t="s">
        <v>277</v>
      </c>
      <c r="E25" s="117" t="s">
        <v>25</v>
      </c>
      <c r="F25" s="118">
        <v>3237.9030172413795</v>
      </c>
      <c r="G25" s="118">
        <v>3237.9030172413795</v>
      </c>
      <c r="H25" s="118">
        <v>3787.3653474399171</v>
      </c>
      <c r="I25" s="118">
        <v>3503.5771109637494</v>
      </c>
      <c r="J25" s="118">
        <v>4101.3438218390811</v>
      </c>
      <c r="K25" s="118">
        <v>4101.3438218390811</v>
      </c>
      <c r="L25" s="118">
        <v>4101.3363497551954</v>
      </c>
      <c r="M25" s="118">
        <v>4101.3438218390811</v>
      </c>
      <c r="N25" s="174">
        <v>2158.602011494253</v>
      </c>
      <c r="O25" s="118">
        <v>2829.4290981432364</v>
      </c>
      <c r="P25" s="118">
        <v>3335.4718281609198</v>
      </c>
      <c r="Q25" s="118">
        <v>1899.5697701149427</v>
      </c>
      <c r="R25" s="118">
        <v>777.09672413793112</v>
      </c>
      <c r="S25" s="118">
        <v>2126.7910344827587</v>
      </c>
      <c r="T25" s="118">
        <v>777.09672413793112</v>
      </c>
      <c r="U25" s="118">
        <v>2126.7910344827587</v>
      </c>
      <c r="V25" s="118">
        <v>2288.1181321839081</v>
      </c>
      <c r="W25" s="118">
        <v>0</v>
      </c>
      <c r="X25" s="118">
        <v>1600</v>
      </c>
      <c r="Y25" s="118">
        <v>4576.2362643678161</v>
      </c>
      <c r="Z25" s="118">
        <v>8098.8274425287345</v>
      </c>
      <c r="AA25" s="118">
        <v>4733.0189367816092</v>
      </c>
      <c r="AB25" s="118">
        <v>4964.7846264367818</v>
      </c>
      <c r="AC25" s="118">
        <v>4964.7846264367818</v>
      </c>
      <c r="AD25" s="118">
        <v>4964.7846264367818</v>
      </c>
      <c r="AE25" s="118">
        <v>4964.7846264367818</v>
      </c>
      <c r="AF25" s="118">
        <v>9778.4671120689654</v>
      </c>
      <c r="AG25" s="118">
        <v>9778.4671120689654</v>
      </c>
      <c r="AH25" s="182">
        <v>14790.740982758623</v>
      </c>
      <c r="AI25" s="142"/>
      <c r="AJ25" s="142"/>
      <c r="AK25" s="255"/>
      <c r="AL25" s="142"/>
      <c r="AM25" s="142"/>
      <c r="AN25" s="142"/>
      <c r="AO25" s="142"/>
      <c r="AP25" s="172"/>
    </row>
    <row r="26" spans="2:42" x14ac:dyDescent="0.2">
      <c r="B26" s="241" t="s">
        <v>30</v>
      </c>
      <c r="C26" s="238" t="str">
        <f t="shared" si="61"/>
        <v>Drugi material</v>
      </c>
      <c r="D26" s="196" t="s">
        <v>278</v>
      </c>
      <c r="E26" s="117" t="s">
        <v>25</v>
      </c>
      <c r="F26" s="118">
        <v>3285.2026891063333</v>
      </c>
      <c r="G26" s="118">
        <v>3285.2026891063315</v>
      </c>
      <c r="H26" s="118">
        <v>2719.9572881846743</v>
      </c>
      <c r="I26" s="118">
        <v>2851.8466891063326</v>
      </c>
      <c r="J26" s="118">
        <v>2719.9572881846725</v>
      </c>
      <c r="K26" s="118">
        <v>3285.2026891063333</v>
      </c>
      <c r="L26" s="118">
        <v>2338.9416881846737</v>
      </c>
      <c r="M26" s="118">
        <v>2470.831089106332</v>
      </c>
      <c r="N26" s="174">
        <v>197.35800000000108</v>
      </c>
      <c r="O26" s="118">
        <v>1969.7999999999993</v>
      </c>
      <c r="P26" s="118">
        <v>1783.3166666666666</v>
      </c>
      <c r="Q26" s="118">
        <v>1407.0000000000009</v>
      </c>
      <c r="R26" s="118">
        <v>161</v>
      </c>
      <c r="S26" s="118">
        <v>161</v>
      </c>
      <c r="T26" s="118">
        <v>161</v>
      </c>
      <c r="U26" s="118">
        <v>161</v>
      </c>
      <c r="V26" s="118">
        <v>574.28571428571422</v>
      </c>
      <c r="W26" s="118">
        <v>539.34444444444375</v>
      </c>
      <c r="X26" s="118">
        <v>1800.96</v>
      </c>
      <c r="Y26" s="118">
        <v>854.29075627841576</v>
      </c>
      <c r="Z26" s="118">
        <v>1821.4139635653482</v>
      </c>
      <c r="AA26" s="118">
        <v>10858.277390448871</v>
      </c>
      <c r="AB26" s="118">
        <v>943.55740941762633</v>
      </c>
      <c r="AC26" s="118">
        <v>1025.7134094176236</v>
      </c>
      <c r="AD26" s="118">
        <v>861.40140941762365</v>
      </c>
      <c r="AE26" s="118">
        <v>2620.1514094176237</v>
      </c>
      <c r="AF26" s="118">
        <v>2018.3973599218807</v>
      </c>
      <c r="AG26" s="118">
        <v>5207.3193599218812</v>
      </c>
      <c r="AH26" s="182">
        <v>10129.020080269904</v>
      </c>
      <c r="AI26" s="142"/>
      <c r="AJ26" s="142"/>
      <c r="AK26" s="255"/>
      <c r="AL26" s="142"/>
      <c r="AM26" s="142"/>
      <c r="AN26" s="142"/>
      <c r="AO26" s="142"/>
      <c r="AP26" s="172"/>
    </row>
    <row r="27" spans="2:42" x14ac:dyDescent="0.2">
      <c r="B27" s="241" t="s">
        <v>30</v>
      </c>
      <c r="C27" s="238" t="str">
        <f t="shared" si="61"/>
        <v xml:space="preserve">Druge storitve     </v>
      </c>
      <c r="D27" s="196" t="s">
        <v>279</v>
      </c>
      <c r="E27" s="117" t="s">
        <v>25</v>
      </c>
      <c r="F27" s="118">
        <v>2784.8400000000011</v>
      </c>
      <c r="G27" s="118">
        <v>2836.8399999999992</v>
      </c>
      <c r="H27" s="118">
        <v>2509.6400000000012</v>
      </c>
      <c r="I27" s="118">
        <v>2509.6400000000008</v>
      </c>
      <c r="J27" s="118">
        <v>2509.6399999999985</v>
      </c>
      <c r="K27" s="118">
        <v>3019.24</v>
      </c>
      <c r="L27" s="118">
        <v>1975.6399999999994</v>
      </c>
      <c r="M27" s="118">
        <v>1990.6400000000003</v>
      </c>
      <c r="N27" s="174">
        <v>2932.2000000000007</v>
      </c>
      <c r="O27" s="118">
        <v>2746.9999999999995</v>
      </c>
      <c r="P27" s="118">
        <v>1639.0000000000005</v>
      </c>
      <c r="Q27" s="118">
        <v>1542.6000000000006</v>
      </c>
      <c r="R27" s="118">
        <v>2785.8</v>
      </c>
      <c r="S27" s="118">
        <v>2785.8</v>
      </c>
      <c r="T27" s="118">
        <v>2735.8</v>
      </c>
      <c r="U27" s="118">
        <v>2735.8</v>
      </c>
      <c r="V27" s="118">
        <v>949.00000000000045</v>
      </c>
      <c r="W27" s="118">
        <v>862.19999999999936</v>
      </c>
      <c r="X27" s="118">
        <v>947</v>
      </c>
      <c r="Y27" s="118">
        <v>738.80000000000018</v>
      </c>
      <c r="Z27" s="118">
        <v>1104</v>
      </c>
      <c r="AA27" s="118">
        <v>6143.340000000002</v>
      </c>
      <c r="AB27" s="118">
        <v>2073.7400000000016</v>
      </c>
      <c r="AC27" s="118">
        <v>2073.7399999999998</v>
      </c>
      <c r="AD27" s="118">
        <v>2073.7399999999998</v>
      </c>
      <c r="AE27" s="118">
        <v>2073.7399999999998</v>
      </c>
      <c r="AF27" s="118">
        <v>4211.6399999999994</v>
      </c>
      <c r="AG27" s="118">
        <v>4211.6400000000012</v>
      </c>
      <c r="AH27" s="182">
        <v>8015.4400000000023</v>
      </c>
      <c r="AI27" s="142"/>
      <c r="AJ27" s="142"/>
      <c r="AK27" s="255"/>
      <c r="AL27" s="142"/>
      <c r="AM27" s="142"/>
      <c r="AN27" s="142"/>
      <c r="AO27" s="142"/>
      <c r="AP27" s="172"/>
    </row>
    <row r="28" spans="2:42" x14ac:dyDescent="0.2">
      <c r="B28" s="241" t="s">
        <v>31</v>
      </c>
      <c r="C28" s="238" t="str">
        <f t="shared" si="61"/>
        <v>Zavarovanje</v>
      </c>
      <c r="D28" s="196" t="s">
        <v>280</v>
      </c>
      <c r="E28" s="117" t="s">
        <v>25</v>
      </c>
      <c r="F28" s="118">
        <v>903.15360501234591</v>
      </c>
      <c r="G28" s="118">
        <v>1136.4099000000001</v>
      </c>
      <c r="H28" s="118">
        <v>909.5299</v>
      </c>
      <c r="I28" s="118">
        <v>909.5299</v>
      </c>
      <c r="J28" s="118">
        <v>909.5299</v>
      </c>
      <c r="K28" s="118">
        <v>1136.4099000000001</v>
      </c>
      <c r="L28" s="118">
        <v>546.52189999999996</v>
      </c>
      <c r="M28" s="118">
        <v>546.52189999999996</v>
      </c>
      <c r="N28" s="118">
        <v>1182.1084367999999</v>
      </c>
      <c r="O28" s="118">
        <v>1103.0254368000003</v>
      </c>
      <c r="P28" s="118">
        <v>617.06950720000009</v>
      </c>
      <c r="Q28" s="118">
        <v>1251.3535072</v>
      </c>
      <c r="R28" s="118">
        <v>807.85843680000005</v>
      </c>
      <c r="S28" s="118">
        <v>807.85843680000005</v>
      </c>
      <c r="T28" s="118">
        <v>807.85843680000005</v>
      </c>
      <c r="U28" s="118">
        <v>807.85843680000005</v>
      </c>
      <c r="V28" s="118">
        <v>790.34643679999999</v>
      </c>
      <c r="W28" s="118">
        <v>233.71600000000001</v>
      </c>
      <c r="X28" s="118">
        <v>470.85630476190477</v>
      </c>
      <c r="Y28" s="118">
        <v>1171.05584</v>
      </c>
      <c r="Z28" s="118">
        <v>1171.0558399999998</v>
      </c>
      <c r="AA28" s="118">
        <v>1674.6856175432094</v>
      </c>
      <c r="AB28" s="118">
        <v>1941.14186</v>
      </c>
      <c r="AC28" s="118">
        <v>1941.14186</v>
      </c>
      <c r="AD28" s="118">
        <v>1941.14186</v>
      </c>
      <c r="AE28" s="118">
        <v>1926.81386</v>
      </c>
      <c r="AF28" s="118">
        <v>2360.294420049383</v>
      </c>
      <c r="AG28" s="118">
        <v>2360.294420049383</v>
      </c>
      <c r="AH28" s="182">
        <v>2953.5512225555558</v>
      </c>
      <c r="AI28" s="142"/>
      <c r="AJ28" s="142"/>
      <c r="AK28" s="255"/>
      <c r="AL28" s="142"/>
      <c r="AM28" s="142"/>
      <c r="AN28" s="142"/>
      <c r="AO28" s="142"/>
      <c r="AP28" s="172"/>
    </row>
    <row r="29" spans="2:42" x14ac:dyDescent="0.2">
      <c r="B29" s="241" t="s">
        <v>32</v>
      </c>
      <c r="C29" s="238" t="str">
        <f t="shared" si="61"/>
        <v>Spremenljivi stroški strojnih storitev</v>
      </c>
      <c r="D29" s="196" t="s">
        <v>33</v>
      </c>
      <c r="E29" s="117" t="s">
        <v>25</v>
      </c>
      <c r="F29" s="118">
        <v>1119.8640038299066</v>
      </c>
      <c r="G29" s="118">
        <v>1154.5341067952932</v>
      </c>
      <c r="H29" s="118">
        <v>1437.8013009491433</v>
      </c>
      <c r="I29" s="118">
        <v>1377.0669728582873</v>
      </c>
      <c r="J29" s="118">
        <v>1244.7862211991669</v>
      </c>
      <c r="K29" s="118">
        <v>1323.2099995136593</v>
      </c>
      <c r="L29" s="118">
        <v>1352.936238863615</v>
      </c>
      <c r="M29" s="118">
        <v>1257.9988483257455</v>
      </c>
      <c r="N29" s="118">
        <v>1214.2177608441191</v>
      </c>
      <c r="O29" s="118">
        <v>1124.2517582870707</v>
      </c>
      <c r="P29" s="118">
        <v>950.86403951946863</v>
      </c>
      <c r="Q29" s="118">
        <v>1036.7164774144646</v>
      </c>
      <c r="R29" s="118">
        <v>1090.7237535632109</v>
      </c>
      <c r="S29" s="118">
        <v>907.64729960797297</v>
      </c>
      <c r="T29" s="118">
        <v>1043.2427791096934</v>
      </c>
      <c r="U29" s="118">
        <v>860.16632515445519</v>
      </c>
      <c r="V29" s="118">
        <v>968.2332989177836</v>
      </c>
      <c r="W29" s="118">
        <v>863.07819492828821</v>
      </c>
      <c r="X29" s="118">
        <v>1037.7707736552154</v>
      </c>
      <c r="Y29" s="118">
        <v>734.16774506268132</v>
      </c>
      <c r="Z29" s="118">
        <v>949.13744133070156</v>
      </c>
      <c r="AA29" s="118">
        <v>1938.8923058129274</v>
      </c>
      <c r="AB29" s="118">
        <v>1474.8559183221114</v>
      </c>
      <c r="AC29" s="118">
        <v>1474.8559183221114</v>
      </c>
      <c r="AD29" s="118">
        <v>1474.8559183221114</v>
      </c>
      <c r="AE29" s="118">
        <v>1474.8559183221114</v>
      </c>
      <c r="AF29" s="118">
        <v>2074.9702839273755</v>
      </c>
      <c r="AG29" s="118">
        <v>2074.9702839273755</v>
      </c>
      <c r="AH29" s="182">
        <v>2169.6882731009941</v>
      </c>
      <c r="AI29" s="142"/>
      <c r="AJ29" s="142"/>
      <c r="AK29" s="255"/>
      <c r="AL29" s="142"/>
      <c r="AM29" s="142"/>
      <c r="AN29" s="142"/>
      <c r="AO29" s="142"/>
      <c r="AP29" s="172"/>
    </row>
    <row r="30" spans="2:42" x14ac:dyDescent="0.2">
      <c r="B30" s="241" t="s">
        <v>34</v>
      </c>
      <c r="C30" s="238" t="str">
        <f t="shared" si="61"/>
        <v>Drugo</v>
      </c>
      <c r="D30" s="196" t="s">
        <v>58</v>
      </c>
      <c r="E30" s="117" t="s">
        <v>25</v>
      </c>
      <c r="F30" s="118">
        <v>110.40822125577506</v>
      </c>
      <c r="G30" s="118">
        <v>109.13817457019104</v>
      </c>
      <c r="H30" s="118">
        <v>112.31239746335632</v>
      </c>
      <c r="I30" s="118">
        <v>107.16243132294949</v>
      </c>
      <c r="J30" s="118">
        <v>90.627616169702378</v>
      </c>
      <c r="K30" s="118">
        <v>96.856853857079841</v>
      </c>
      <c r="L30" s="118">
        <v>85.33778453146806</v>
      </c>
      <c r="M30" s="118">
        <v>81.706776288352557</v>
      </c>
      <c r="N30" s="118">
        <v>50.213348301160295</v>
      </c>
      <c r="O30" s="118">
        <v>69.712742359793992</v>
      </c>
      <c r="P30" s="118">
        <v>72.252606007325085</v>
      </c>
      <c r="Q30" s="118">
        <v>65.039626489422517</v>
      </c>
      <c r="R30" s="118">
        <v>41.405679515873999</v>
      </c>
      <c r="S30" s="118">
        <v>42.900536412425936</v>
      </c>
      <c r="T30" s="118">
        <v>43.577847989129623</v>
      </c>
      <c r="U30" s="118">
        <v>45.07270488568065</v>
      </c>
      <c r="V30" s="118">
        <v>232.59216805597316</v>
      </c>
      <c r="W30" s="118">
        <v>73.360009454465398</v>
      </c>
      <c r="X30" s="118">
        <v>87.106587419943025</v>
      </c>
      <c r="Y30" s="118">
        <v>48.712091160718046</v>
      </c>
      <c r="Z30" s="118">
        <v>87.230493490591471</v>
      </c>
      <c r="AA30" s="118">
        <v>181.91585560783278</v>
      </c>
      <c r="AB30" s="118">
        <v>135.58612431662186</v>
      </c>
      <c r="AC30" s="118">
        <v>136.40768431662218</v>
      </c>
      <c r="AD30" s="118">
        <v>134.76456431662155</v>
      </c>
      <c r="AE30" s="118">
        <v>152.352064316623</v>
      </c>
      <c r="AF30" s="118">
        <v>156.10123468257734</v>
      </c>
      <c r="AG30" s="118">
        <v>187.99045468257464</v>
      </c>
      <c r="AH30" s="182">
        <v>244.22639960709785</v>
      </c>
      <c r="AI30" s="142"/>
      <c r="AJ30" s="142"/>
      <c r="AK30" s="255"/>
      <c r="AL30" s="142"/>
      <c r="AM30" s="142"/>
      <c r="AN30" s="142"/>
      <c r="AO30" s="142"/>
      <c r="AP30" s="172"/>
    </row>
    <row r="31" spans="2:42" x14ac:dyDescent="0.2">
      <c r="B31" s="241" t="s">
        <v>35</v>
      </c>
      <c r="C31" s="238" t="str">
        <f t="shared" si="61"/>
        <v>Amortizacija</v>
      </c>
      <c r="D31" s="113" t="s">
        <v>36</v>
      </c>
      <c r="E31" s="114" t="s">
        <v>25</v>
      </c>
      <c r="F31" s="115">
        <v>5212.6211397139577</v>
      </c>
      <c r="G31" s="115">
        <v>1175.7130653984234</v>
      </c>
      <c r="H31" s="115">
        <v>1378.4666574073547</v>
      </c>
      <c r="I31" s="115">
        <v>1307.8116083864377</v>
      </c>
      <c r="J31" s="115">
        <v>1152.1452023380573</v>
      </c>
      <c r="K31" s="115">
        <v>1227.9626774185729</v>
      </c>
      <c r="L31" s="115">
        <v>1183.2556656436434</v>
      </c>
      <c r="M31" s="115">
        <v>1107.9188086880133</v>
      </c>
      <c r="N31" s="115">
        <v>3766.9100245801988</v>
      </c>
      <c r="O31" s="115">
        <v>2723.1975986552643</v>
      </c>
      <c r="P31" s="115">
        <v>1969.0516063953887</v>
      </c>
      <c r="Q31" s="115">
        <v>1408.9691066884006</v>
      </c>
      <c r="R31" s="115">
        <v>2414.4667615947051</v>
      </c>
      <c r="S31" s="115">
        <v>2258.0882060391496</v>
      </c>
      <c r="T31" s="115">
        <v>2406.1637128596622</v>
      </c>
      <c r="U31" s="115">
        <v>2249.7851573041066</v>
      </c>
      <c r="V31" s="115">
        <v>1746.166567926369</v>
      </c>
      <c r="W31" s="115">
        <v>1471.4234924849129</v>
      </c>
      <c r="X31" s="115">
        <v>1722.1963579669241</v>
      </c>
      <c r="Y31" s="115">
        <v>733.78874843622862</v>
      </c>
      <c r="Z31" s="115">
        <v>948.42504768258743</v>
      </c>
      <c r="AA31" s="115">
        <v>15858.847834970982</v>
      </c>
      <c r="AB31" s="115">
        <v>1931.4211685853174</v>
      </c>
      <c r="AC31" s="115">
        <v>1940.5211685853174</v>
      </c>
      <c r="AD31" s="115">
        <v>1940.5211685853174</v>
      </c>
      <c r="AE31" s="115">
        <v>1340.5211685853171</v>
      </c>
      <c r="AF31" s="115">
        <v>18103.445945518222</v>
      </c>
      <c r="AG31" s="115">
        <v>18103.445945518222</v>
      </c>
      <c r="AH31" s="181">
        <v>20867.272338514274</v>
      </c>
      <c r="AI31" s="142"/>
      <c r="AJ31" s="142"/>
      <c r="AK31" s="255"/>
      <c r="AL31" s="142"/>
      <c r="AM31" s="142"/>
      <c r="AN31" s="142"/>
      <c r="AO31" s="142"/>
      <c r="AP31" s="172"/>
    </row>
    <row r="32" spans="2:42" x14ac:dyDescent="0.2">
      <c r="B32" s="241" t="s">
        <v>37</v>
      </c>
      <c r="C32" s="238" t="str">
        <f t="shared" si="61"/>
        <v>Stroški kapitala</v>
      </c>
      <c r="D32" s="113" t="s">
        <v>38</v>
      </c>
      <c r="E32" s="114" t="s">
        <v>25</v>
      </c>
      <c r="F32" s="115">
        <v>1114.8804889569431</v>
      </c>
      <c r="G32" s="115">
        <v>317.43035822113137</v>
      </c>
      <c r="H32" s="115">
        <v>395.97309764847461</v>
      </c>
      <c r="I32" s="115">
        <v>390.73257476278252</v>
      </c>
      <c r="J32" s="115">
        <v>315.16574065452483</v>
      </c>
      <c r="K32" s="115">
        <v>393.31832031210399</v>
      </c>
      <c r="L32" s="115">
        <v>324.10458654305194</v>
      </c>
      <c r="M32" s="115">
        <v>329.70250246776277</v>
      </c>
      <c r="N32" s="115">
        <v>803.86696665843328</v>
      </c>
      <c r="O32" s="115">
        <v>637.21086685188823</v>
      </c>
      <c r="P32" s="115">
        <v>472.53689878451496</v>
      </c>
      <c r="Q32" s="115">
        <v>362.40240860405748</v>
      </c>
      <c r="R32" s="115">
        <v>524.44730275787435</v>
      </c>
      <c r="S32" s="115">
        <v>498.14794569596205</v>
      </c>
      <c r="T32" s="115">
        <v>526.68595072904361</v>
      </c>
      <c r="U32" s="115">
        <v>500.38659366713131</v>
      </c>
      <c r="V32" s="115">
        <v>564.27072291524553</v>
      </c>
      <c r="W32" s="115">
        <v>352.40934607990255</v>
      </c>
      <c r="X32" s="115">
        <v>537.49372945536538</v>
      </c>
      <c r="Y32" s="115">
        <v>347.46026038333349</v>
      </c>
      <c r="Z32" s="115">
        <v>472.96141995846529</v>
      </c>
      <c r="AA32" s="115">
        <v>3452.7050460295413</v>
      </c>
      <c r="AB32" s="115">
        <v>586.69696635619539</v>
      </c>
      <c r="AC32" s="115">
        <v>587.00529050893522</v>
      </c>
      <c r="AD32" s="115">
        <v>586.38864220345567</v>
      </c>
      <c r="AE32" s="115">
        <v>489.24242400996252</v>
      </c>
      <c r="AF32" s="115">
        <v>3892.3506953850979</v>
      </c>
      <c r="AG32" s="115">
        <v>3903.4969907059885</v>
      </c>
      <c r="AH32" s="181">
        <v>4479.3393414872316</v>
      </c>
      <c r="AI32" s="142"/>
      <c r="AJ32" s="142"/>
      <c r="AK32" s="255"/>
      <c r="AL32" s="142"/>
      <c r="AM32" s="142"/>
      <c r="AN32" s="142"/>
      <c r="AO32" s="142"/>
      <c r="AP32" s="172"/>
    </row>
    <row r="33" spans="1:42" x14ac:dyDescent="0.2">
      <c r="B33" s="241" t="s">
        <v>39</v>
      </c>
      <c r="C33" s="238" t="str">
        <f t="shared" si="61"/>
        <v>Stroški domačega dela</v>
      </c>
      <c r="D33" s="122" t="s">
        <v>40</v>
      </c>
      <c r="E33" s="114" t="s">
        <v>25</v>
      </c>
      <c r="F33" s="115">
        <f>F34+F35</f>
        <v>3243.4626318380688</v>
      </c>
      <c r="G33" s="115">
        <f t="shared" ref="G33:AH33" si="64">G34+G35</f>
        <v>3359.8308159554258</v>
      </c>
      <c r="H33" s="115">
        <f t="shared" si="64"/>
        <v>3743.7173327708419</v>
      </c>
      <c r="I33" s="115">
        <f t="shared" si="64"/>
        <v>3499.495885878337</v>
      </c>
      <c r="J33" s="115">
        <f t="shared" si="64"/>
        <v>3212.580231036126</v>
      </c>
      <c r="K33" s="115">
        <f t="shared" si="64"/>
        <v>3344.8571048711574</v>
      </c>
      <c r="L33" s="115">
        <f t="shared" si="64"/>
        <v>3218.6184130072706</v>
      </c>
      <c r="M33" s="115">
        <f t="shared" si="64"/>
        <v>3052.4901393829687</v>
      </c>
      <c r="N33" s="115">
        <f t="shared" si="64"/>
        <v>2084.0772801850517</v>
      </c>
      <c r="O33" s="115">
        <f t="shared" si="64"/>
        <v>2041.3766007113343</v>
      </c>
      <c r="P33" s="115">
        <f t="shared" si="64"/>
        <v>2277.9773099846957</v>
      </c>
      <c r="Q33" s="115">
        <f>Q34+Q35</f>
        <v>1816.2109160342543</v>
      </c>
      <c r="R33" s="115">
        <f t="shared" si="64"/>
        <v>1922.2177891640067</v>
      </c>
      <c r="S33" s="115">
        <f t="shared" si="64"/>
        <v>2017.2775859860321</v>
      </c>
      <c r="T33" s="115">
        <f t="shared" si="64"/>
        <v>1971.1470777639747</v>
      </c>
      <c r="U33" s="115">
        <f t="shared" si="64"/>
        <v>2066.2068745860006</v>
      </c>
      <c r="V33" s="115">
        <f>V34+V35</f>
        <v>12470.97002100664</v>
      </c>
      <c r="W33" s="115">
        <f>W34+W35</f>
        <v>2845.883238972925</v>
      </c>
      <c r="X33" s="115">
        <f t="shared" si="64"/>
        <v>4028.9631915755317</v>
      </c>
      <c r="Y33" s="115">
        <f t="shared" si="64"/>
        <v>1348.1228378837961</v>
      </c>
      <c r="Z33" s="115">
        <f t="shared" si="64"/>
        <v>4186.9351899440944</v>
      </c>
      <c r="AA33" s="115">
        <f t="shared" si="64"/>
        <v>3634.4415700309987</v>
      </c>
      <c r="AB33" s="115">
        <f t="shared" si="64"/>
        <v>4244.0120647907261</v>
      </c>
      <c r="AC33" s="115">
        <f>AC34+AC35</f>
        <v>4244.0120647907261</v>
      </c>
      <c r="AD33" s="115">
        <f>AD34+AD35</f>
        <v>4244.0120647907261</v>
      </c>
      <c r="AE33" s="115">
        <f>AE34+AE35</f>
        <v>4244.0120647907261</v>
      </c>
      <c r="AF33" s="115">
        <f t="shared" si="64"/>
        <v>5720.5861782992051</v>
      </c>
      <c r="AG33" s="115">
        <f>AG34+AG35</f>
        <v>5720.5861782992051</v>
      </c>
      <c r="AH33" s="181">
        <f t="shared" si="64"/>
        <v>6359.1191369841372</v>
      </c>
      <c r="AI33" s="142"/>
      <c r="AJ33" s="142"/>
      <c r="AK33" s="255"/>
      <c r="AL33" s="142"/>
      <c r="AM33" s="142"/>
      <c r="AN33" s="142"/>
      <c r="AO33" s="142"/>
      <c r="AP33" s="172"/>
    </row>
    <row r="34" spans="1:42" x14ac:dyDescent="0.2">
      <c r="B34" s="241" t="s">
        <v>41</v>
      </c>
      <c r="C34" s="238" t="str">
        <f t="shared" si="61"/>
        <v>Osnovni pridelek</v>
      </c>
      <c r="D34" s="119" t="s">
        <v>42</v>
      </c>
      <c r="E34" s="120" t="s">
        <v>25</v>
      </c>
      <c r="F34" s="121">
        <v>3243.4626318380688</v>
      </c>
      <c r="G34" s="121">
        <v>3359.8308159554258</v>
      </c>
      <c r="H34" s="121">
        <v>3743.7173327708419</v>
      </c>
      <c r="I34" s="121">
        <v>3499.495885878337</v>
      </c>
      <c r="J34" s="121">
        <v>3212.580231036126</v>
      </c>
      <c r="K34" s="121">
        <v>3344.8571048711574</v>
      </c>
      <c r="L34" s="121">
        <v>3218.6184130072706</v>
      </c>
      <c r="M34" s="121">
        <v>3052.4901393829687</v>
      </c>
      <c r="N34" s="121">
        <v>2084.0772801850517</v>
      </c>
      <c r="O34" s="121">
        <v>2041.3766007113343</v>
      </c>
      <c r="P34" s="121">
        <v>2277.9773099846957</v>
      </c>
      <c r="Q34" s="121">
        <v>1816.2109160342543</v>
      </c>
      <c r="R34" s="121">
        <v>1922.2177891640067</v>
      </c>
      <c r="S34" s="121">
        <v>2017.2775859860321</v>
      </c>
      <c r="T34" s="121">
        <v>1971.1470777639747</v>
      </c>
      <c r="U34" s="121">
        <v>2066.2068745860006</v>
      </c>
      <c r="V34" s="121">
        <v>12470.97002100664</v>
      </c>
      <c r="W34" s="121">
        <v>2845.883238972925</v>
      </c>
      <c r="X34" s="121">
        <v>4028.9631915755317</v>
      </c>
      <c r="Y34" s="121">
        <v>1348.1228378837961</v>
      </c>
      <c r="Z34" s="121">
        <v>4186.9351899440944</v>
      </c>
      <c r="AA34" s="121">
        <v>3634.4415700309987</v>
      </c>
      <c r="AB34" s="121">
        <v>4244.0120647907261</v>
      </c>
      <c r="AC34" s="121">
        <v>4244.0120647907261</v>
      </c>
      <c r="AD34" s="121">
        <v>4244.0120647907261</v>
      </c>
      <c r="AE34" s="121">
        <v>4244.0120647907261</v>
      </c>
      <c r="AF34" s="121">
        <v>5720.5861782992051</v>
      </c>
      <c r="AG34" s="121">
        <v>5720.5861782992051</v>
      </c>
      <c r="AH34" s="183">
        <v>6359.1191369841372</v>
      </c>
      <c r="AI34" s="142"/>
      <c r="AJ34" s="142"/>
      <c r="AK34" s="255"/>
      <c r="AL34" s="142"/>
      <c r="AM34" s="142"/>
      <c r="AN34" s="142"/>
      <c r="AO34" s="142"/>
      <c r="AP34" s="172"/>
    </row>
    <row r="35" spans="1:42" hidden="1" x14ac:dyDescent="0.2">
      <c r="C35" s="238">
        <f t="shared" si="61"/>
        <v>0</v>
      </c>
      <c r="D35" s="119"/>
      <c r="E35" s="120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83"/>
      <c r="AI35" s="142"/>
      <c r="AJ35" s="142"/>
      <c r="AK35" s="255"/>
      <c r="AL35" s="142"/>
      <c r="AM35" s="142"/>
      <c r="AN35" s="142"/>
      <c r="AO35" s="142"/>
      <c r="AP35" s="172"/>
    </row>
    <row r="36" spans="1:42" x14ac:dyDescent="0.2">
      <c r="B36" s="241" t="s">
        <v>43</v>
      </c>
      <c r="C36" s="238" t="str">
        <f t="shared" si="61"/>
        <v>Domače delo</v>
      </c>
      <c r="D36" s="123" t="s">
        <v>44</v>
      </c>
      <c r="E36" s="124" t="s">
        <v>45</v>
      </c>
      <c r="F36" s="125">
        <v>328.04389450401868</v>
      </c>
      <c r="G36" s="125">
        <v>339.92178018233597</v>
      </c>
      <c r="H36" s="125">
        <v>379.10568766328834</v>
      </c>
      <c r="I36" s="125">
        <v>354.17761605690379</v>
      </c>
      <c r="J36" s="125">
        <v>324.89167872459632</v>
      </c>
      <c r="K36" s="125">
        <v>338.3933896708906</v>
      </c>
      <c r="L36" s="125">
        <v>325.50800556429164</v>
      </c>
      <c r="M36" s="125">
        <v>308.55102838867754</v>
      </c>
      <c r="N36" s="125">
        <v>209.70358724132049</v>
      </c>
      <c r="O36" s="125">
        <v>205.34506095664651</v>
      </c>
      <c r="P36" s="125">
        <v>229.49527175072043</v>
      </c>
      <c r="Q36" s="125">
        <v>182.36204131463523</v>
      </c>
      <c r="R36" s="125">
        <v>193.18233149705526</v>
      </c>
      <c r="S36" s="125">
        <v>202.88523618548271</v>
      </c>
      <c r="T36" s="125">
        <v>198.17662182408918</v>
      </c>
      <c r="U36" s="125">
        <v>207.87952651251663</v>
      </c>
      <c r="V36" s="125">
        <v>1269.9102533864257</v>
      </c>
      <c r="W36" s="125">
        <v>287.46233338122539</v>
      </c>
      <c r="X36" s="125">
        <v>408.22118625763466</v>
      </c>
      <c r="Y36" s="125">
        <v>134.58354651534145</v>
      </c>
      <c r="Z36" s="125">
        <v>424.34563944240557</v>
      </c>
      <c r="AA36" s="125">
        <v>367.95173671802144</v>
      </c>
      <c r="AB36" s="125">
        <v>430.17156685930331</v>
      </c>
      <c r="AC36" s="125">
        <v>430.17156685930331</v>
      </c>
      <c r="AD36" s="125">
        <v>430.17156685930331</v>
      </c>
      <c r="AE36" s="125">
        <v>430.17156685930331</v>
      </c>
      <c r="AF36" s="125">
        <v>580.88783564741846</v>
      </c>
      <c r="AG36" s="125">
        <v>580.88783564741846</v>
      </c>
      <c r="AH36" s="184">
        <v>646.06391055676363</v>
      </c>
      <c r="AI36" s="142"/>
      <c r="AJ36" s="142"/>
      <c r="AK36" s="255"/>
      <c r="AL36" s="142"/>
      <c r="AM36" s="142"/>
      <c r="AN36" s="142"/>
      <c r="AO36" s="142"/>
      <c r="AP36" s="172"/>
    </row>
    <row r="37" spans="1:42" s="126" customFormat="1" x14ac:dyDescent="0.2">
      <c r="A37" s="241"/>
      <c r="B37" s="241"/>
      <c r="C37" s="238" t="str">
        <f t="shared" si="61"/>
        <v>domače delo neposredno</v>
      </c>
      <c r="D37" s="127" t="s">
        <v>46</v>
      </c>
      <c r="E37" s="128" t="s">
        <v>45</v>
      </c>
      <c r="F37" s="129">
        <v>303.44662022852231</v>
      </c>
      <c r="G37" s="129">
        <v>314.18616147061061</v>
      </c>
      <c r="H37" s="129">
        <v>348.02641849225182</v>
      </c>
      <c r="I37" s="129">
        <v>324.43929470865351</v>
      </c>
      <c r="J37" s="129">
        <v>297.70917087106915</v>
      </c>
      <c r="K37" s="129">
        <v>309.58417087106909</v>
      </c>
      <c r="L37" s="129">
        <v>296.4073359622339</v>
      </c>
      <c r="M37" s="129">
        <v>281.31554355102452</v>
      </c>
      <c r="N37" s="129">
        <v>185.0882718101243</v>
      </c>
      <c r="O37" s="129">
        <v>182.58556294444878</v>
      </c>
      <c r="P37" s="129">
        <v>209.07945395307684</v>
      </c>
      <c r="Q37" s="129">
        <v>161.55413619426153</v>
      </c>
      <c r="R37" s="129">
        <v>170.54433466795859</v>
      </c>
      <c r="S37" s="129">
        <v>183.29433466795859</v>
      </c>
      <c r="T37" s="129">
        <v>176.33379620642012</v>
      </c>
      <c r="U37" s="129">
        <v>189.08379620642012</v>
      </c>
      <c r="V37" s="129">
        <v>1224.2801647064207</v>
      </c>
      <c r="W37" s="129">
        <v>266.11185004301683</v>
      </c>
      <c r="X37" s="129">
        <v>381.47095930911792</v>
      </c>
      <c r="Y37" s="129">
        <v>119.31616523765882</v>
      </c>
      <c r="Z37" s="129">
        <v>398.60693832928797</v>
      </c>
      <c r="AA37" s="129">
        <v>327.7937078515838</v>
      </c>
      <c r="AB37" s="129">
        <v>396.47912892896341</v>
      </c>
      <c r="AC37" s="129">
        <v>396.47912892896341</v>
      </c>
      <c r="AD37" s="129">
        <v>396.47912892896341</v>
      </c>
      <c r="AE37" s="129">
        <v>396.47912892896341</v>
      </c>
      <c r="AF37" s="129">
        <v>533.96630896945237</v>
      </c>
      <c r="AG37" s="129">
        <v>533.96630896945237</v>
      </c>
      <c r="AH37" s="185">
        <v>595.97434790182103</v>
      </c>
      <c r="AI37" s="142"/>
      <c r="AJ37" s="142"/>
      <c r="AK37" s="255"/>
      <c r="AL37" s="142"/>
      <c r="AM37" s="142"/>
      <c r="AN37" s="142"/>
      <c r="AO37" s="142"/>
      <c r="AP37" s="172"/>
    </row>
    <row r="38" spans="1:42" s="126" customFormat="1" x14ac:dyDescent="0.2">
      <c r="A38" s="241"/>
      <c r="B38" s="241"/>
      <c r="C38" s="238" t="str">
        <f t="shared" si="61"/>
        <v>strojno delo neposredno</v>
      </c>
      <c r="D38" s="130" t="s">
        <v>47</v>
      </c>
      <c r="E38" s="128" t="s">
        <v>45</v>
      </c>
      <c r="F38" s="129">
        <v>91.918773478284308</v>
      </c>
      <c r="G38" s="129">
        <v>99.152264270207795</v>
      </c>
      <c r="H38" s="129">
        <v>128.25098162622257</v>
      </c>
      <c r="I38" s="129">
        <v>124.82675827349837</v>
      </c>
      <c r="J38" s="129">
        <v>115.05108093590378</v>
      </c>
      <c r="K38" s="129">
        <v>121.79274760257044</v>
      </c>
      <c r="L38" s="129">
        <v>125.42671251958933</v>
      </c>
      <c r="M38" s="129">
        <v>117.4988801906443</v>
      </c>
      <c r="N38" s="129">
        <v>114.78869388556878</v>
      </c>
      <c r="O38" s="129">
        <v>104.85668555187389</v>
      </c>
      <c r="P38" s="129">
        <v>87.247012834546922</v>
      </c>
      <c r="Q38" s="129">
        <v>97.146187476079504</v>
      </c>
      <c r="R38" s="129">
        <v>101.05156246656433</v>
      </c>
      <c r="S38" s="129">
        <v>90.801562466564334</v>
      </c>
      <c r="T38" s="129">
        <v>93.841024005025872</v>
      </c>
      <c r="U38" s="129">
        <v>83.591024005025872</v>
      </c>
      <c r="V38" s="129">
        <v>93.875016232932936</v>
      </c>
      <c r="W38" s="129">
        <v>89.342535933728584</v>
      </c>
      <c r="X38" s="129">
        <v>94.055737772487163</v>
      </c>
      <c r="Y38" s="129">
        <v>72.875665249857775</v>
      </c>
      <c r="Z38" s="129">
        <v>93.19491549577306</v>
      </c>
      <c r="AA38" s="129">
        <v>187.14217746682516</v>
      </c>
      <c r="AB38" s="129">
        <v>134.36439552411727</v>
      </c>
      <c r="AC38" s="129">
        <v>134.36439552411727</v>
      </c>
      <c r="AD38" s="129">
        <v>134.36439552411727</v>
      </c>
      <c r="AE38" s="129">
        <v>134.36439552411727</v>
      </c>
      <c r="AF38" s="129">
        <v>194.34630993548592</v>
      </c>
      <c r="AG38" s="129">
        <v>194.34630993548592</v>
      </c>
      <c r="AH38" s="185">
        <v>203.80706484567924</v>
      </c>
      <c r="AI38" s="142"/>
      <c r="AJ38" s="142"/>
      <c r="AK38" s="255"/>
      <c r="AL38" s="142"/>
      <c r="AM38" s="142"/>
      <c r="AN38" s="142"/>
      <c r="AO38" s="142"/>
      <c r="AP38" s="172"/>
    </row>
    <row r="39" spans="1:42" x14ac:dyDescent="0.2">
      <c r="B39" s="241" t="s">
        <v>48</v>
      </c>
      <c r="C39" s="238" t="str">
        <f t="shared" si="61"/>
        <v>STROŠKI SKUPAJ</v>
      </c>
      <c r="D39" s="131" t="s">
        <v>4</v>
      </c>
      <c r="E39" s="132" t="s">
        <v>25</v>
      </c>
      <c r="F39" s="133">
        <f t="shared" ref="F39:AH39" si="65">F21+F33+F31+F32</f>
        <v>25194.600187491676</v>
      </c>
      <c r="G39" s="133">
        <f t="shared" si="65"/>
        <v>20511.078919335203</v>
      </c>
      <c r="H39" s="133">
        <f t="shared" si="65"/>
        <v>21390.481599201685</v>
      </c>
      <c r="I39" s="133">
        <f t="shared" si="65"/>
        <v>20482.239550616796</v>
      </c>
      <c r="J39" s="133">
        <f t="shared" si="65"/>
        <v>19037.720974342836</v>
      </c>
      <c r="K39" s="133">
        <f t="shared" si="65"/>
        <v>20628.797819839499</v>
      </c>
      <c r="L39" s="133">
        <f t="shared" si="65"/>
        <v>17791.579330122422</v>
      </c>
      <c r="M39" s="133">
        <f t="shared" si="65"/>
        <v>17285.992089691761</v>
      </c>
      <c r="N39" s="133">
        <f t="shared" si="65"/>
        <v>17181.28854295479</v>
      </c>
      <c r="O39" s="133">
        <f t="shared" si="65"/>
        <v>18175.618151039071</v>
      </c>
      <c r="P39" s="133">
        <f t="shared" si="65"/>
        <v>16273.330004666961</v>
      </c>
      <c r="Q39" s="133">
        <f t="shared" si="65"/>
        <v>13984.062249831719</v>
      </c>
      <c r="R39" s="133">
        <f t="shared" si="65"/>
        <v>12468.134631263965</v>
      </c>
      <c r="S39" s="133">
        <f t="shared" si="65"/>
        <v>13548.629228754662</v>
      </c>
      <c r="T39" s="133">
        <f t="shared" si="65"/>
        <v>12565.029783911265</v>
      </c>
      <c r="U39" s="133">
        <f t="shared" si="65"/>
        <v>13645.524381401965</v>
      </c>
      <c r="V39" s="133">
        <f t="shared" si="65"/>
        <v>28882.422081328452</v>
      </c>
      <c r="W39" s="133">
        <f t="shared" si="65"/>
        <v>10483.696674660589</v>
      </c>
      <c r="X39" s="133">
        <f t="shared" si="65"/>
        <v>14741.385163550929</v>
      </c>
      <c r="Y39" s="133">
        <f t="shared" si="65"/>
        <v>13167.026172257738</v>
      </c>
      <c r="Z39" s="133">
        <f t="shared" si="65"/>
        <v>21057.347494605063</v>
      </c>
      <c r="AA39" s="133">
        <f t="shared" si="65"/>
        <v>52179.951430625959</v>
      </c>
      <c r="AB39" s="133">
        <f t="shared" si="65"/>
        <v>26352.85284880441</v>
      </c>
      <c r="AC39" s="133">
        <f t="shared" si="65"/>
        <v>26445.238732957143</v>
      </c>
      <c r="AD39" s="133">
        <f t="shared" si="65"/>
        <v>26278.666964651657</v>
      </c>
      <c r="AE39" s="133">
        <f t="shared" si="65"/>
        <v>27343.530246458162</v>
      </c>
      <c r="AF39" s="133">
        <f t="shared" si="65"/>
        <v>55725.594809262686</v>
      </c>
      <c r="AG39" s="133">
        <f t="shared" si="65"/>
        <v>58957.552324583579</v>
      </c>
      <c r="AH39" s="186">
        <f t="shared" si="65"/>
        <v>77392.628070794963</v>
      </c>
      <c r="AI39" s="142"/>
      <c r="AJ39" s="142"/>
      <c r="AK39" s="255"/>
      <c r="AL39" s="142"/>
      <c r="AM39" s="142"/>
      <c r="AN39" s="142"/>
      <c r="AO39" s="142"/>
      <c r="AP39" s="172"/>
    </row>
    <row r="40" spans="1:42" x14ac:dyDescent="0.2">
      <c r="C40" s="238" t="str">
        <f t="shared" si="61"/>
        <v>-VREDNOST STRAN. PRIDELKOV</v>
      </c>
      <c r="D40" s="113" t="s">
        <v>49</v>
      </c>
      <c r="E40" s="134" t="s">
        <v>25</v>
      </c>
      <c r="F40" s="135">
        <v>0</v>
      </c>
      <c r="G40" s="135">
        <v>0</v>
      </c>
      <c r="H40" s="135">
        <v>0</v>
      </c>
      <c r="I40" s="135">
        <v>0</v>
      </c>
      <c r="J40" s="135">
        <v>0</v>
      </c>
      <c r="K40" s="135">
        <v>0</v>
      </c>
      <c r="L40" s="135">
        <v>0</v>
      </c>
      <c r="M40" s="135">
        <v>0</v>
      </c>
      <c r="N40" s="135">
        <v>0</v>
      </c>
      <c r="O40" s="135">
        <v>0</v>
      </c>
      <c r="P40" s="135">
        <v>0</v>
      </c>
      <c r="Q40" s="135">
        <v>0</v>
      </c>
      <c r="R40" s="135">
        <v>0</v>
      </c>
      <c r="S40" s="135">
        <v>0</v>
      </c>
      <c r="T40" s="135">
        <v>0</v>
      </c>
      <c r="U40" s="135">
        <v>0</v>
      </c>
      <c r="V40" s="135">
        <v>0</v>
      </c>
      <c r="W40" s="135">
        <v>0</v>
      </c>
      <c r="X40" s="135">
        <v>184.00000000000003</v>
      </c>
      <c r="Y40" s="135">
        <v>0</v>
      </c>
      <c r="Z40" s="135">
        <v>0</v>
      </c>
      <c r="AA40" s="135">
        <v>0</v>
      </c>
      <c r="AB40" s="135">
        <v>0</v>
      </c>
      <c r="AC40" s="135">
        <v>0</v>
      </c>
      <c r="AD40" s="135">
        <v>0</v>
      </c>
      <c r="AE40" s="135">
        <v>0</v>
      </c>
      <c r="AF40" s="135">
        <v>0</v>
      </c>
      <c r="AG40" s="135">
        <v>0</v>
      </c>
      <c r="AH40" s="187">
        <v>0</v>
      </c>
      <c r="AI40" s="142"/>
      <c r="AJ40" s="142"/>
      <c r="AK40" s="255"/>
      <c r="AL40" s="142"/>
      <c r="AM40" s="142"/>
      <c r="AN40" s="142"/>
      <c r="AO40" s="142"/>
      <c r="AP40" s="172"/>
    </row>
    <row r="41" spans="1:42" x14ac:dyDescent="0.2">
      <c r="C41" s="238" t="str">
        <f t="shared" si="61"/>
        <v>STROŠKI GLAVNEGA PRIDELKA</v>
      </c>
      <c r="D41" s="136" t="s">
        <v>5</v>
      </c>
      <c r="E41" s="137" t="s">
        <v>25</v>
      </c>
      <c r="F41" s="138">
        <f>F39-F40</f>
        <v>25194.600187491676</v>
      </c>
      <c r="G41" s="138">
        <f t="shared" ref="G41:AH41" si="66">G39-G40</f>
        <v>20511.078919335203</v>
      </c>
      <c r="H41" s="138">
        <f t="shared" si="66"/>
        <v>21390.481599201685</v>
      </c>
      <c r="I41" s="138">
        <f t="shared" si="66"/>
        <v>20482.239550616796</v>
      </c>
      <c r="J41" s="138">
        <f t="shared" si="66"/>
        <v>19037.720974342836</v>
      </c>
      <c r="K41" s="138">
        <f t="shared" si="66"/>
        <v>20628.797819839499</v>
      </c>
      <c r="L41" s="138">
        <f t="shared" si="66"/>
        <v>17791.579330122422</v>
      </c>
      <c r="M41" s="138">
        <f t="shared" si="66"/>
        <v>17285.992089691761</v>
      </c>
      <c r="N41" s="138">
        <f t="shared" si="66"/>
        <v>17181.28854295479</v>
      </c>
      <c r="O41" s="138">
        <f t="shared" si="66"/>
        <v>18175.618151039071</v>
      </c>
      <c r="P41" s="138">
        <f t="shared" si="66"/>
        <v>16273.330004666961</v>
      </c>
      <c r="Q41" s="138">
        <f>Q39-Q40</f>
        <v>13984.062249831719</v>
      </c>
      <c r="R41" s="138">
        <f t="shared" si="66"/>
        <v>12468.134631263965</v>
      </c>
      <c r="S41" s="138">
        <f t="shared" si="66"/>
        <v>13548.629228754662</v>
      </c>
      <c r="T41" s="138">
        <f t="shared" si="66"/>
        <v>12565.029783911265</v>
      </c>
      <c r="U41" s="138">
        <f t="shared" si="66"/>
        <v>13645.524381401965</v>
      </c>
      <c r="V41" s="138">
        <f>V39-V40</f>
        <v>28882.422081328452</v>
      </c>
      <c r="W41" s="138">
        <f>W39-W40</f>
        <v>10483.696674660589</v>
      </c>
      <c r="X41" s="138">
        <f t="shared" si="66"/>
        <v>14557.385163550929</v>
      </c>
      <c r="Y41" s="138">
        <f t="shared" si="66"/>
        <v>13167.026172257738</v>
      </c>
      <c r="Z41" s="138">
        <f t="shared" si="66"/>
        <v>21057.347494605063</v>
      </c>
      <c r="AA41" s="138">
        <f t="shared" si="66"/>
        <v>52179.951430625959</v>
      </c>
      <c r="AB41" s="138">
        <f t="shared" si="66"/>
        <v>26352.85284880441</v>
      </c>
      <c r="AC41" s="138">
        <f>AC39-AC40</f>
        <v>26445.238732957143</v>
      </c>
      <c r="AD41" s="138">
        <f>AD39-AD40</f>
        <v>26278.666964651657</v>
      </c>
      <c r="AE41" s="138">
        <f>AE39-AE40</f>
        <v>27343.530246458162</v>
      </c>
      <c r="AF41" s="138">
        <f t="shared" si="66"/>
        <v>55725.594809262686</v>
      </c>
      <c r="AG41" s="138">
        <f>AG39-AG40</f>
        <v>58957.552324583579</v>
      </c>
      <c r="AH41" s="188">
        <f t="shared" si="66"/>
        <v>77392.628070794963</v>
      </c>
      <c r="AI41" s="142"/>
      <c r="AJ41" s="142"/>
      <c r="AK41" s="255"/>
      <c r="AL41" s="142"/>
      <c r="AM41" s="142"/>
      <c r="AN41" s="142"/>
      <c r="AO41" s="142"/>
      <c r="AP41" s="172"/>
    </row>
    <row r="42" spans="1:42" s="126" customFormat="1" x14ac:dyDescent="0.2">
      <c r="A42" s="241"/>
      <c r="B42" s="241"/>
      <c r="C42" s="238" t="str">
        <f t="shared" si="61"/>
        <v>PRORAČUNSKI DODATKI</v>
      </c>
      <c r="D42" s="220" t="s">
        <v>6</v>
      </c>
      <c r="E42" s="134" t="s">
        <v>25</v>
      </c>
      <c r="F42" s="139">
        <v>1662.1844751858662</v>
      </c>
      <c r="G42" s="139">
        <v>1662.1844751858662</v>
      </c>
      <c r="H42" s="139">
        <v>1662.1844751858662</v>
      </c>
      <c r="I42" s="139">
        <v>1662.1844751858662</v>
      </c>
      <c r="J42" s="139">
        <v>1662.1844751858662</v>
      </c>
      <c r="K42" s="139">
        <v>1662.1844751858662</v>
      </c>
      <c r="L42" s="139">
        <v>1662.1844751858662</v>
      </c>
      <c r="M42" s="139">
        <v>1662.1844751858662</v>
      </c>
      <c r="N42" s="139">
        <v>1662.1844751858662</v>
      </c>
      <c r="O42" s="139">
        <v>1662.1844751858662</v>
      </c>
      <c r="P42" s="139">
        <v>1662.1844751858662</v>
      </c>
      <c r="Q42" s="139">
        <v>1662.1844751858662</v>
      </c>
      <c r="R42" s="139">
        <v>1662.1844751858662</v>
      </c>
      <c r="S42" s="139">
        <v>1662.1844751858662</v>
      </c>
      <c r="T42" s="139">
        <v>1662.1844751858662</v>
      </c>
      <c r="U42" s="139">
        <v>1662.1844751858662</v>
      </c>
      <c r="V42" s="139">
        <v>1662.1844751858662</v>
      </c>
      <c r="W42" s="274">
        <v>324.93447518586606</v>
      </c>
      <c r="X42" s="139">
        <v>1662.1844751858662</v>
      </c>
      <c r="Y42" s="139">
        <v>1662.1844751858662</v>
      </c>
      <c r="Z42" s="139">
        <v>1662.1844751858662</v>
      </c>
      <c r="AA42" s="139">
        <v>1662.1844751858662</v>
      </c>
      <c r="AB42" s="139">
        <v>1662.1844751858662</v>
      </c>
      <c r="AC42" s="139">
        <v>1662.1844751858662</v>
      </c>
      <c r="AD42" s="139">
        <v>1662.1844751858662</v>
      </c>
      <c r="AE42" s="139">
        <v>1662.1844751858662</v>
      </c>
      <c r="AF42" s="139">
        <v>1662.1844751858662</v>
      </c>
      <c r="AG42" s="139">
        <v>1662.1844751858662</v>
      </c>
      <c r="AH42" s="189">
        <v>1662.1844751858662</v>
      </c>
      <c r="AI42" s="142"/>
      <c r="AJ42" s="142"/>
      <c r="AK42" s="255"/>
      <c r="AL42" s="142"/>
      <c r="AM42" s="142"/>
      <c r="AN42" s="142"/>
      <c r="AO42" s="142"/>
      <c r="AP42" s="172"/>
    </row>
    <row r="43" spans="1:42" x14ac:dyDescent="0.2">
      <c r="A43" s="241" t="str">
        <f>+$A$9&amp;"/"&amp;B43</f>
        <v>solata spomladanska/</v>
      </c>
      <c r="C43" s="238" t="str">
        <f t="shared" si="61"/>
        <v>STROŠKI ZMANJŠANI ZA SUBVENCIJE</v>
      </c>
      <c r="D43" s="210" t="s">
        <v>7</v>
      </c>
      <c r="E43" s="132" t="s">
        <v>25</v>
      </c>
      <c r="F43" s="133">
        <f>F41-F42</f>
        <v>23532.41571230581</v>
      </c>
      <c r="G43" s="133">
        <f t="shared" ref="G43:AH43" si="67">G41-G42</f>
        <v>18848.894444149337</v>
      </c>
      <c r="H43" s="133">
        <f t="shared" si="67"/>
        <v>19728.297124015819</v>
      </c>
      <c r="I43" s="133">
        <f t="shared" si="67"/>
        <v>18820.05507543093</v>
      </c>
      <c r="J43" s="133">
        <f t="shared" si="67"/>
        <v>17375.53649915697</v>
      </c>
      <c r="K43" s="133">
        <f t="shared" si="67"/>
        <v>18966.613344653633</v>
      </c>
      <c r="L43" s="133">
        <f t="shared" si="67"/>
        <v>16129.394854936556</v>
      </c>
      <c r="M43" s="133">
        <f t="shared" si="67"/>
        <v>15623.807614505895</v>
      </c>
      <c r="N43" s="133">
        <f t="shared" si="67"/>
        <v>15519.104067768923</v>
      </c>
      <c r="O43" s="133">
        <f t="shared" si="67"/>
        <v>16513.433675853204</v>
      </c>
      <c r="P43" s="133">
        <f t="shared" si="67"/>
        <v>14611.145529481095</v>
      </c>
      <c r="Q43" s="133">
        <f>Q41-Q42</f>
        <v>12321.877774645853</v>
      </c>
      <c r="R43" s="133">
        <f t="shared" si="67"/>
        <v>10805.950156078099</v>
      </c>
      <c r="S43" s="133">
        <f t="shared" si="67"/>
        <v>11886.444753568796</v>
      </c>
      <c r="T43" s="133">
        <f t="shared" si="67"/>
        <v>10902.845308725398</v>
      </c>
      <c r="U43" s="133">
        <f t="shared" si="67"/>
        <v>11983.339906216099</v>
      </c>
      <c r="V43" s="133">
        <f>V41-V42</f>
        <v>27220.237606142586</v>
      </c>
      <c r="W43" s="133">
        <f>W41-W42</f>
        <v>10158.762199474722</v>
      </c>
      <c r="X43" s="133">
        <f t="shared" si="67"/>
        <v>12895.200688365063</v>
      </c>
      <c r="Y43" s="133">
        <f t="shared" si="67"/>
        <v>11504.841697071872</v>
      </c>
      <c r="Z43" s="133">
        <f t="shared" si="67"/>
        <v>19395.163019419197</v>
      </c>
      <c r="AA43" s="133">
        <f t="shared" si="67"/>
        <v>50517.766955440093</v>
      </c>
      <c r="AB43" s="133">
        <f t="shared" si="67"/>
        <v>24690.668373618544</v>
      </c>
      <c r="AC43" s="133">
        <f>AC41-AC42</f>
        <v>24783.054257771277</v>
      </c>
      <c r="AD43" s="133">
        <f>AD41-AD42</f>
        <v>24616.48248946579</v>
      </c>
      <c r="AE43" s="133">
        <f>AE41-AE42</f>
        <v>25681.345771272296</v>
      </c>
      <c r="AF43" s="133">
        <f t="shared" si="67"/>
        <v>54063.41033407682</v>
      </c>
      <c r="AG43" s="133">
        <f>AG41-AG42</f>
        <v>57295.367849397713</v>
      </c>
      <c r="AH43" s="186">
        <f t="shared" si="67"/>
        <v>75730.443595609104</v>
      </c>
      <c r="AI43" s="142"/>
      <c r="AJ43" s="142"/>
      <c r="AK43" s="255"/>
      <c r="AL43" s="142"/>
      <c r="AM43" s="142"/>
      <c r="AN43" s="142"/>
      <c r="AO43" s="142"/>
      <c r="AP43" s="172"/>
    </row>
    <row r="44" spans="1:42" ht="15.75" customHeight="1" thickBot="1" x14ac:dyDescent="0.25">
      <c r="A44" s="241" t="str">
        <f>+$A$9&amp;"/"&amp;B44</f>
        <v>solata spomladanska/LC</v>
      </c>
      <c r="B44" s="241" t="s">
        <v>50</v>
      </c>
      <c r="C44" s="238" t="str">
        <f t="shared" si="61"/>
        <v>STROŠKI ZMANJŠANI ZA SUBVENCIJE EUR/kg</v>
      </c>
      <c r="D44" s="221" t="s">
        <v>8</v>
      </c>
      <c r="E44" s="211" t="s">
        <v>51</v>
      </c>
      <c r="F44" s="212">
        <f t="shared" ref="F44:AH44" si="68">F43/F11/$B$9</f>
        <v>0.9412966284922325</v>
      </c>
      <c r="G44" s="212">
        <f t="shared" si="68"/>
        <v>0.75395577776597344</v>
      </c>
      <c r="H44" s="212">
        <f t="shared" si="68"/>
        <v>0.98641485620079095</v>
      </c>
      <c r="I44" s="212">
        <f t="shared" si="68"/>
        <v>0.94100275377154652</v>
      </c>
      <c r="J44" s="212">
        <f t="shared" si="68"/>
        <v>0.86877682495784847</v>
      </c>
      <c r="K44" s="212">
        <f t="shared" si="68"/>
        <v>0.75866453378614529</v>
      </c>
      <c r="L44" s="212">
        <f t="shared" si="68"/>
        <v>1.3441162379113796</v>
      </c>
      <c r="M44" s="212">
        <f t="shared" si="68"/>
        <v>1.3019839678754914</v>
      </c>
      <c r="N44" s="212">
        <f t="shared" si="68"/>
        <v>0.19398880084711154</v>
      </c>
      <c r="O44" s="212">
        <f t="shared" si="68"/>
        <v>0.36696519279673789</v>
      </c>
      <c r="P44" s="212">
        <f t="shared" si="68"/>
        <v>0.58444582117924382</v>
      </c>
      <c r="Q44" s="212">
        <f t="shared" si="68"/>
        <v>0.61609388873229265</v>
      </c>
      <c r="R44" s="212">
        <f t="shared" si="68"/>
        <v>0.30874143303080287</v>
      </c>
      <c r="S44" s="212">
        <f t="shared" si="68"/>
        <v>0.33961270724482273</v>
      </c>
      <c r="T44" s="212">
        <f t="shared" si="68"/>
        <v>0.31150986596358282</v>
      </c>
      <c r="U44" s="212">
        <f t="shared" si="68"/>
        <v>0.34238114017760285</v>
      </c>
      <c r="V44" s="212">
        <f t="shared" si="68"/>
        <v>2.7220237606142588</v>
      </c>
      <c r="W44" s="212">
        <f t="shared" si="68"/>
        <v>0.40635048797898887</v>
      </c>
      <c r="X44" s="212">
        <f t="shared" si="68"/>
        <v>0.40297502151140824</v>
      </c>
      <c r="Y44" s="212">
        <f t="shared" si="68"/>
        <v>1.4381052121339839</v>
      </c>
      <c r="Z44" s="212">
        <f t="shared" si="68"/>
        <v>1.2930108679612797</v>
      </c>
      <c r="AA44" s="212">
        <f t="shared" si="68"/>
        <v>0.63147208694300117</v>
      </c>
      <c r="AB44" s="212">
        <f t="shared" si="68"/>
        <v>0.98762673494474174</v>
      </c>
      <c r="AC44" s="212">
        <f t="shared" si="68"/>
        <v>0.99132217031085113</v>
      </c>
      <c r="AD44" s="212">
        <f t="shared" si="68"/>
        <v>0.98465929957863163</v>
      </c>
      <c r="AE44" s="212">
        <f t="shared" si="68"/>
        <v>1.0272538308508918</v>
      </c>
      <c r="AF44" s="212">
        <f t="shared" si="68"/>
        <v>1.0812682066815364</v>
      </c>
      <c r="AG44" s="212">
        <f t="shared" si="68"/>
        <v>1.1459073569879543</v>
      </c>
      <c r="AH44" s="213">
        <f t="shared" si="68"/>
        <v>0.63108702996340926</v>
      </c>
      <c r="AI44" s="140"/>
      <c r="AJ44" s="199"/>
      <c r="AK44" s="140"/>
      <c r="AL44" s="199"/>
      <c r="AM44" s="140"/>
      <c r="AN44" s="140"/>
      <c r="AO44" s="199"/>
      <c r="AP44" s="198"/>
    </row>
    <row r="45" spans="1:42" ht="18.75" customHeight="1" thickBot="1" x14ac:dyDescent="0.25">
      <c r="D45" s="266" t="s">
        <v>110</v>
      </c>
      <c r="E45" s="267"/>
      <c r="F45" s="268">
        <v>102.94573100999327</v>
      </c>
      <c r="G45" s="268">
        <v>103.72582554577734</v>
      </c>
      <c r="H45" s="268">
        <v>103.44727401626956</v>
      </c>
      <c r="I45" s="268">
        <v>103.73770553414319</v>
      </c>
      <c r="J45" s="268">
        <v>103.82505727376758</v>
      </c>
      <c r="K45" s="268">
        <v>103.47911007871859</v>
      </c>
      <c r="L45" s="268">
        <v>103.25463310987703</v>
      </c>
      <c r="M45" s="268">
        <v>103.46020535243719</v>
      </c>
      <c r="N45" s="268">
        <v>104.01139651319744</v>
      </c>
      <c r="O45" s="268">
        <v>103.86986677899608</v>
      </c>
      <c r="P45" s="268">
        <v>104.61763778359898</v>
      </c>
      <c r="Q45" s="268">
        <v>106.49729142036679</v>
      </c>
      <c r="R45" s="268">
        <v>106.32473699857231</v>
      </c>
      <c r="S45" s="268">
        <v>105.57808036824457</v>
      </c>
      <c r="T45" s="268">
        <v>106.73252821320953</v>
      </c>
      <c r="U45" s="268">
        <v>106.19017132883211</v>
      </c>
      <c r="V45" s="268">
        <v>101.4265677237731</v>
      </c>
      <c r="W45" s="278">
        <v>100.11773759461661</v>
      </c>
      <c r="X45" s="268">
        <v>105.43844656666272</v>
      </c>
      <c r="Y45" s="268">
        <v>107.25168250530801</v>
      </c>
      <c r="Z45" s="268">
        <v>104.00029539057549</v>
      </c>
      <c r="AA45" s="268">
        <v>101.29459144578121</v>
      </c>
      <c r="AB45" s="268">
        <v>103.01585543620462</v>
      </c>
      <c r="AC45" s="268">
        <v>102.99378758847384</v>
      </c>
      <c r="AD45" s="268">
        <v>103.01465628876809</v>
      </c>
      <c r="AE45" s="268">
        <v>102.92271326851967</v>
      </c>
      <c r="AF45" s="268">
        <v>101.20775957531572</v>
      </c>
      <c r="AG45" s="268">
        <v>101.17053828116649</v>
      </c>
      <c r="AH45" s="269">
        <v>101.11051688328845</v>
      </c>
      <c r="AI45" s="142"/>
      <c r="AJ45" s="142"/>
      <c r="AK45" s="255"/>
      <c r="AL45" s="142"/>
      <c r="AM45" s="142"/>
      <c r="AN45" s="142"/>
      <c r="AO45" s="142"/>
      <c r="AP45" s="172"/>
    </row>
    <row r="46" spans="1:42" ht="53.25" customHeight="1" x14ac:dyDescent="0.2">
      <c r="D46" s="280" t="s">
        <v>57</v>
      </c>
      <c r="E46" s="281"/>
      <c r="F46" s="199"/>
      <c r="G46" s="199"/>
      <c r="H46" s="199"/>
      <c r="I46" s="199"/>
      <c r="J46" s="199"/>
      <c r="K46" s="199"/>
      <c r="L46" s="199"/>
      <c r="M46" s="199"/>
      <c r="N46" s="199"/>
      <c r="O46" s="199"/>
      <c r="P46" s="199"/>
      <c r="Q46" s="199"/>
      <c r="R46" s="199"/>
      <c r="S46" s="199"/>
      <c r="T46" s="199"/>
      <c r="U46" s="199"/>
      <c r="V46" s="199"/>
      <c r="W46" s="199"/>
      <c r="X46" s="199"/>
      <c r="Y46" s="199"/>
      <c r="Z46" s="199"/>
      <c r="AA46" s="199"/>
      <c r="AB46" s="199"/>
      <c r="AC46" s="199"/>
      <c r="AD46" s="199"/>
      <c r="AE46" s="199"/>
      <c r="AF46" s="199"/>
      <c r="AG46" s="199"/>
      <c r="AH46" s="199"/>
      <c r="AI46" s="199"/>
      <c r="AJ46" s="199"/>
    </row>
    <row r="47" spans="1:42" s="190" customFormat="1" ht="15" customHeight="1" x14ac:dyDescent="0.2">
      <c r="A47" s="253"/>
      <c r="B47" s="253"/>
      <c r="C47" s="238"/>
      <c r="D47" s="192"/>
      <c r="F47" s="191"/>
      <c r="G47" s="191"/>
      <c r="H47" s="191"/>
      <c r="I47" s="191"/>
      <c r="J47" s="191"/>
      <c r="K47" s="191"/>
      <c r="L47" s="191"/>
      <c r="M47" s="191"/>
      <c r="N47" s="191"/>
      <c r="O47" s="191"/>
      <c r="P47" s="191"/>
      <c r="Q47" s="191"/>
      <c r="R47" s="191"/>
      <c r="S47" s="191"/>
      <c r="T47" s="108"/>
      <c r="U47" s="108"/>
      <c r="V47" s="191"/>
      <c r="W47" s="191"/>
      <c r="X47" s="191"/>
      <c r="Y47" s="191"/>
      <c r="Z47" s="191"/>
      <c r="AA47" s="108"/>
      <c r="AB47" s="191"/>
      <c r="AC47" s="191"/>
      <c r="AD47" s="191"/>
      <c r="AE47" s="191"/>
      <c r="AF47" s="191"/>
      <c r="AG47" s="191"/>
      <c r="AH47" s="191"/>
    </row>
    <row r="48" spans="1:42" s="190" customFormat="1" ht="15" customHeight="1" x14ac:dyDescent="0.2">
      <c r="A48" s="253"/>
      <c r="B48" s="253"/>
      <c r="C48" s="238"/>
      <c r="D48" s="192"/>
      <c r="F48" s="191"/>
      <c r="G48" s="191"/>
      <c r="H48" s="191"/>
      <c r="I48" s="191"/>
      <c r="J48" s="191"/>
      <c r="K48" s="191"/>
      <c r="L48" s="191"/>
      <c r="M48" s="191"/>
      <c r="N48" s="191"/>
      <c r="O48" s="191"/>
      <c r="P48" s="191"/>
      <c r="Q48" s="191"/>
      <c r="R48" s="191"/>
      <c r="S48" s="191"/>
      <c r="T48" s="108"/>
      <c r="U48" s="108"/>
      <c r="V48" s="191"/>
      <c r="W48" s="191"/>
      <c r="X48" s="191"/>
      <c r="Y48" s="191"/>
      <c r="Z48" s="191"/>
      <c r="AA48" s="108"/>
      <c r="AB48" s="191"/>
      <c r="AC48" s="191"/>
      <c r="AD48" s="191"/>
      <c r="AE48" s="191"/>
      <c r="AF48" s="191"/>
      <c r="AG48" s="191"/>
      <c r="AH48" s="191"/>
    </row>
    <row r="49" spans="1:34" x14ac:dyDescent="0.2">
      <c r="D49" s="108" t="s">
        <v>52</v>
      </c>
      <c r="T49" s="108"/>
      <c r="U49" s="108"/>
      <c r="AA49" s="108"/>
    </row>
    <row r="50" spans="1:34" s="108" customFormat="1" x14ac:dyDescent="0.2">
      <c r="A50" s="253"/>
      <c r="B50" s="253"/>
      <c r="C50" s="238"/>
      <c r="D50" s="108" t="s">
        <v>53</v>
      </c>
      <c r="E50" s="108" t="s">
        <v>1</v>
      </c>
      <c r="F50" s="193">
        <v>59.986111111111107</v>
      </c>
      <c r="G50" s="193">
        <v>99.955882352941174</v>
      </c>
      <c r="H50" s="193">
        <v>84.962500000000006</v>
      </c>
      <c r="I50" s="193">
        <v>84.962500000000006</v>
      </c>
      <c r="J50" s="193">
        <v>140</v>
      </c>
      <c r="K50" s="193">
        <v>140</v>
      </c>
      <c r="L50" s="193">
        <v>120</v>
      </c>
      <c r="M50" s="193">
        <v>120</v>
      </c>
      <c r="N50" s="193">
        <v>210</v>
      </c>
      <c r="O50" s="193">
        <v>210</v>
      </c>
      <c r="P50" s="193">
        <v>122.22222222222223</v>
      </c>
      <c r="Q50" s="193">
        <v>185.11111111111111</v>
      </c>
      <c r="R50" s="193">
        <v>84</v>
      </c>
      <c r="S50" s="193">
        <v>84</v>
      </c>
      <c r="T50" s="193">
        <v>84</v>
      </c>
      <c r="U50" s="193">
        <v>84</v>
      </c>
      <c r="V50" s="193">
        <v>80</v>
      </c>
      <c r="W50" s="193">
        <v>90.042105263157893</v>
      </c>
      <c r="X50" s="193">
        <v>119</v>
      </c>
      <c r="Y50" s="193">
        <v>53.333333333333343</v>
      </c>
      <c r="Z50" s="193">
        <v>60</v>
      </c>
      <c r="AA50" s="193">
        <v>134.02666666666667</v>
      </c>
      <c r="AB50" s="193">
        <v>166.66666666666666</v>
      </c>
      <c r="AC50" s="193">
        <v>166.66666666666666</v>
      </c>
      <c r="AD50" s="193">
        <v>166.66666666666666</v>
      </c>
      <c r="AE50" s="193">
        <v>166.66666666666666</v>
      </c>
      <c r="AF50" s="193">
        <v>249.99999999999997</v>
      </c>
      <c r="AG50" s="193">
        <v>249.99999999999997</v>
      </c>
      <c r="AH50" s="193">
        <v>250</v>
      </c>
    </row>
    <row r="51" spans="1:34" s="108" customFormat="1" x14ac:dyDescent="0.2">
      <c r="A51" s="253"/>
      <c r="B51" s="253"/>
      <c r="C51" s="238"/>
      <c r="D51" s="108" t="s">
        <v>12</v>
      </c>
      <c r="E51" s="108" t="s">
        <v>1</v>
      </c>
      <c r="F51" s="193">
        <v>29.964166666666667</v>
      </c>
      <c r="G51" s="193">
        <v>39.975000000000001</v>
      </c>
      <c r="H51" s="193">
        <v>33.978749999999998</v>
      </c>
      <c r="I51" s="193">
        <v>33.978749999999998</v>
      </c>
      <c r="J51" s="193">
        <v>40</v>
      </c>
      <c r="K51" s="193">
        <v>40</v>
      </c>
      <c r="L51" s="193">
        <v>30</v>
      </c>
      <c r="M51" s="193">
        <v>30</v>
      </c>
      <c r="N51" s="193">
        <v>105.03999999999999</v>
      </c>
      <c r="O51" s="193">
        <v>58.5</v>
      </c>
      <c r="P51" s="193">
        <v>32.5</v>
      </c>
      <c r="Q51" s="193">
        <v>62.000000000000007</v>
      </c>
      <c r="R51" s="193">
        <v>52.500000000000007</v>
      </c>
      <c r="S51" s="193">
        <v>52.500000000000007</v>
      </c>
      <c r="T51" s="193">
        <v>52.500000000000007</v>
      </c>
      <c r="U51" s="193">
        <v>52.500000000000007</v>
      </c>
      <c r="V51" s="193">
        <v>200</v>
      </c>
      <c r="W51" s="193">
        <v>50.009473684210519</v>
      </c>
      <c r="X51" s="193">
        <v>64</v>
      </c>
      <c r="Y51" s="193">
        <v>28.44444444444445</v>
      </c>
      <c r="Z51" s="193">
        <v>50.000000000000007</v>
      </c>
      <c r="AA51" s="193">
        <v>73.777777777777786</v>
      </c>
      <c r="AB51" s="193">
        <v>50</v>
      </c>
      <c r="AC51" s="193">
        <v>50</v>
      </c>
      <c r="AD51" s="193">
        <v>50</v>
      </c>
      <c r="AE51" s="193">
        <v>50</v>
      </c>
      <c r="AF51" s="193">
        <v>61.111111111111114</v>
      </c>
      <c r="AG51" s="193">
        <v>61.111111111111114</v>
      </c>
      <c r="AH51" s="193">
        <v>53.333333333333343</v>
      </c>
    </row>
    <row r="52" spans="1:34" s="108" customFormat="1" ht="12.75" customHeight="1" x14ac:dyDescent="0.2">
      <c r="A52" s="253"/>
      <c r="B52" s="253"/>
      <c r="C52" s="238"/>
      <c r="D52" s="108" t="s">
        <v>54</v>
      </c>
      <c r="E52" s="108" t="s">
        <v>1</v>
      </c>
      <c r="F52" s="193">
        <v>129.97</v>
      </c>
      <c r="G52" s="193">
        <v>160.04470588235296</v>
      </c>
      <c r="H52" s="193">
        <v>136.03800000000001</v>
      </c>
      <c r="I52" s="193">
        <v>136.03800000000001</v>
      </c>
      <c r="J52" s="193">
        <v>150</v>
      </c>
      <c r="K52" s="193">
        <v>150</v>
      </c>
      <c r="L52" s="193">
        <v>130</v>
      </c>
      <c r="M52" s="193">
        <v>130</v>
      </c>
      <c r="N52" s="193">
        <v>448</v>
      </c>
      <c r="O52" s="193">
        <v>252</v>
      </c>
      <c r="P52" s="193">
        <v>140</v>
      </c>
      <c r="Q52" s="193">
        <v>273.33333333333331</v>
      </c>
      <c r="R52" s="193">
        <v>126</v>
      </c>
      <c r="S52" s="193">
        <v>126</v>
      </c>
      <c r="T52" s="193">
        <v>126</v>
      </c>
      <c r="U52" s="193">
        <v>126</v>
      </c>
      <c r="V52" s="193">
        <v>330</v>
      </c>
      <c r="W52" s="193">
        <v>179.97473684210524</v>
      </c>
      <c r="X52" s="193">
        <v>285</v>
      </c>
      <c r="Y52" s="193">
        <v>106.66666666666669</v>
      </c>
      <c r="Z52" s="193">
        <v>166.66666666666669</v>
      </c>
      <c r="AA52" s="193">
        <v>243.04488888888889</v>
      </c>
      <c r="AB52" s="193">
        <v>200</v>
      </c>
      <c r="AC52" s="193">
        <v>200</v>
      </c>
      <c r="AD52" s="193">
        <v>200</v>
      </c>
      <c r="AE52" s="193">
        <v>200</v>
      </c>
      <c r="AF52" s="193">
        <v>249.99999999999997</v>
      </c>
      <c r="AG52" s="193">
        <v>249.99999999999997</v>
      </c>
      <c r="AH52" s="193">
        <v>560</v>
      </c>
    </row>
    <row r="53" spans="1:34" ht="12.75" customHeight="1" x14ac:dyDescent="0.2">
      <c r="F53" s="142"/>
      <c r="G53" s="142"/>
      <c r="H53" s="142"/>
      <c r="I53" s="142"/>
      <c r="J53" s="142"/>
      <c r="K53" s="142"/>
      <c r="L53" s="142"/>
      <c r="M53" s="142"/>
      <c r="N53" s="142"/>
      <c r="O53" s="142"/>
      <c r="P53" s="142"/>
      <c r="Q53" s="142"/>
      <c r="R53" s="142"/>
      <c r="S53" s="142"/>
      <c r="T53" s="142"/>
      <c r="U53" s="142"/>
      <c r="V53" s="142"/>
      <c r="W53" s="142"/>
      <c r="X53" s="142"/>
      <c r="Y53" s="142"/>
      <c r="Z53" s="142"/>
      <c r="AA53" s="142"/>
      <c r="AB53" s="142"/>
      <c r="AC53" s="142"/>
      <c r="AD53" s="142"/>
      <c r="AE53" s="142"/>
      <c r="AF53" s="142"/>
      <c r="AG53" s="142"/>
      <c r="AH53" s="142"/>
    </row>
    <row r="54" spans="1:34" s="108" customFormat="1" ht="12.75" customHeight="1" x14ac:dyDescent="0.2">
      <c r="A54" s="253"/>
      <c r="B54" s="253"/>
      <c r="C54" s="238"/>
      <c r="D54" s="108" t="s">
        <v>55</v>
      </c>
      <c r="E54" s="108" t="s">
        <v>1</v>
      </c>
      <c r="F54" s="194">
        <v>0</v>
      </c>
      <c r="G54" s="194">
        <v>0</v>
      </c>
      <c r="H54" s="194">
        <v>0</v>
      </c>
      <c r="I54" s="194">
        <v>0</v>
      </c>
      <c r="J54" s="194">
        <v>0</v>
      </c>
      <c r="K54" s="194">
        <v>0</v>
      </c>
      <c r="L54" s="194">
        <v>0</v>
      </c>
      <c r="M54" s="194">
        <v>0</v>
      </c>
      <c r="N54" s="194">
        <v>25000</v>
      </c>
      <c r="O54" s="194">
        <v>20000</v>
      </c>
      <c r="P54" s="194">
        <v>20000</v>
      </c>
      <c r="Q54" s="194">
        <v>10000</v>
      </c>
      <c r="R54" s="194">
        <v>0</v>
      </c>
      <c r="S54" s="194">
        <v>0</v>
      </c>
      <c r="T54" s="194">
        <v>0</v>
      </c>
      <c r="U54" s="194">
        <v>0</v>
      </c>
      <c r="V54" s="194">
        <v>0</v>
      </c>
      <c r="W54" s="194">
        <v>25000</v>
      </c>
      <c r="X54" s="194">
        <v>10000</v>
      </c>
      <c r="Y54" s="194">
        <v>0</v>
      </c>
      <c r="Z54" s="194">
        <v>0</v>
      </c>
      <c r="AA54" s="194">
        <v>25000</v>
      </c>
      <c r="AB54" s="194">
        <v>15000</v>
      </c>
      <c r="AC54" s="194">
        <v>15000</v>
      </c>
      <c r="AD54" s="194">
        <v>15000</v>
      </c>
      <c r="AE54" s="194">
        <v>15000</v>
      </c>
      <c r="AF54" s="194">
        <v>20000</v>
      </c>
      <c r="AG54" s="194">
        <v>20000</v>
      </c>
      <c r="AH54" s="194">
        <v>20000</v>
      </c>
    </row>
    <row r="55" spans="1:34" ht="12.75" customHeight="1" x14ac:dyDescent="0.2"/>
    <row r="56" spans="1:34" s="141" customFormat="1" ht="12.75" customHeight="1" x14ac:dyDescent="0.2">
      <c r="A56" s="241"/>
      <c r="B56" s="242" t="s">
        <v>23</v>
      </c>
      <c r="C56" s="238"/>
      <c r="D56" s="141" t="s">
        <v>59</v>
      </c>
      <c r="F56" s="223">
        <v>0.2</v>
      </c>
      <c r="G56" s="223">
        <v>0.5</v>
      </c>
      <c r="H56" s="223">
        <v>0.5</v>
      </c>
      <c r="I56" s="223">
        <v>0.5</v>
      </c>
      <c r="J56" s="223">
        <v>0.5</v>
      </c>
      <c r="K56" s="223">
        <v>0.5</v>
      </c>
      <c r="L56" s="223">
        <v>0.5</v>
      </c>
      <c r="M56" s="223">
        <v>0.5</v>
      </c>
      <c r="N56" s="223">
        <v>0.8</v>
      </c>
      <c r="O56" s="223">
        <v>0.8</v>
      </c>
      <c r="P56" s="223">
        <v>0.7</v>
      </c>
      <c r="Q56" s="223">
        <v>0.7</v>
      </c>
      <c r="R56" s="223">
        <v>0.8</v>
      </c>
      <c r="S56" s="223">
        <v>0.8</v>
      </c>
      <c r="T56" s="223">
        <v>0.8</v>
      </c>
      <c r="U56" s="223">
        <v>0.8</v>
      </c>
      <c r="V56" s="223">
        <v>0.8</v>
      </c>
      <c r="W56" s="223">
        <v>0.5</v>
      </c>
      <c r="X56" s="223">
        <v>0.8</v>
      </c>
      <c r="Y56" s="223">
        <v>0.8</v>
      </c>
      <c r="Z56" s="223">
        <v>0.8</v>
      </c>
      <c r="AA56" s="223">
        <v>0.7</v>
      </c>
      <c r="AB56" s="223">
        <v>0.7</v>
      </c>
      <c r="AC56" s="223">
        <v>0.7</v>
      </c>
      <c r="AD56" s="223">
        <v>0.7</v>
      </c>
      <c r="AE56" s="223">
        <v>0.7</v>
      </c>
      <c r="AF56" s="223">
        <v>0.8</v>
      </c>
      <c r="AG56" s="223">
        <v>0.8</v>
      </c>
      <c r="AH56" s="223">
        <v>0.9</v>
      </c>
    </row>
    <row r="57" spans="1:34" ht="12.75" customHeight="1" x14ac:dyDescent="0.2"/>
    <row r="58" spans="1:34" s="141" customFormat="1" ht="12.75" customHeight="1" x14ac:dyDescent="0.2">
      <c r="A58" s="241"/>
      <c r="B58" s="242"/>
      <c r="C58" s="238"/>
      <c r="F58" s="222"/>
      <c r="G58" s="222"/>
      <c r="H58" s="222"/>
      <c r="I58" s="222"/>
      <c r="J58" s="222"/>
      <c r="K58" s="222"/>
      <c r="L58" s="222"/>
      <c r="M58" s="222"/>
      <c r="N58" s="222"/>
      <c r="O58" s="222"/>
      <c r="P58" s="222"/>
      <c r="Q58" s="222"/>
      <c r="R58" s="222"/>
      <c r="S58" s="222"/>
      <c r="T58" s="222"/>
      <c r="U58" s="222"/>
      <c r="V58" s="222"/>
      <c r="W58" s="222"/>
      <c r="X58" s="222"/>
      <c r="Y58" s="222"/>
      <c r="Z58" s="222"/>
      <c r="AA58" s="222"/>
      <c r="AB58" s="222"/>
      <c r="AC58" s="222"/>
      <c r="AD58" s="222"/>
      <c r="AE58" s="222"/>
      <c r="AF58" s="222"/>
      <c r="AG58" s="222"/>
      <c r="AH58" s="222"/>
    </row>
  </sheetData>
  <mergeCells count="1">
    <mergeCell ref="D46:E46"/>
  </mergeCells>
  <phoneticPr fontId="37" type="noConversion"/>
  <pageMargins left="0.86614173228346458" right="0.74803149606299213" top="0.39370078740157483" bottom="0" header="0.31496062992125984" footer="0.31496062992125984"/>
  <pageSetup paperSize="9" scale="65" fitToWidth="4" orientation="landscape" verticalDpi="300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O115"/>
  <sheetViews>
    <sheetView topLeftCell="A28" workbookViewId="0">
      <selection activeCell="O17" sqref="O17"/>
    </sheetView>
  </sheetViews>
  <sheetFormatPr defaultRowHeight="12" x14ac:dyDescent="0.2"/>
  <cols>
    <col min="1" max="1" width="3.28515625" style="10" customWidth="1"/>
    <col min="2" max="2" width="40.7109375" style="10" customWidth="1"/>
    <col min="3" max="3" width="2.28515625" style="10" customWidth="1"/>
    <col min="4" max="4" width="10.85546875" style="10" customWidth="1"/>
    <col min="5" max="5" width="2.5703125" style="10" customWidth="1"/>
    <col min="6" max="6" width="9.7109375" style="10" customWidth="1"/>
    <col min="7" max="7" width="9.140625" style="10"/>
    <col min="8" max="8" width="12.28515625" style="10" customWidth="1"/>
    <col min="9" max="9" width="9.140625" style="23"/>
    <col min="10" max="11" width="9.140625" style="10"/>
    <col min="12" max="12" width="9.140625" style="10" hidden="1" customWidth="1"/>
    <col min="13" max="14" width="0" style="10" hidden="1" customWidth="1"/>
    <col min="15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10">
        <v>7</v>
      </c>
      <c r="H1" s="10">
        <v>8</v>
      </c>
    </row>
    <row r="2" spans="1:9" hidden="1" x14ac:dyDescent="0.2"/>
    <row r="3" spans="1:9" x14ac:dyDescent="0.2">
      <c r="A3" s="10">
        <v>1</v>
      </c>
      <c r="B3" s="95" t="s">
        <v>118</v>
      </c>
      <c r="C3" s="27" t="s">
        <v>119</v>
      </c>
      <c r="D3" s="27" t="s">
        <v>119</v>
      </c>
      <c r="E3" s="27"/>
      <c r="F3" s="27" t="s">
        <v>119</v>
      </c>
      <c r="G3" s="27" t="s">
        <v>119</v>
      </c>
      <c r="H3" s="27" t="s">
        <v>119</v>
      </c>
      <c r="I3" s="27" t="s">
        <v>119</v>
      </c>
    </row>
    <row r="4" spans="1:9" x14ac:dyDescent="0.2">
      <c r="A4" s="10">
        <v>1</v>
      </c>
      <c r="B4" s="95" t="s">
        <v>0</v>
      </c>
      <c r="C4" s="24" t="s">
        <v>119</v>
      </c>
      <c r="D4" s="24" t="s">
        <v>119</v>
      </c>
      <c r="E4" s="24"/>
      <c r="F4" s="24" t="s">
        <v>119</v>
      </c>
      <c r="G4" s="24" t="s">
        <v>119</v>
      </c>
      <c r="H4" s="24" t="s">
        <v>119</v>
      </c>
      <c r="I4" s="25" t="s">
        <v>119</v>
      </c>
    </row>
    <row r="5" spans="1:9" x14ac:dyDescent="0.2">
      <c r="A5" s="10">
        <v>1</v>
      </c>
      <c r="B5" s="24" t="s">
        <v>119</v>
      </c>
      <c r="C5" s="24" t="s">
        <v>119</v>
      </c>
      <c r="D5" s="61" t="s">
        <v>119</v>
      </c>
      <c r="E5" s="62"/>
      <c r="F5" s="62" t="s">
        <v>119</v>
      </c>
      <c r="G5" s="175" t="s">
        <v>120</v>
      </c>
      <c r="H5" s="62"/>
      <c r="I5" s="61" t="s">
        <v>119</v>
      </c>
    </row>
    <row r="6" spans="1:9" x14ac:dyDescent="0.2">
      <c r="A6" s="10">
        <v>1</v>
      </c>
      <c r="B6" s="79" t="s">
        <v>121</v>
      </c>
      <c r="C6" s="24" t="s">
        <v>119</v>
      </c>
      <c r="D6" s="61" t="s">
        <v>119</v>
      </c>
      <c r="E6" s="62"/>
      <c r="F6" s="62" t="s">
        <v>119</v>
      </c>
      <c r="G6" s="62" t="s">
        <v>119</v>
      </c>
      <c r="H6" s="62" t="s">
        <v>119</v>
      </c>
      <c r="I6" s="61" t="s">
        <v>119</v>
      </c>
    </row>
    <row r="7" spans="1:9" x14ac:dyDescent="0.2">
      <c r="A7" s="10">
        <v>1</v>
      </c>
      <c r="B7" s="95" t="s">
        <v>75</v>
      </c>
      <c r="C7" s="24" t="s">
        <v>119</v>
      </c>
      <c r="D7" s="61" t="s">
        <v>119</v>
      </c>
      <c r="E7" s="62"/>
      <c r="F7" s="62" t="s">
        <v>119</v>
      </c>
      <c r="G7" s="62" t="s">
        <v>119</v>
      </c>
      <c r="H7" s="62" t="s">
        <v>119</v>
      </c>
      <c r="I7" s="61" t="s">
        <v>119</v>
      </c>
    </row>
    <row r="8" spans="1:9" x14ac:dyDescent="0.2">
      <c r="A8" s="10">
        <v>1</v>
      </c>
      <c r="B8" s="24" t="s">
        <v>119</v>
      </c>
      <c r="C8" s="24" t="s">
        <v>119</v>
      </c>
      <c r="D8" s="61" t="s">
        <v>119</v>
      </c>
      <c r="E8" s="62"/>
      <c r="F8" s="62" t="s">
        <v>119</v>
      </c>
      <c r="G8" s="62" t="s">
        <v>119</v>
      </c>
      <c r="H8" s="62" t="s">
        <v>119</v>
      </c>
      <c r="I8" s="61" t="s">
        <v>119</v>
      </c>
    </row>
    <row r="9" spans="1:9" x14ac:dyDescent="0.2">
      <c r="A9" s="10">
        <v>1</v>
      </c>
      <c r="B9" s="95" t="s">
        <v>122</v>
      </c>
      <c r="C9" s="95" t="s">
        <v>119</v>
      </c>
      <c r="D9" s="101" t="s">
        <v>119</v>
      </c>
      <c r="E9" s="102"/>
      <c r="F9" s="102" t="s">
        <v>119</v>
      </c>
      <c r="G9" s="144">
        <v>12000</v>
      </c>
      <c r="H9" s="145" t="s">
        <v>1</v>
      </c>
      <c r="I9" s="61" t="s">
        <v>119</v>
      </c>
    </row>
    <row r="10" spans="1:9" x14ac:dyDescent="0.2">
      <c r="A10" s="10">
        <v>1</v>
      </c>
      <c r="B10" s="24" t="s">
        <v>119</v>
      </c>
      <c r="C10" s="24" t="s">
        <v>119</v>
      </c>
      <c r="D10" s="61" t="s">
        <v>119</v>
      </c>
      <c r="E10" s="62"/>
      <c r="F10" s="62" t="s">
        <v>119</v>
      </c>
      <c r="G10" s="96" t="s">
        <v>119</v>
      </c>
      <c r="H10" s="97" t="s">
        <v>119</v>
      </c>
      <c r="I10" s="61" t="s">
        <v>119</v>
      </c>
    </row>
    <row r="11" spans="1:9" x14ac:dyDescent="0.2">
      <c r="A11" s="10">
        <v>1</v>
      </c>
      <c r="B11" s="24" t="s">
        <v>123</v>
      </c>
      <c r="C11" s="24" t="s">
        <v>119</v>
      </c>
      <c r="D11" s="61" t="s">
        <v>119</v>
      </c>
      <c r="E11" s="62"/>
      <c r="F11" s="62" t="s">
        <v>119</v>
      </c>
      <c r="G11" s="96">
        <v>15000</v>
      </c>
      <c r="H11" s="97" t="s">
        <v>1</v>
      </c>
      <c r="I11" s="61" t="s">
        <v>119</v>
      </c>
    </row>
    <row r="12" spans="1:9" x14ac:dyDescent="0.2">
      <c r="A12" s="10">
        <v>1</v>
      </c>
      <c r="B12" s="24" t="s">
        <v>124</v>
      </c>
      <c r="C12" s="24" t="s">
        <v>119</v>
      </c>
      <c r="D12" s="61" t="s">
        <v>119</v>
      </c>
      <c r="E12" s="62"/>
      <c r="F12" s="62" t="s">
        <v>119</v>
      </c>
      <c r="G12" s="40">
        <v>20</v>
      </c>
      <c r="H12" s="73" t="s">
        <v>2</v>
      </c>
      <c r="I12" s="61" t="s">
        <v>119</v>
      </c>
    </row>
    <row r="13" spans="1:9" hidden="1" x14ac:dyDescent="0.2">
      <c r="A13" s="10">
        <v>0</v>
      </c>
      <c r="B13" s="24" t="s">
        <v>119</v>
      </c>
      <c r="C13" s="24" t="s">
        <v>119</v>
      </c>
      <c r="D13" s="61" t="s">
        <v>119</v>
      </c>
      <c r="E13" s="62" t="s">
        <v>119</v>
      </c>
      <c r="F13" s="62" t="s">
        <v>119</v>
      </c>
      <c r="G13" s="62" t="s">
        <v>119</v>
      </c>
      <c r="H13" s="62" t="s">
        <v>119</v>
      </c>
      <c r="I13" s="61" t="s">
        <v>119</v>
      </c>
    </row>
    <row r="14" spans="1:9" x14ac:dyDescent="0.2">
      <c r="A14" s="10">
        <v>1</v>
      </c>
      <c r="B14" s="24" t="s">
        <v>119</v>
      </c>
      <c r="C14" s="24" t="s">
        <v>119</v>
      </c>
      <c r="D14" s="61" t="s">
        <v>119</v>
      </c>
      <c r="E14" s="62"/>
      <c r="F14" s="62" t="s">
        <v>119</v>
      </c>
      <c r="G14" s="40" t="s">
        <v>119</v>
      </c>
      <c r="H14" s="73" t="s">
        <v>119</v>
      </c>
      <c r="I14" s="61" t="s">
        <v>119</v>
      </c>
    </row>
    <row r="15" spans="1:9" x14ac:dyDescent="0.2">
      <c r="A15" s="10">
        <v>1</v>
      </c>
      <c r="B15" s="24" t="s">
        <v>125</v>
      </c>
      <c r="C15" s="24" t="s">
        <v>119</v>
      </c>
      <c r="D15" s="61" t="s">
        <v>119</v>
      </c>
      <c r="E15" s="62"/>
      <c r="F15" s="62" t="s">
        <v>119</v>
      </c>
      <c r="G15" s="249">
        <v>0.5</v>
      </c>
      <c r="H15" s="73" t="s">
        <v>3</v>
      </c>
      <c r="I15" s="61" t="s">
        <v>119</v>
      </c>
    </row>
    <row r="16" spans="1:9" x14ac:dyDescent="0.2">
      <c r="A16" s="10">
        <v>1</v>
      </c>
      <c r="B16" s="24" t="s">
        <v>126</v>
      </c>
      <c r="C16" s="24" t="s">
        <v>119</v>
      </c>
      <c r="D16" s="61" t="s">
        <v>119</v>
      </c>
      <c r="E16" s="62"/>
      <c r="F16" s="62" t="s">
        <v>119</v>
      </c>
      <c r="G16" s="40">
        <v>1</v>
      </c>
      <c r="H16" s="73" t="s">
        <v>127</v>
      </c>
      <c r="I16" s="61" t="s">
        <v>119</v>
      </c>
    </row>
    <row r="17" spans="1:12" x14ac:dyDescent="0.2">
      <c r="A17" s="10">
        <v>1</v>
      </c>
      <c r="B17" s="24" t="s">
        <v>119</v>
      </c>
      <c r="C17" s="24" t="s">
        <v>119</v>
      </c>
      <c r="D17" s="61" t="s">
        <v>119</v>
      </c>
      <c r="E17" s="62"/>
      <c r="F17" s="62" t="s">
        <v>119</v>
      </c>
      <c r="G17" s="40" t="s">
        <v>119</v>
      </c>
      <c r="H17" s="73" t="s">
        <v>119</v>
      </c>
      <c r="I17" s="61" t="s">
        <v>119</v>
      </c>
    </row>
    <row r="18" spans="1:12" x14ac:dyDescent="0.2">
      <c r="A18" s="10">
        <v>1</v>
      </c>
      <c r="B18" s="24" t="s">
        <v>128</v>
      </c>
      <c r="C18" s="25" t="s">
        <v>119</v>
      </c>
      <c r="D18" s="25" t="s">
        <v>119</v>
      </c>
      <c r="E18" s="25" t="s">
        <v>119</v>
      </c>
      <c r="F18" s="25" t="s">
        <v>119</v>
      </c>
      <c r="G18" s="40">
        <v>11.344000000000001</v>
      </c>
      <c r="H18" s="73" t="s">
        <v>2</v>
      </c>
      <c r="I18" s="25" t="s">
        <v>119</v>
      </c>
    </row>
    <row r="19" spans="1:12" x14ac:dyDescent="0.2">
      <c r="A19" s="10">
        <v>1</v>
      </c>
      <c r="B19" s="24" t="s">
        <v>119</v>
      </c>
      <c r="C19" s="25" t="s">
        <v>119</v>
      </c>
      <c r="D19" s="61" t="s">
        <v>119</v>
      </c>
      <c r="E19" s="62" t="s">
        <v>119</v>
      </c>
      <c r="F19" s="62" t="s">
        <v>119</v>
      </c>
      <c r="G19" s="62" t="s">
        <v>119</v>
      </c>
      <c r="H19" s="62" t="s">
        <v>119</v>
      </c>
      <c r="I19" s="61" t="s">
        <v>119</v>
      </c>
    </row>
    <row r="20" spans="1:12" hidden="1" x14ac:dyDescent="0.2">
      <c r="A20" s="10">
        <v>0</v>
      </c>
      <c r="B20" s="24" t="s">
        <v>119</v>
      </c>
      <c r="C20" s="27" t="s">
        <v>119</v>
      </c>
      <c r="D20" s="27" t="s">
        <v>119</v>
      </c>
      <c r="E20" s="24" t="s">
        <v>119</v>
      </c>
      <c r="F20" s="28" t="s">
        <v>119</v>
      </c>
      <c r="G20" s="27" t="s">
        <v>119</v>
      </c>
      <c r="H20" s="24" t="s">
        <v>119</v>
      </c>
      <c r="I20" s="25" t="s">
        <v>119</v>
      </c>
    </row>
    <row r="21" spans="1:12" x14ac:dyDescent="0.2">
      <c r="A21" s="10">
        <v>1</v>
      </c>
      <c r="B21" s="24" t="s">
        <v>130</v>
      </c>
      <c r="C21" s="27" t="s">
        <v>119</v>
      </c>
      <c r="D21" s="27" t="s">
        <v>119</v>
      </c>
      <c r="E21" s="24" t="s">
        <v>119</v>
      </c>
      <c r="F21" s="24" t="s">
        <v>119</v>
      </c>
      <c r="G21" s="200">
        <v>40000</v>
      </c>
      <c r="H21" s="24" t="s">
        <v>131</v>
      </c>
      <c r="I21" s="24" t="s">
        <v>119</v>
      </c>
    </row>
    <row r="22" spans="1:12" hidden="1" x14ac:dyDescent="0.2">
      <c r="A22" s="10">
        <v>0</v>
      </c>
      <c r="B22" s="24" t="s">
        <v>119</v>
      </c>
      <c r="C22" s="27" t="s">
        <v>119</v>
      </c>
      <c r="D22" s="29" t="s">
        <v>119</v>
      </c>
      <c r="E22" s="24" t="s">
        <v>119</v>
      </c>
      <c r="F22" s="28" t="s">
        <v>119</v>
      </c>
      <c r="G22" s="27" t="s">
        <v>119</v>
      </c>
      <c r="H22" s="24" t="s">
        <v>119</v>
      </c>
      <c r="I22" s="24" t="s">
        <v>119</v>
      </c>
    </row>
    <row r="23" spans="1:12" hidden="1" x14ac:dyDescent="0.2">
      <c r="A23" s="10">
        <v>0</v>
      </c>
      <c r="B23" s="24" t="s">
        <v>119</v>
      </c>
      <c r="C23" s="27" t="s">
        <v>119</v>
      </c>
      <c r="D23" s="29" t="s">
        <v>119</v>
      </c>
      <c r="E23" s="24" t="s">
        <v>119</v>
      </c>
      <c r="F23" s="28" t="s">
        <v>119</v>
      </c>
      <c r="G23" s="27" t="s">
        <v>119</v>
      </c>
      <c r="H23" s="24" t="s">
        <v>119</v>
      </c>
      <c r="I23" s="24" t="s">
        <v>119</v>
      </c>
    </row>
    <row r="24" spans="1:12" ht="13.5" hidden="1" x14ac:dyDescent="0.2">
      <c r="A24" s="10">
        <v>0</v>
      </c>
      <c r="B24" s="24" t="s">
        <v>119</v>
      </c>
      <c r="C24" s="27" t="s">
        <v>119</v>
      </c>
      <c r="D24" s="29" t="s">
        <v>119</v>
      </c>
      <c r="E24" s="58" t="s">
        <v>119</v>
      </c>
      <c r="F24" s="28" t="s">
        <v>119</v>
      </c>
      <c r="G24" s="27" t="s">
        <v>119</v>
      </c>
      <c r="H24" s="24" t="s">
        <v>119</v>
      </c>
      <c r="I24" s="24" t="s">
        <v>119</v>
      </c>
    </row>
    <row r="25" spans="1:12" hidden="1" x14ac:dyDescent="0.2">
      <c r="A25" s="10">
        <v>0</v>
      </c>
      <c r="B25" s="24" t="s">
        <v>119</v>
      </c>
      <c r="C25" s="27" t="s">
        <v>119</v>
      </c>
      <c r="D25" s="27" t="s">
        <v>119</v>
      </c>
      <c r="E25" s="24" t="s">
        <v>119</v>
      </c>
      <c r="F25" s="28" t="s">
        <v>119</v>
      </c>
      <c r="G25" s="27" t="s">
        <v>119</v>
      </c>
      <c r="H25" s="24" t="s">
        <v>119</v>
      </c>
      <c r="I25" s="24" t="s">
        <v>119</v>
      </c>
    </row>
    <row r="26" spans="1:12" hidden="1" x14ac:dyDescent="0.2">
      <c r="A26" s="10">
        <v>0</v>
      </c>
      <c r="B26" s="24" t="s">
        <v>119</v>
      </c>
      <c r="C26" s="27" t="s">
        <v>119</v>
      </c>
      <c r="D26" s="29" t="s">
        <v>119</v>
      </c>
      <c r="E26" s="24" t="s">
        <v>119</v>
      </c>
      <c r="F26" s="28" t="s">
        <v>119</v>
      </c>
      <c r="G26" s="27" t="s">
        <v>119</v>
      </c>
      <c r="H26" s="24" t="s">
        <v>119</v>
      </c>
      <c r="I26" s="24" t="s">
        <v>119</v>
      </c>
    </row>
    <row r="27" spans="1:12" hidden="1" x14ac:dyDescent="0.2">
      <c r="A27" s="10">
        <v>0</v>
      </c>
      <c r="B27" s="24" t="s">
        <v>119</v>
      </c>
      <c r="C27" s="27" t="s">
        <v>119</v>
      </c>
      <c r="D27" s="27" t="s">
        <v>119</v>
      </c>
      <c r="E27" s="24" t="s">
        <v>119</v>
      </c>
      <c r="F27" s="28" t="s">
        <v>119</v>
      </c>
      <c r="G27" s="27" t="s">
        <v>119</v>
      </c>
      <c r="H27" s="24" t="s">
        <v>119</v>
      </c>
      <c r="I27" s="24" t="s">
        <v>119</v>
      </c>
    </row>
    <row r="28" spans="1:12" x14ac:dyDescent="0.2">
      <c r="A28" s="10">
        <v>1</v>
      </c>
      <c r="B28" s="24"/>
      <c r="C28" s="27" t="s">
        <v>119</v>
      </c>
      <c r="D28" s="61" t="s">
        <v>119</v>
      </c>
      <c r="E28" s="62"/>
      <c r="F28" s="62" t="s">
        <v>119</v>
      </c>
      <c r="G28" s="62" t="s">
        <v>119</v>
      </c>
      <c r="H28" s="62" t="s">
        <v>119</v>
      </c>
      <c r="I28" s="61" t="s">
        <v>119</v>
      </c>
      <c r="L28" s="10" t="s">
        <v>9</v>
      </c>
    </row>
    <row r="29" spans="1:12" x14ac:dyDescent="0.2">
      <c r="A29" s="10">
        <v>1</v>
      </c>
      <c r="B29" s="159">
        <v>0</v>
      </c>
      <c r="C29" s="160" t="s">
        <v>119</v>
      </c>
      <c r="D29" s="161" t="s">
        <v>132</v>
      </c>
      <c r="E29" s="162"/>
      <c r="F29" s="162" t="s">
        <v>133</v>
      </c>
      <c r="G29" s="162" t="s">
        <v>134</v>
      </c>
      <c r="H29" s="162" t="s">
        <v>119</v>
      </c>
      <c r="I29" s="161" t="s">
        <v>135</v>
      </c>
    </row>
    <row r="30" spans="1:12" x14ac:dyDescent="0.2">
      <c r="A30" s="10">
        <v>1</v>
      </c>
      <c r="B30" s="163" t="s">
        <v>136</v>
      </c>
      <c r="C30" s="164" t="s">
        <v>119</v>
      </c>
      <c r="D30" s="165" t="s">
        <v>3</v>
      </c>
      <c r="E30" s="165"/>
      <c r="F30" s="165" t="s">
        <v>137</v>
      </c>
      <c r="G30" s="165" t="s">
        <v>108</v>
      </c>
      <c r="H30" s="165" t="s">
        <v>119</v>
      </c>
      <c r="I30" s="166" t="s">
        <v>138</v>
      </c>
    </row>
    <row r="31" spans="1:12" hidden="1" x14ac:dyDescent="0.2">
      <c r="A31" s="10">
        <v>0</v>
      </c>
      <c r="B31" s="32" t="s">
        <v>139</v>
      </c>
      <c r="C31" s="27" t="s">
        <v>119</v>
      </c>
      <c r="D31" s="27" t="s">
        <v>119</v>
      </c>
      <c r="E31" s="27"/>
      <c r="F31" s="27" t="s">
        <v>119</v>
      </c>
      <c r="G31" s="27" t="s">
        <v>119</v>
      </c>
      <c r="H31" s="27" t="s">
        <v>119</v>
      </c>
      <c r="I31" s="27" t="s">
        <v>119</v>
      </c>
      <c r="L31" s="63" t="str">
        <f>+H31</f>
        <v/>
      </c>
    </row>
    <row r="32" spans="1:12" hidden="1" x14ac:dyDescent="0.2">
      <c r="A32" s="10">
        <v>0</v>
      </c>
      <c r="B32" s="11" t="s">
        <v>216</v>
      </c>
      <c r="C32" s="75" t="s">
        <v>119</v>
      </c>
      <c r="D32" s="7" t="s">
        <v>119</v>
      </c>
      <c r="E32" s="9" t="s">
        <v>119</v>
      </c>
      <c r="F32" s="81" t="s">
        <v>119</v>
      </c>
      <c r="G32" s="24" t="s">
        <v>119</v>
      </c>
      <c r="H32" s="24" t="s">
        <v>119</v>
      </c>
      <c r="I32" s="24" t="s">
        <v>119</v>
      </c>
    </row>
    <row r="33" spans="1:14" x14ac:dyDescent="0.2">
      <c r="A33" s="10">
        <v>1</v>
      </c>
      <c r="B33" s="43" t="s">
        <v>142</v>
      </c>
      <c r="C33" s="91" t="s">
        <v>119</v>
      </c>
      <c r="D33" s="92" t="s">
        <v>119</v>
      </c>
      <c r="E33" s="91"/>
      <c r="F33" s="91" t="s">
        <v>119</v>
      </c>
      <c r="G33" s="91" t="s">
        <v>119</v>
      </c>
      <c r="H33" s="91">
        <v>4817.6692926998348</v>
      </c>
      <c r="I33" s="91" t="s">
        <v>119</v>
      </c>
      <c r="L33" s="10">
        <f>SUBTOTAL(9,G34:G48)</f>
        <v>4205.538704515162</v>
      </c>
      <c r="M33" s="63"/>
      <c r="N33" s="218">
        <v>97.783582721621897</v>
      </c>
    </row>
    <row r="34" spans="1:14" x14ac:dyDescent="0.2">
      <c r="A34" s="10">
        <v>1</v>
      </c>
      <c r="B34" s="26" t="s">
        <v>143</v>
      </c>
      <c r="C34" s="27" t="s">
        <v>119</v>
      </c>
      <c r="D34" s="27">
        <v>40000</v>
      </c>
      <c r="E34" s="27"/>
      <c r="F34" s="71">
        <v>1.7500000000000002E-2</v>
      </c>
      <c r="G34" s="27">
        <v>700.00000000000011</v>
      </c>
      <c r="H34" s="27" t="s">
        <v>119</v>
      </c>
      <c r="I34" s="27">
        <v>4.0495216957633255</v>
      </c>
      <c r="K34" s="177"/>
      <c r="M34" s="218">
        <v>87.612845344804128</v>
      </c>
    </row>
    <row r="35" spans="1:14" x14ac:dyDescent="0.2">
      <c r="A35" s="10">
        <v>1</v>
      </c>
      <c r="B35" s="26" t="s">
        <v>144</v>
      </c>
      <c r="C35" s="27" t="s">
        <v>119</v>
      </c>
      <c r="D35" s="27">
        <v>40000</v>
      </c>
      <c r="E35" s="27"/>
      <c r="F35" s="71">
        <v>2.98E-2</v>
      </c>
      <c r="G35" s="27">
        <v>1192</v>
      </c>
      <c r="H35" s="27" t="s">
        <v>119</v>
      </c>
      <c r="I35" s="27">
        <v>6.8957569447855471</v>
      </c>
      <c r="M35" s="218">
        <v>99.874319229157933</v>
      </c>
    </row>
    <row r="36" spans="1:14" x14ac:dyDescent="0.2">
      <c r="A36" s="10">
        <v>1</v>
      </c>
      <c r="B36" s="26" t="s">
        <v>145</v>
      </c>
      <c r="C36" s="27" t="s">
        <v>119</v>
      </c>
      <c r="D36" s="27">
        <v>2</v>
      </c>
      <c r="E36" s="27"/>
      <c r="F36" s="71">
        <v>0.94000000000000006</v>
      </c>
      <c r="G36" s="27">
        <v>1.8800000000000001</v>
      </c>
      <c r="H36" s="27" t="s">
        <v>119</v>
      </c>
      <c r="I36" s="27">
        <v>1.08758582686215E-2</v>
      </c>
    </row>
    <row r="37" spans="1:14" x14ac:dyDescent="0.2">
      <c r="A37" s="10">
        <v>1</v>
      </c>
      <c r="B37" s="26" t="s">
        <v>146</v>
      </c>
      <c r="C37" s="27" t="s">
        <v>119</v>
      </c>
      <c r="D37" s="27">
        <v>2.6</v>
      </c>
      <c r="E37" s="27"/>
      <c r="F37" s="71">
        <v>5.66</v>
      </c>
      <c r="G37" s="27">
        <v>14.716000000000001</v>
      </c>
      <c r="H37" s="27" t="s">
        <v>119</v>
      </c>
      <c r="I37" s="27">
        <v>8.5132516106932982E-2</v>
      </c>
    </row>
    <row r="38" spans="1:14" x14ac:dyDescent="0.2">
      <c r="A38" s="10">
        <v>1</v>
      </c>
      <c r="B38" s="11" t="s">
        <v>148</v>
      </c>
      <c r="C38" s="75" t="s">
        <v>119</v>
      </c>
      <c r="D38" s="27">
        <v>719.41038027994546</v>
      </c>
      <c r="E38" s="9" t="s">
        <v>119</v>
      </c>
      <c r="F38" s="28">
        <v>0.35732276130554469</v>
      </c>
      <c r="G38" s="27">
        <v>257.0617035935021</v>
      </c>
      <c r="H38" s="24" t="s">
        <v>119</v>
      </c>
      <c r="I38" s="24">
        <v>1.4871099226453826</v>
      </c>
    </row>
    <row r="39" spans="1:14" hidden="1" x14ac:dyDescent="0.2">
      <c r="A39" s="10">
        <v>0</v>
      </c>
      <c r="B39" s="11" t="s">
        <v>53</v>
      </c>
      <c r="C39" s="75" t="s">
        <v>119</v>
      </c>
      <c r="D39" s="82">
        <v>120</v>
      </c>
      <c r="E39" s="9" t="s">
        <v>119</v>
      </c>
      <c r="F39" s="13" t="s">
        <v>119</v>
      </c>
      <c r="G39" s="27" t="s">
        <v>119</v>
      </c>
      <c r="H39" s="24" t="s">
        <v>119</v>
      </c>
      <c r="I39" s="24" t="s">
        <v>119</v>
      </c>
    </row>
    <row r="40" spans="1:14" hidden="1" x14ac:dyDescent="0.2">
      <c r="A40" s="10">
        <v>0</v>
      </c>
      <c r="B40" s="11" t="s">
        <v>12</v>
      </c>
      <c r="C40" s="75" t="s">
        <v>119</v>
      </c>
      <c r="D40" s="82">
        <v>30</v>
      </c>
      <c r="E40" s="9" t="s">
        <v>119</v>
      </c>
      <c r="F40" s="13" t="s">
        <v>119</v>
      </c>
      <c r="G40" s="27" t="s">
        <v>119</v>
      </c>
      <c r="H40" s="24" t="s">
        <v>119</v>
      </c>
      <c r="I40" s="24" t="s">
        <v>119</v>
      </c>
    </row>
    <row r="41" spans="1:14" hidden="1" x14ac:dyDescent="0.2">
      <c r="A41" s="10">
        <v>0</v>
      </c>
      <c r="B41" s="26" t="s">
        <v>54</v>
      </c>
      <c r="C41" s="27" t="s">
        <v>119</v>
      </c>
      <c r="D41" s="27">
        <v>130</v>
      </c>
      <c r="E41" s="27" t="s">
        <v>119</v>
      </c>
      <c r="F41" s="70" t="s">
        <v>119</v>
      </c>
      <c r="G41" s="27" t="s">
        <v>119</v>
      </c>
      <c r="H41" s="27" t="s">
        <v>119</v>
      </c>
      <c r="I41" s="27" t="s">
        <v>119</v>
      </c>
    </row>
    <row r="42" spans="1:14" x14ac:dyDescent="0.2">
      <c r="A42" s="10">
        <v>1</v>
      </c>
      <c r="B42" s="26" t="s">
        <v>149</v>
      </c>
      <c r="C42" s="27" t="s">
        <v>119</v>
      </c>
      <c r="D42" s="27" t="s">
        <v>119</v>
      </c>
      <c r="E42" s="27" t="s">
        <v>119</v>
      </c>
      <c r="F42" s="71" t="s">
        <v>119</v>
      </c>
      <c r="G42" s="27">
        <v>181.18050000000039</v>
      </c>
      <c r="H42" s="27" t="s">
        <v>119</v>
      </c>
      <c r="I42" s="27">
        <v>1.0481348079989266</v>
      </c>
    </row>
    <row r="43" spans="1:14" hidden="1" x14ac:dyDescent="0.2">
      <c r="A43" s="10">
        <v>0</v>
      </c>
      <c r="B43" s="26" t="s">
        <v>217</v>
      </c>
      <c r="C43" s="27" t="s">
        <v>119</v>
      </c>
      <c r="D43" s="27">
        <v>2.4</v>
      </c>
      <c r="E43" s="27"/>
      <c r="F43" s="71">
        <v>8.4150000000000009</v>
      </c>
      <c r="G43" s="27">
        <v>20.196000000000002</v>
      </c>
      <c r="H43" s="27" t="s">
        <v>119</v>
      </c>
      <c r="I43" s="27">
        <v>0.11683448595376587</v>
      </c>
    </row>
    <row r="44" spans="1:14" hidden="1" x14ac:dyDescent="0.2">
      <c r="A44" s="10">
        <v>0</v>
      </c>
      <c r="B44" s="26" t="s">
        <v>218</v>
      </c>
      <c r="C44" s="27" t="s">
        <v>119</v>
      </c>
      <c r="D44" s="27">
        <v>0.4</v>
      </c>
      <c r="E44" s="27"/>
      <c r="F44" s="71">
        <v>200.94</v>
      </c>
      <c r="G44" s="27">
        <v>80.376000000000005</v>
      </c>
      <c r="H44" s="27" t="s">
        <v>119</v>
      </c>
      <c r="I44" s="27">
        <v>0.46497765116953288</v>
      </c>
    </row>
    <row r="45" spans="1:14" hidden="1" x14ac:dyDescent="0.2">
      <c r="A45" s="10">
        <v>0</v>
      </c>
      <c r="B45" s="26" t="s">
        <v>219</v>
      </c>
      <c r="C45" s="27" t="s">
        <v>119</v>
      </c>
      <c r="D45" s="27">
        <v>15</v>
      </c>
      <c r="E45" s="27"/>
      <c r="F45" s="71">
        <v>5.3738999999999999</v>
      </c>
      <c r="G45" s="27">
        <v>80.608499999999992</v>
      </c>
      <c r="H45" s="27" t="s">
        <v>119</v>
      </c>
      <c r="I45" s="27">
        <v>0.46632267087562562</v>
      </c>
    </row>
    <row r="46" spans="1:14" x14ac:dyDescent="0.2">
      <c r="A46" s="10">
        <v>1</v>
      </c>
      <c r="B46" s="26" t="s">
        <v>220</v>
      </c>
      <c r="C46" s="27" t="s">
        <v>119</v>
      </c>
      <c r="D46" s="27">
        <v>6300</v>
      </c>
      <c r="E46" s="27"/>
      <c r="F46" s="71">
        <v>5.9697E-2</v>
      </c>
      <c r="G46" s="27">
        <v>376.09109999999998</v>
      </c>
      <c r="H46" s="27" t="s">
        <v>119</v>
      </c>
      <c r="I46" s="27">
        <v>2.1756986700478489</v>
      </c>
    </row>
    <row r="47" spans="1:14" x14ac:dyDescent="0.2">
      <c r="A47" s="10">
        <v>1</v>
      </c>
      <c r="B47" s="26" t="s">
        <v>224</v>
      </c>
      <c r="C47" s="27" t="s">
        <v>119</v>
      </c>
      <c r="D47" s="27">
        <v>1.8</v>
      </c>
      <c r="E47" s="27"/>
      <c r="F47" s="71">
        <v>73.271889400921665</v>
      </c>
      <c r="G47" s="27">
        <v>131.88940092165899</v>
      </c>
      <c r="H47" s="27" t="s">
        <v>119</v>
      </c>
      <c r="I47" s="27">
        <v>0.76298427210497932</v>
      </c>
    </row>
    <row r="48" spans="1:14" x14ac:dyDescent="0.2">
      <c r="A48" s="10">
        <v>1</v>
      </c>
      <c r="B48" s="26" t="s">
        <v>158</v>
      </c>
      <c r="C48" s="27" t="s">
        <v>119</v>
      </c>
      <c r="D48" s="27">
        <v>2400</v>
      </c>
      <c r="E48" s="27"/>
      <c r="F48" s="71">
        <v>0.56279999999999997</v>
      </c>
      <c r="G48" s="27">
        <v>1350.72</v>
      </c>
      <c r="H48" s="27" t="s">
        <v>119</v>
      </c>
      <c r="I48" s="27">
        <v>7.8139570641449119</v>
      </c>
    </row>
    <row r="49" spans="1:14" s="176" customFormat="1" x14ac:dyDescent="0.2">
      <c r="A49" s="10">
        <v>1</v>
      </c>
      <c r="B49" s="26" t="s">
        <v>221</v>
      </c>
      <c r="C49" s="27" t="s">
        <v>119</v>
      </c>
      <c r="D49" s="27">
        <v>12600</v>
      </c>
      <c r="E49" s="27"/>
      <c r="F49" s="71">
        <v>4.8581792713069338E-2</v>
      </c>
      <c r="G49" s="27">
        <v>612.13058818467368</v>
      </c>
      <c r="H49" s="27" t="s">
        <v>119</v>
      </c>
      <c r="I49" s="27">
        <v>3.5411944249917164</v>
      </c>
      <c r="L49" s="176">
        <f>SUBTOTAL(9,G50:G74)</f>
        <v>6638.5057218390812</v>
      </c>
      <c r="N49" s="218" t="e">
        <v>#VALUE!</v>
      </c>
    </row>
    <row r="50" spans="1:14" x14ac:dyDescent="0.2">
      <c r="A50" s="176">
        <v>1</v>
      </c>
      <c r="B50" s="43" t="s">
        <v>159</v>
      </c>
      <c r="C50" s="91" t="s">
        <v>119</v>
      </c>
      <c r="D50" s="91" t="s">
        <v>119</v>
      </c>
      <c r="E50" s="91"/>
      <c r="F50" s="171" t="s">
        <v>119</v>
      </c>
      <c r="G50" s="91" t="s">
        <v>119</v>
      </c>
      <c r="H50" s="91">
        <v>6638.5057218390812</v>
      </c>
      <c r="I50" s="91" t="s">
        <v>119</v>
      </c>
    </row>
    <row r="51" spans="1:14" x14ac:dyDescent="0.2">
      <c r="A51" s="10">
        <v>1</v>
      </c>
      <c r="B51" s="26" t="s">
        <v>160</v>
      </c>
      <c r="C51" s="27" t="s">
        <v>119</v>
      </c>
      <c r="D51" s="27">
        <v>1</v>
      </c>
      <c r="E51" s="27"/>
      <c r="F51" s="71">
        <v>45</v>
      </c>
      <c r="G51" s="27">
        <v>45</v>
      </c>
      <c r="H51" s="27" t="s">
        <v>119</v>
      </c>
      <c r="I51" s="27">
        <v>0.26032639472764235</v>
      </c>
      <c r="L51" s="63"/>
    </row>
    <row r="52" spans="1:14" x14ac:dyDescent="0.2">
      <c r="A52" s="10">
        <v>1</v>
      </c>
      <c r="B52" s="26" t="s">
        <v>222</v>
      </c>
      <c r="C52" s="27" t="s">
        <v>119</v>
      </c>
      <c r="D52" s="27">
        <v>900</v>
      </c>
      <c r="E52" s="27"/>
      <c r="F52" s="72">
        <v>0.1396</v>
      </c>
      <c r="G52" s="27">
        <v>125.64</v>
      </c>
      <c r="H52" s="27" t="s">
        <v>119</v>
      </c>
      <c r="I52" s="27">
        <v>0.72683129407957736</v>
      </c>
    </row>
    <row r="53" spans="1:14" x14ac:dyDescent="0.2">
      <c r="A53" s="10">
        <v>1</v>
      </c>
      <c r="B53" s="26" t="s">
        <v>161</v>
      </c>
      <c r="C53" s="27" t="s">
        <v>119</v>
      </c>
      <c r="D53" s="27">
        <v>1600</v>
      </c>
      <c r="E53" s="27"/>
      <c r="F53" s="71">
        <v>0.2</v>
      </c>
      <c r="G53" s="27">
        <v>320</v>
      </c>
      <c r="H53" s="27" t="s">
        <v>119</v>
      </c>
      <c r="I53" s="27">
        <v>1.8512099180632342</v>
      </c>
    </row>
    <row r="54" spans="1:14" x14ac:dyDescent="0.2">
      <c r="A54" s="10">
        <v>1</v>
      </c>
      <c r="B54" s="26" t="s">
        <v>162</v>
      </c>
      <c r="C54" s="27" t="s">
        <v>119</v>
      </c>
      <c r="D54" s="27">
        <v>1200000</v>
      </c>
      <c r="E54" s="27"/>
      <c r="F54" s="71">
        <v>2.5000000000000001E-4</v>
      </c>
      <c r="G54" s="27">
        <v>300</v>
      </c>
      <c r="H54" s="27" t="s">
        <v>119</v>
      </c>
      <c r="I54" s="27">
        <v>1.7355092981842821</v>
      </c>
    </row>
    <row r="55" spans="1:14" x14ac:dyDescent="0.2">
      <c r="A55" s="10">
        <v>1</v>
      </c>
      <c r="B55" s="11" t="s">
        <v>163</v>
      </c>
      <c r="C55" s="75" t="s">
        <v>119</v>
      </c>
      <c r="D55" s="7">
        <v>12000</v>
      </c>
      <c r="E55" s="9" t="s">
        <v>119</v>
      </c>
      <c r="F55" s="195">
        <v>0.1</v>
      </c>
      <c r="G55" s="7">
        <v>1200</v>
      </c>
      <c r="H55" s="9" t="s">
        <v>119</v>
      </c>
      <c r="I55" s="24">
        <v>6.9420371927371285</v>
      </c>
    </row>
    <row r="56" spans="1:14" x14ac:dyDescent="0.2">
      <c r="A56" s="10">
        <v>1</v>
      </c>
      <c r="B56" s="11" t="s">
        <v>164</v>
      </c>
      <c r="C56" s="75" t="s">
        <v>119</v>
      </c>
      <c r="D56" s="7">
        <v>902.5</v>
      </c>
      <c r="E56" s="9" t="s">
        <v>119</v>
      </c>
      <c r="F56" s="195">
        <v>4.5444252873563222</v>
      </c>
      <c r="G56" s="7">
        <v>4101.3438218390811</v>
      </c>
      <c r="H56" s="9" t="s">
        <v>119</v>
      </c>
      <c r="I56" s="24">
        <v>23.726401126174618</v>
      </c>
    </row>
    <row r="57" spans="1:14" hidden="1" x14ac:dyDescent="0.2">
      <c r="A57" s="10">
        <v>0</v>
      </c>
      <c r="B57" s="11">
        <v>0</v>
      </c>
      <c r="C57" s="75" t="s">
        <v>119</v>
      </c>
      <c r="D57" s="7" t="s">
        <v>119</v>
      </c>
      <c r="E57" s="9" t="s">
        <v>119</v>
      </c>
      <c r="F57" s="9" t="s">
        <v>119</v>
      </c>
      <c r="G57" s="7" t="s">
        <v>119</v>
      </c>
      <c r="H57" s="9" t="s">
        <v>119</v>
      </c>
      <c r="I57" s="24" t="s">
        <v>119</v>
      </c>
    </row>
    <row r="58" spans="1:14" hidden="1" x14ac:dyDescent="0.2">
      <c r="A58" s="10">
        <v>0</v>
      </c>
      <c r="B58" s="11">
        <v>0</v>
      </c>
      <c r="C58" s="75" t="s">
        <v>119</v>
      </c>
      <c r="D58" s="7" t="s">
        <v>119</v>
      </c>
      <c r="E58" s="9" t="s">
        <v>119</v>
      </c>
      <c r="F58" s="9" t="s">
        <v>119</v>
      </c>
      <c r="G58" s="7" t="s">
        <v>119</v>
      </c>
      <c r="H58" s="9" t="s">
        <v>119</v>
      </c>
      <c r="I58" s="24" t="s">
        <v>119</v>
      </c>
    </row>
    <row r="59" spans="1:14" hidden="1" x14ac:dyDescent="0.2">
      <c r="A59" s="10">
        <v>0</v>
      </c>
      <c r="B59" s="11">
        <v>0</v>
      </c>
      <c r="C59" s="75" t="s">
        <v>119</v>
      </c>
      <c r="D59" s="7" t="s">
        <v>119</v>
      </c>
      <c r="E59" s="9" t="s">
        <v>119</v>
      </c>
      <c r="F59" s="9" t="s">
        <v>119</v>
      </c>
      <c r="G59" s="7" t="s">
        <v>119</v>
      </c>
      <c r="H59" s="9" t="s">
        <v>119</v>
      </c>
      <c r="I59" s="24" t="s">
        <v>119</v>
      </c>
    </row>
    <row r="60" spans="1:14" hidden="1" x14ac:dyDescent="0.2">
      <c r="A60" s="10">
        <v>0</v>
      </c>
      <c r="B60" s="11">
        <v>0</v>
      </c>
      <c r="C60" s="75" t="s">
        <v>119</v>
      </c>
      <c r="D60" s="7" t="s">
        <v>119</v>
      </c>
      <c r="E60" s="9" t="s">
        <v>119</v>
      </c>
      <c r="F60" s="9" t="s">
        <v>119</v>
      </c>
      <c r="G60" s="7" t="s">
        <v>119</v>
      </c>
      <c r="H60" s="9" t="s">
        <v>119</v>
      </c>
      <c r="I60" s="24" t="s">
        <v>119</v>
      </c>
    </row>
    <row r="61" spans="1:14" hidden="1" x14ac:dyDescent="0.2">
      <c r="A61" s="10">
        <v>0</v>
      </c>
      <c r="B61" s="11">
        <v>0</v>
      </c>
      <c r="C61" s="75" t="s">
        <v>119</v>
      </c>
      <c r="D61" s="7" t="s">
        <v>119</v>
      </c>
      <c r="E61" s="9" t="s">
        <v>119</v>
      </c>
      <c r="F61" s="9" t="s">
        <v>119</v>
      </c>
      <c r="G61" s="7" t="s">
        <v>119</v>
      </c>
      <c r="H61" s="9" t="s">
        <v>119</v>
      </c>
      <c r="I61" s="24" t="s">
        <v>119</v>
      </c>
    </row>
    <row r="62" spans="1:14" hidden="1" x14ac:dyDescent="0.2">
      <c r="A62" s="10">
        <v>0</v>
      </c>
      <c r="B62" s="11">
        <v>0</v>
      </c>
      <c r="C62" s="75" t="s">
        <v>119</v>
      </c>
      <c r="D62" s="7" t="s">
        <v>119</v>
      </c>
      <c r="E62" s="9" t="s">
        <v>119</v>
      </c>
      <c r="F62" s="9" t="s">
        <v>119</v>
      </c>
      <c r="G62" s="7" t="s">
        <v>119</v>
      </c>
      <c r="H62" s="9" t="s">
        <v>119</v>
      </c>
      <c r="I62" s="24" t="s">
        <v>119</v>
      </c>
    </row>
    <row r="63" spans="1:14" hidden="1" x14ac:dyDescent="0.2">
      <c r="A63" s="10">
        <v>0</v>
      </c>
      <c r="B63" s="11">
        <v>0</v>
      </c>
      <c r="C63" s="75" t="s">
        <v>119</v>
      </c>
      <c r="D63" s="7" t="s">
        <v>119</v>
      </c>
      <c r="E63" s="9" t="s">
        <v>119</v>
      </c>
      <c r="F63" s="9" t="s">
        <v>119</v>
      </c>
      <c r="G63" s="7" t="s">
        <v>119</v>
      </c>
      <c r="H63" s="9" t="s">
        <v>119</v>
      </c>
      <c r="I63" s="24" t="s">
        <v>119</v>
      </c>
    </row>
    <row r="64" spans="1:14" hidden="1" x14ac:dyDescent="0.2">
      <c r="A64" s="10">
        <v>0</v>
      </c>
      <c r="B64" s="11">
        <v>0</v>
      </c>
      <c r="C64" s="75" t="s">
        <v>119</v>
      </c>
      <c r="D64" s="7" t="s">
        <v>119</v>
      </c>
      <c r="E64" s="9" t="s">
        <v>119</v>
      </c>
      <c r="F64" s="9" t="s">
        <v>119</v>
      </c>
      <c r="G64" s="7" t="s">
        <v>119</v>
      </c>
      <c r="H64" s="9" t="s">
        <v>119</v>
      </c>
      <c r="I64" s="24" t="s">
        <v>119</v>
      </c>
    </row>
    <row r="65" spans="1:12" hidden="1" x14ac:dyDescent="0.2">
      <c r="A65" s="10">
        <v>0</v>
      </c>
      <c r="B65" s="11">
        <v>0</v>
      </c>
      <c r="C65" s="75" t="s">
        <v>119</v>
      </c>
      <c r="D65" s="7" t="s">
        <v>119</v>
      </c>
      <c r="E65" s="9" t="s">
        <v>119</v>
      </c>
      <c r="F65" s="9" t="s">
        <v>119</v>
      </c>
      <c r="G65" s="7" t="s">
        <v>119</v>
      </c>
      <c r="H65" s="9" t="s">
        <v>119</v>
      </c>
      <c r="I65" s="24" t="s">
        <v>119</v>
      </c>
    </row>
    <row r="66" spans="1:12" hidden="1" x14ac:dyDescent="0.2">
      <c r="A66" s="10">
        <v>0</v>
      </c>
      <c r="B66" s="11">
        <v>0</v>
      </c>
      <c r="C66" s="75" t="s">
        <v>119</v>
      </c>
      <c r="D66" s="7" t="s">
        <v>119</v>
      </c>
      <c r="E66" s="9" t="s">
        <v>119</v>
      </c>
      <c r="F66" s="9" t="s">
        <v>119</v>
      </c>
      <c r="G66" s="7" t="s">
        <v>119</v>
      </c>
      <c r="H66" s="9" t="s">
        <v>119</v>
      </c>
      <c r="I66" s="24" t="s">
        <v>119</v>
      </c>
    </row>
    <row r="67" spans="1:12" hidden="1" x14ac:dyDescent="0.2">
      <c r="A67" s="10">
        <v>0</v>
      </c>
      <c r="B67" s="11">
        <v>0</v>
      </c>
      <c r="C67" s="75" t="s">
        <v>119</v>
      </c>
      <c r="D67" s="7" t="s">
        <v>119</v>
      </c>
      <c r="E67" s="9" t="s">
        <v>119</v>
      </c>
      <c r="F67" s="9" t="s">
        <v>119</v>
      </c>
      <c r="G67" s="7" t="s">
        <v>119</v>
      </c>
      <c r="H67" s="9" t="s">
        <v>119</v>
      </c>
      <c r="I67" s="24" t="s">
        <v>119</v>
      </c>
    </row>
    <row r="68" spans="1:12" hidden="1" x14ac:dyDescent="0.2">
      <c r="A68" s="10">
        <v>0</v>
      </c>
      <c r="B68" s="11">
        <v>0</v>
      </c>
      <c r="C68" s="75" t="s">
        <v>119</v>
      </c>
      <c r="D68" s="7" t="s">
        <v>119</v>
      </c>
      <c r="E68" s="9" t="s">
        <v>119</v>
      </c>
      <c r="F68" s="9" t="s">
        <v>119</v>
      </c>
      <c r="G68" s="7" t="s">
        <v>119</v>
      </c>
      <c r="H68" s="9" t="s">
        <v>119</v>
      </c>
      <c r="I68" s="24" t="s">
        <v>119</v>
      </c>
    </row>
    <row r="69" spans="1:12" hidden="1" x14ac:dyDescent="0.2">
      <c r="A69" s="10">
        <v>0</v>
      </c>
      <c r="B69" s="11">
        <v>0</v>
      </c>
      <c r="C69" s="75" t="s">
        <v>119</v>
      </c>
      <c r="D69" s="7" t="s">
        <v>119</v>
      </c>
      <c r="E69" s="9" t="s">
        <v>119</v>
      </c>
      <c r="F69" s="9" t="s">
        <v>119</v>
      </c>
      <c r="G69" s="7" t="s">
        <v>119</v>
      </c>
      <c r="H69" s="9" t="s">
        <v>119</v>
      </c>
      <c r="I69" s="24" t="s">
        <v>119</v>
      </c>
    </row>
    <row r="70" spans="1:12" hidden="1" x14ac:dyDescent="0.2">
      <c r="A70" s="10">
        <v>0</v>
      </c>
      <c r="B70" s="11">
        <v>0</v>
      </c>
      <c r="C70" s="75" t="s">
        <v>119</v>
      </c>
      <c r="D70" s="7" t="s">
        <v>119</v>
      </c>
      <c r="E70" s="9" t="s">
        <v>119</v>
      </c>
      <c r="F70" s="9" t="s">
        <v>119</v>
      </c>
      <c r="G70" s="7" t="s">
        <v>119</v>
      </c>
      <c r="H70" s="9" t="s">
        <v>119</v>
      </c>
      <c r="I70" s="24" t="s">
        <v>119</v>
      </c>
    </row>
    <row r="71" spans="1:12" hidden="1" x14ac:dyDescent="0.2">
      <c r="A71" s="10">
        <v>0</v>
      </c>
      <c r="B71" s="11">
        <v>0</v>
      </c>
      <c r="C71" s="75" t="s">
        <v>119</v>
      </c>
      <c r="D71" s="7" t="s">
        <v>119</v>
      </c>
      <c r="E71" s="9" t="s">
        <v>119</v>
      </c>
      <c r="F71" s="9" t="s">
        <v>119</v>
      </c>
      <c r="G71" s="7" t="s">
        <v>119</v>
      </c>
      <c r="H71" s="9" t="s">
        <v>119</v>
      </c>
      <c r="I71" s="24" t="s">
        <v>119</v>
      </c>
    </row>
    <row r="72" spans="1:12" hidden="1" x14ac:dyDescent="0.2">
      <c r="A72" s="10">
        <v>0</v>
      </c>
      <c r="B72" s="11">
        <v>0</v>
      </c>
      <c r="C72" s="75" t="s">
        <v>119</v>
      </c>
      <c r="D72" s="7" t="s">
        <v>119</v>
      </c>
      <c r="E72" s="9" t="s">
        <v>119</v>
      </c>
      <c r="F72" s="9" t="s">
        <v>119</v>
      </c>
      <c r="G72" s="7" t="s">
        <v>119</v>
      </c>
      <c r="H72" s="9" t="s">
        <v>119</v>
      </c>
      <c r="I72" s="24" t="s">
        <v>119</v>
      </c>
    </row>
    <row r="73" spans="1:12" x14ac:dyDescent="0.2">
      <c r="A73" s="10">
        <v>1</v>
      </c>
      <c r="B73" s="11" t="s">
        <v>165</v>
      </c>
      <c r="C73" s="9" t="s">
        <v>119</v>
      </c>
      <c r="D73" s="26" t="s">
        <v>119</v>
      </c>
      <c r="E73" s="77" t="s">
        <v>119</v>
      </c>
      <c r="F73" s="71" t="s">
        <v>119</v>
      </c>
      <c r="G73" s="30">
        <v>544.51199999999994</v>
      </c>
      <c r="H73" s="24" t="s">
        <v>119</v>
      </c>
      <c r="I73" s="24">
        <v>3.1500187965763988</v>
      </c>
    </row>
    <row r="74" spans="1:12" x14ac:dyDescent="0.2">
      <c r="A74" s="10">
        <v>1</v>
      </c>
      <c r="B74" s="26" t="s">
        <v>166</v>
      </c>
      <c r="C74" s="24" t="s">
        <v>119</v>
      </c>
      <c r="D74" s="27" t="s">
        <v>119</v>
      </c>
      <c r="E74" s="27"/>
      <c r="F74" s="71" t="s">
        <v>119</v>
      </c>
      <c r="G74" s="27">
        <v>2.0099</v>
      </c>
      <c r="H74" s="27" t="s">
        <v>119</v>
      </c>
      <c r="I74" s="27">
        <v>1.1627333794735295E-2</v>
      </c>
    </row>
    <row r="75" spans="1:12" x14ac:dyDescent="0.2">
      <c r="A75" s="10">
        <v>1</v>
      </c>
      <c r="B75" s="94" t="s">
        <v>167</v>
      </c>
      <c r="C75" s="95" t="s">
        <v>119</v>
      </c>
      <c r="D75" s="91" t="s">
        <v>119</v>
      </c>
      <c r="E75" s="91"/>
      <c r="F75" s="93" t="s">
        <v>119</v>
      </c>
      <c r="G75" s="91" t="s">
        <v>119</v>
      </c>
      <c r="H75" s="91">
        <v>84.166666666666657</v>
      </c>
      <c r="I75" s="91" t="s">
        <v>119</v>
      </c>
      <c r="L75" s="63">
        <f>SUM(G76:G81)</f>
        <v>84.166666666666657</v>
      </c>
    </row>
    <row r="76" spans="1:12" x14ac:dyDescent="0.2">
      <c r="A76" s="10">
        <v>1</v>
      </c>
      <c r="B76" s="26" t="s">
        <v>223</v>
      </c>
      <c r="C76" s="24" t="s">
        <v>119</v>
      </c>
      <c r="D76" s="27">
        <v>0.5</v>
      </c>
      <c r="E76" s="27" t="s">
        <v>119</v>
      </c>
      <c r="F76" s="71" t="s">
        <v>119</v>
      </c>
      <c r="G76" s="27">
        <v>84.166666666666657</v>
      </c>
      <c r="H76" s="27" t="s">
        <v>119</v>
      </c>
      <c r="I76" s="27">
        <v>0.48690677532392351</v>
      </c>
    </row>
    <row r="77" spans="1:12" hidden="1" x14ac:dyDescent="0.2">
      <c r="A77" s="10">
        <v>0</v>
      </c>
      <c r="B77" s="26">
        <v>0</v>
      </c>
      <c r="C77" s="24" t="s">
        <v>119</v>
      </c>
      <c r="D77" s="27" t="s">
        <v>119</v>
      </c>
      <c r="E77" s="27"/>
      <c r="F77" s="27" t="s">
        <v>119</v>
      </c>
      <c r="G77" s="27" t="s">
        <v>119</v>
      </c>
      <c r="H77" s="27" t="s">
        <v>119</v>
      </c>
      <c r="I77" s="27" t="s">
        <v>119</v>
      </c>
    </row>
    <row r="78" spans="1:12" hidden="1" x14ac:dyDescent="0.2">
      <c r="A78" s="10">
        <v>0</v>
      </c>
      <c r="B78" s="26">
        <v>0</v>
      </c>
      <c r="C78" s="24" t="s">
        <v>119</v>
      </c>
      <c r="D78" s="27" t="s">
        <v>119</v>
      </c>
      <c r="E78" s="27"/>
      <c r="F78" s="27" t="s">
        <v>119</v>
      </c>
      <c r="G78" s="27" t="s">
        <v>119</v>
      </c>
      <c r="H78" s="27" t="s">
        <v>119</v>
      </c>
      <c r="I78" s="27" t="s">
        <v>119</v>
      </c>
    </row>
    <row r="79" spans="1:12" hidden="1" x14ac:dyDescent="0.2">
      <c r="A79" s="10">
        <v>0</v>
      </c>
      <c r="B79" s="26">
        <v>0</v>
      </c>
      <c r="C79" s="24" t="s">
        <v>119</v>
      </c>
      <c r="D79" s="27" t="s">
        <v>119</v>
      </c>
      <c r="E79" s="27" t="s">
        <v>119</v>
      </c>
      <c r="F79" s="27" t="s">
        <v>119</v>
      </c>
      <c r="G79" s="27" t="s">
        <v>119</v>
      </c>
      <c r="H79" s="27" t="s">
        <v>119</v>
      </c>
      <c r="I79" s="27" t="s">
        <v>119</v>
      </c>
    </row>
    <row r="80" spans="1:12" hidden="1" x14ac:dyDescent="0.2">
      <c r="A80" s="10">
        <v>0</v>
      </c>
      <c r="B80" s="26">
        <v>0</v>
      </c>
      <c r="C80" s="24" t="s">
        <v>119</v>
      </c>
      <c r="D80" s="27" t="s">
        <v>119</v>
      </c>
      <c r="E80" s="27" t="s">
        <v>119</v>
      </c>
      <c r="F80" s="27" t="s">
        <v>119</v>
      </c>
      <c r="G80" s="27" t="s">
        <v>119</v>
      </c>
      <c r="H80" s="27" t="s">
        <v>119</v>
      </c>
      <c r="I80" s="27" t="s">
        <v>119</v>
      </c>
    </row>
    <row r="81" spans="1:15" hidden="1" x14ac:dyDescent="0.2">
      <c r="A81" s="10">
        <v>0</v>
      </c>
      <c r="B81" s="11">
        <v>0</v>
      </c>
      <c r="C81" s="9" t="s">
        <v>119</v>
      </c>
      <c r="D81" s="26" t="s">
        <v>119</v>
      </c>
      <c r="E81" s="77" t="s">
        <v>119</v>
      </c>
      <c r="F81" s="75" t="s">
        <v>119</v>
      </c>
      <c r="G81" s="83" t="s">
        <v>119</v>
      </c>
      <c r="H81" s="9" t="s">
        <v>119</v>
      </c>
      <c r="I81" s="24" t="s">
        <v>119</v>
      </c>
    </row>
    <row r="82" spans="1:15" x14ac:dyDescent="0.2">
      <c r="A82" s="10">
        <v>1</v>
      </c>
      <c r="B82" s="94" t="s">
        <v>169</v>
      </c>
      <c r="C82" s="95" t="s">
        <v>119</v>
      </c>
      <c r="D82" s="91" t="s">
        <v>119</v>
      </c>
      <c r="E82" s="91"/>
      <c r="F82" s="93" t="s">
        <v>119</v>
      </c>
      <c r="G82" s="91" t="s">
        <v>119</v>
      </c>
      <c r="H82" s="91">
        <v>4062.676254687904</v>
      </c>
      <c r="I82" s="91" t="s">
        <v>119</v>
      </c>
      <c r="L82" s="63">
        <f>SUM(G83:G84)</f>
        <v>4062.676254687904</v>
      </c>
      <c r="N82" s="218">
        <v>99.141043308010651</v>
      </c>
      <c r="O82" s="218"/>
    </row>
    <row r="83" spans="1:15" x14ac:dyDescent="0.2">
      <c r="A83" s="10">
        <v>1</v>
      </c>
      <c r="B83" s="31" t="s">
        <v>170</v>
      </c>
      <c r="C83" s="24" t="s">
        <v>119</v>
      </c>
      <c r="D83" s="27">
        <v>117.4988801906443</v>
      </c>
      <c r="E83" s="27"/>
      <c r="F83" s="71">
        <v>20.541070674748926</v>
      </c>
      <c r="G83" s="27">
        <v>2413.5528021998812</v>
      </c>
      <c r="H83" s="27" t="s">
        <v>119</v>
      </c>
      <c r="I83" s="27">
        <v>13.962477766255411</v>
      </c>
    </row>
    <row r="84" spans="1:15" x14ac:dyDescent="0.2">
      <c r="A84" s="10">
        <v>1</v>
      </c>
      <c r="B84" s="31" t="s">
        <v>171</v>
      </c>
      <c r="C84" s="24" t="s">
        <v>119</v>
      </c>
      <c r="D84" s="27">
        <v>281.31554355102452</v>
      </c>
      <c r="E84" s="27"/>
      <c r="F84" s="71">
        <v>5.8621839080459761</v>
      </c>
      <c r="G84" s="27">
        <v>1649.1234524880228</v>
      </c>
      <c r="H84" s="27" t="s">
        <v>119</v>
      </c>
      <c r="I84" s="27">
        <v>9.5402302854890966</v>
      </c>
    </row>
    <row r="85" spans="1:15" x14ac:dyDescent="0.2">
      <c r="A85" s="10">
        <v>1</v>
      </c>
      <c r="B85" s="94" t="s">
        <v>172</v>
      </c>
      <c r="C85" s="95" t="s">
        <v>119</v>
      </c>
      <c r="D85" s="91" t="s">
        <v>119</v>
      </c>
      <c r="E85" s="91"/>
      <c r="F85" s="93" t="s">
        <v>119</v>
      </c>
      <c r="G85" s="91" t="s">
        <v>119</v>
      </c>
      <c r="H85" s="91">
        <v>1353.2716513305093</v>
      </c>
      <c r="I85" s="91" t="s">
        <v>119</v>
      </c>
      <c r="L85" s="63">
        <f>SUM(G86:G91)</f>
        <v>1353.2716513305093</v>
      </c>
      <c r="N85" s="218">
        <v>100.29750777439175</v>
      </c>
    </row>
    <row r="86" spans="1:15" hidden="1" x14ac:dyDescent="0.2">
      <c r="A86" s="10">
        <v>0</v>
      </c>
      <c r="B86" s="12" t="s">
        <v>173</v>
      </c>
      <c r="C86" s="9" t="s">
        <v>119</v>
      </c>
      <c r="D86" s="76" t="s">
        <v>119</v>
      </c>
      <c r="E86" s="77" t="s">
        <v>119</v>
      </c>
      <c r="F86" s="84" t="s">
        <v>119</v>
      </c>
      <c r="G86" s="8" t="s">
        <v>119</v>
      </c>
      <c r="H86" s="9" t="s">
        <v>119</v>
      </c>
      <c r="I86" s="24" t="s">
        <v>119</v>
      </c>
    </row>
    <row r="87" spans="1:15" x14ac:dyDescent="0.2">
      <c r="A87" s="10">
        <v>1</v>
      </c>
      <c r="B87" s="31" t="s">
        <v>174</v>
      </c>
      <c r="C87" s="24" t="s">
        <v>119</v>
      </c>
      <c r="D87" s="27" t="s">
        <v>119</v>
      </c>
      <c r="E87" s="27"/>
      <c r="F87" s="71" t="s">
        <v>119</v>
      </c>
      <c r="G87" s="27">
        <v>547.82362105490859</v>
      </c>
      <c r="H87" s="27" t="s">
        <v>119</v>
      </c>
      <c r="I87" s="27">
        <v>3.1691766270192554</v>
      </c>
    </row>
    <row r="88" spans="1:15" x14ac:dyDescent="0.2">
      <c r="A88" s="10">
        <v>1</v>
      </c>
      <c r="B88" s="31" t="s">
        <v>175</v>
      </c>
      <c r="C88" s="24" t="s">
        <v>119</v>
      </c>
      <c r="D88" s="27" t="s">
        <v>119</v>
      </c>
      <c r="E88" s="27"/>
      <c r="F88" s="71" t="s">
        <v>119</v>
      </c>
      <c r="G88" s="27">
        <v>588.71578698357962</v>
      </c>
      <c r="H88" s="27" t="s">
        <v>119</v>
      </c>
      <c r="I88" s="27">
        <v>3.4057390743262652</v>
      </c>
    </row>
    <row r="89" spans="1:15" x14ac:dyDescent="0.2">
      <c r="A89" s="10">
        <v>1</v>
      </c>
      <c r="B89" s="31" t="s">
        <v>176</v>
      </c>
      <c r="C89" s="24" t="s">
        <v>119</v>
      </c>
      <c r="D89" s="27" t="s">
        <v>119</v>
      </c>
      <c r="E89" s="27"/>
      <c r="F89" s="71" t="s">
        <v>119</v>
      </c>
      <c r="G89" s="27">
        <v>216.73224329202111</v>
      </c>
      <c r="H89" s="27" t="s">
        <v>119</v>
      </c>
      <c r="I89" s="27">
        <v>1.2538027448321354</v>
      </c>
    </row>
    <row r="90" spans="1:15" hidden="1" x14ac:dyDescent="0.2">
      <c r="A90" s="10">
        <v>0</v>
      </c>
      <c r="B90" s="11">
        <v>0</v>
      </c>
      <c r="C90" s="9" t="s">
        <v>119</v>
      </c>
      <c r="D90" s="9" t="s">
        <v>119</v>
      </c>
      <c r="E90" s="77" t="s">
        <v>119</v>
      </c>
      <c r="F90" s="75" t="s">
        <v>119</v>
      </c>
      <c r="G90" s="27" t="s">
        <v>119</v>
      </c>
      <c r="H90" s="26" t="s">
        <v>119</v>
      </c>
      <c r="I90" s="24" t="s">
        <v>119</v>
      </c>
    </row>
    <row r="91" spans="1:15" hidden="1" x14ac:dyDescent="0.2">
      <c r="A91" s="10">
        <v>0</v>
      </c>
      <c r="B91" s="12" t="s">
        <v>177</v>
      </c>
      <c r="C91" s="9" t="s">
        <v>119</v>
      </c>
      <c r="D91" s="85" t="s">
        <v>119</v>
      </c>
      <c r="E91" s="77" t="s">
        <v>119</v>
      </c>
      <c r="F91" s="75" t="s">
        <v>119</v>
      </c>
      <c r="G91" s="86" t="s">
        <v>119</v>
      </c>
      <c r="H91" s="9" t="s">
        <v>119</v>
      </c>
      <c r="I91" s="24" t="s">
        <v>119</v>
      </c>
    </row>
    <row r="92" spans="1:15" x14ac:dyDescent="0.2">
      <c r="A92" s="10">
        <v>1</v>
      </c>
      <c r="B92" s="31" t="s">
        <v>178</v>
      </c>
      <c r="C92" s="24" t="s">
        <v>119</v>
      </c>
      <c r="D92" s="27" t="s">
        <v>119</v>
      </c>
      <c r="E92" s="27"/>
      <c r="F92" s="71" t="s">
        <v>119</v>
      </c>
      <c r="G92" s="27">
        <v>329.70250246776277</v>
      </c>
      <c r="H92" s="27" t="s">
        <v>119</v>
      </c>
      <c r="I92" s="27">
        <v>1.9073391955580949</v>
      </c>
      <c r="L92" s="63">
        <f>+G92</f>
        <v>329.70250246776277</v>
      </c>
    </row>
    <row r="93" spans="1:15" hidden="1" x14ac:dyDescent="0.2">
      <c r="A93" s="10">
        <v>0</v>
      </c>
      <c r="B93" s="9">
        <v>0</v>
      </c>
      <c r="C93" s="9" t="s">
        <v>119</v>
      </c>
      <c r="D93" s="9" t="s">
        <v>119</v>
      </c>
      <c r="E93" s="77" t="s">
        <v>119</v>
      </c>
      <c r="F93" s="75" t="s">
        <v>119</v>
      </c>
      <c r="G93" s="27" t="s">
        <v>119</v>
      </c>
      <c r="H93" s="24" t="s">
        <v>119</v>
      </c>
      <c r="I93" s="24" t="s">
        <v>119</v>
      </c>
    </row>
    <row r="94" spans="1:15" x14ac:dyDescent="0.2">
      <c r="A94" s="10">
        <v>1</v>
      </c>
      <c r="B94" s="37" t="s">
        <v>4</v>
      </c>
      <c r="C94" s="38" t="s">
        <v>119</v>
      </c>
      <c r="D94" s="64" t="s">
        <v>119</v>
      </c>
      <c r="E94" s="65"/>
      <c r="F94" s="155" t="s">
        <v>119</v>
      </c>
      <c r="G94" s="39">
        <v>17285.992089691761</v>
      </c>
      <c r="H94" s="38" t="s">
        <v>119</v>
      </c>
      <c r="I94" s="38">
        <v>99.999999999999986</v>
      </c>
      <c r="K94" s="63"/>
      <c r="L94" s="63">
        <f>SUM(L31:L92)</f>
        <v>16673.861501507086</v>
      </c>
    </row>
    <row r="95" spans="1:15" hidden="1" x14ac:dyDescent="0.2">
      <c r="A95" s="10">
        <v>0</v>
      </c>
      <c r="B95" s="12" t="s">
        <v>49</v>
      </c>
      <c r="C95" s="9" t="s">
        <v>119</v>
      </c>
      <c r="D95" s="9" t="s">
        <v>119</v>
      </c>
      <c r="E95" s="77" t="s">
        <v>119</v>
      </c>
      <c r="F95" s="75" t="s">
        <v>119</v>
      </c>
      <c r="G95" s="27" t="s">
        <v>119</v>
      </c>
      <c r="H95" s="24" t="s">
        <v>119</v>
      </c>
      <c r="I95" s="9" t="s">
        <v>119</v>
      </c>
    </row>
    <row r="96" spans="1:15" hidden="1" x14ac:dyDescent="0.2">
      <c r="A96" s="10">
        <v>0</v>
      </c>
      <c r="B96" s="76">
        <v>0</v>
      </c>
      <c r="C96" s="9" t="s">
        <v>119</v>
      </c>
      <c r="D96" s="76" t="s">
        <v>119</v>
      </c>
      <c r="E96" s="77" t="s">
        <v>119</v>
      </c>
      <c r="F96" s="77" t="s">
        <v>119</v>
      </c>
      <c r="G96" s="78" t="s">
        <v>119</v>
      </c>
      <c r="H96" s="24" t="s">
        <v>119</v>
      </c>
      <c r="I96" s="9" t="s">
        <v>119</v>
      </c>
    </row>
    <row r="97" spans="1:12" hidden="1" x14ac:dyDescent="0.2">
      <c r="A97" s="10">
        <v>0</v>
      </c>
      <c r="B97" s="76">
        <v>0</v>
      </c>
      <c r="C97" s="9" t="s">
        <v>119</v>
      </c>
      <c r="D97" s="76" t="s">
        <v>119</v>
      </c>
      <c r="E97" s="77" t="s">
        <v>119</v>
      </c>
      <c r="F97" s="77" t="s">
        <v>119</v>
      </c>
      <c r="G97" s="78" t="s">
        <v>119</v>
      </c>
      <c r="H97" s="9" t="s">
        <v>119</v>
      </c>
      <c r="I97" s="9" t="s">
        <v>119</v>
      </c>
    </row>
    <row r="98" spans="1:12" hidden="1" x14ac:dyDescent="0.2">
      <c r="A98" s="10">
        <v>0</v>
      </c>
      <c r="B98" s="76">
        <v>0</v>
      </c>
      <c r="C98" s="9" t="s">
        <v>119</v>
      </c>
      <c r="D98" s="76" t="s">
        <v>119</v>
      </c>
      <c r="E98" s="77" t="s">
        <v>119</v>
      </c>
      <c r="F98" s="77" t="s">
        <v>119</v>
      </c>
      <c r="G98" s="78" t="s">
        <v>119</v>
      </c>
      <c r="H98" s="9" t="s">
        <v>119</v>
      </c>
      <c r="I98" s="9" t="s">
        <v>119</v>
      </c>
    </row>
    <row r="99" spans="1:12" x14ac:dyDescent="0.2">
      <c r="A99" s="10">
        <v>1</v>
      </c>
      <c r="B99" s="41" t="s">
        <v>5</v>
      </c>
      <c r="C99" s="42" t="s">
        <v>119</v>
      </c>
      <c r="D99" s="66" t="s">
        <v>119</v>
      </c>
      <c r="E99" s="66"/>
      <c r="F99" s="156" t="s">
        <v>119</v>
      </c>
      <c r="G99" s="41">
        <v>17285.992089691761</v>
      </c>
      <c r="H99" s="57" t="s">
        <v>119</v>
      </c>
      <c r="I99" s="57" t="s">
        <v>119</v>
      </c>
    </row>
    <row r="100" spans="1:12" x14ac:dyDescent="0.2">
      <c r="A100" s="10">
        <v>1</v>
      </c>
      <c r="B100" s="33" t="s">
        <v>179</v>
      </c>
      <c r="C100" s="42" t="s">
        <v>119</v>
      </c>
      <c r="D100" s="67" t="s">
        <v>119</v>
      </c>
      <c r="E100" s="59"/>
      <c r="F100" s="170">
        <v>1.4404993408076467</v>
      </c>
      <c r="G100" s="35" t="s">
        <v>119</v>
      </c>
      <c r="H100" s="59" t="s">
        <v>119</v>
      </c>
      <c r="I100" s="59" t="s">
        <v>119</v>
      </c>
    </row>
    <row r="101" spans="1:12" hidden="1" x14ac:dyDescent="0.2">
      <c r="A101" s="10">
        <v>0</v>
      </c>
      <c r="B101" s="12">
        <v>0</v>
      </c>
      <c r="C101" s="9" t="s">
        <v>119</v>
      </c>
      <c r="D101" s="26" t="s">
        <v>119</v>
      </c>
      <c r="E101" s="26" t="s">
        <v>119</v>
      </c>
      <c r="F101" s="27" t="s">
        <v>119</v>
      </c>
      <c r="G101" s="30" t="s">
        <v>119</v>
      </c>
      <c r="H101" s="9" t="s">
        <v>119</v>
      </c>
      <c r="I101" s="9" t="s">
        <v>119</v>
      </c>
    </row>
    <row r="102" spans="1:12" hidden="1" x14ac:dyDescent="0.2">
      <c r="A102" s="10">
        <v>0</v>
      </c>
      <c r="B102" s="12">
        <v>0</v>
      </c>
      <c r="C102" s="87" t="s">
        <v>119</v>
      </c>
      <c r="D102" s="25" t="s">
        <v>119</v>
      </c>
      <c r="E102" s="25" t="s">
        <v>119</v>
      </c>
      <c r="F102" s="25" t="s">
        <v>119</v>
      </c>
      <c r="G102" s="40" t="s">
        <v>119</v>
      </c>
      <c r="H102" s="9" t="s">
        <v>119</v>
      </c>
      <c r="I102" s="9" t="s">
        <v>119</v>
      </c>
    </row>
    <row r="103" spans="1:12" x14ac:dyDescent="0.2">
      <c r="A103" s="10">
        <v>1</v>
      </c>
      <c r="B103" s="43" t="s">
        <v>6</v>
      </c>
      <c r="C103" s="24" t="s">
        <v>119</v>
      </c>
      <c r="D103" s="24" t="s">
        <v>119</v>
      </c>
      <c r="E103" s="26"/>
      <c r="F103" s="71" t="s">
        <v>119</v>
      </c>
      <c r="G103" s="27" t="s">
        <v>119</v>
      </c>
      <c r="H103" s="24">
        <v>1662.1844751858662</v>
      </c>
      <c r="I103" s="24" t="s">
        <v>119</v>
      </c>
    </row>
    <row r="104" spans="1:12" hidden="1" x14ac:dyDescent="0.2">
      <c r="A104" s="10">
        <v>0</v>
      </c>
      <c r="B104" s="43" t="s">
        <v>180</v>
      </c>
      <c r="C104" s="24" t="s">
        <v>119</v>
      </c>
      <c r="D104" s="24" t="s">
        <v>119</v>
      </c>
      <c r="E104" s="26"/>
      <c r="F104" s="71" t="s">
        <v>119</v>
      </c>
      <c r="G104" s="27" t="s">
        <v>119</v>
      </c>
      <c r="H104" s="24">
        <v>1662.1844751858662</v>
      </c>
      <c r="I104" s="24" t="s">
        <v>119</v>
      </c>
    </row>
    <row r="105" spans="1:12" x14ac:dyDescent="0.2">
      <c r="A105" s="10">
        <v>1</v>
      </c>
      <c r="B105" s="26" t="s">
        <v>181</v>
      </c>
      <c r="C105" s="24" t="s">
        <v>119</v>
      </c>
      <c r="D105" s="271">
        <v>2413.5528021998812</v>
      </c>
      <c r="E105" s="271"/>
      <c r="F105" s="271">
        <v>0.27195433341851943</v>
      </c>
      <c r="G105" s="26">
        <v>54.390866683703884</v>
      </c>
      <c r="H105" s="24" t="s">
        <v>119</v>
      </c>
      <c r="I105" s="24" t="s">
        <v>119</v>
      </c>
    </row>
    <row r="106" spans="1:12" hidden="1" x14ac:dyDescent="0.2">
      <c r="A106" s="10">
        <v>0</v>
      </c>
      <c r="B106" s="26" t="s">
        <v>182</v>
      </c>
      <c r="C106" s="24" t="s">
        <v>119</v>
      </c>
      <c r="D106" s="26" t="s">
        <v>119</v>
      </c>
      <c r="E106" s="26"/>
      <c r="F106" s="26" t="s">
        <v>119</v>
      </c>
      <c r="G106" s="26" t="s">
        <v>119</v>
      </c>
      <c r="H106" s="24" t="s">
        <v>119</v>
      </c>
      <c r="I106" s="24" t="s">
        <v>119</v>
      </c>
    </row>
    <row r="107" spans="1:12" x14ac:dyDescent="0.2">
      <c r="A107" s="10">
        <v>1</v>
      </c>
      <c r="B107" s="11" t="s">
        <v>183</v>
      </c>
      <c r="C107" s="9" t="s">
        <v>119</v>
      </c>
      <c r="D107" s="76">
        <v>1</v>
      </c>
      <c r="E107" s="77" t="s">
        <v>119</v>
      </c>
      <c r="F107" s="26">
        <v>172.59</v>
      </c>
      <c r="G107" s="26">
        <v>172.59</v>
      </c>
      <c r="H107" s="9" t="s">
        <v>119</v>
      </c>
      <c r="I107" s="9" t="s">
        <v>119</v>
      </c>
    </row>
    <row r="108" spans="1:12" x14ac:dyDescent="0.2">
      <c r="A108" s="10">
        <v>1</v>
      </c>
      <c r="B108" s="11" t="s">
        <v>184</v>
      </c>
      <c r="C108" s="9" t="s">
        <v>119</v>
      </c>
      <c r="D108" s="76">
        <v>1</v>
      </c>
      <c r="E108" s="77" t="s">
        <v>119</v>
      </c>
      <c r="F108" s="271">
        <v>0.56755089230060951</v>
      </c>
      <c r="G108" s="26">
        <v>97.953608502162197</v>
      </c>
      <c r="H108" s="24" t="s">
        <v>119</v>
      </c>
      <c r="I108" s="9" t="s">
        <v>119</v>
      </c>
    </row>
    <row r="109" spans="1:12" x14ac:dyDescent="0.2">
      <c r="A109" s="10">
        <v>1</v>
      </c>
      <c r="B109" s="11" t="s">
        <v>185</v>
      </c>
      <c r="C109" s="9" t="s">
        <v>119</v>
      </c>
      <c r="D109" s="76">
        <v>1</v>
      </c>
      <c r="E109" s="77" t="s">
        <v>119</v>
      </c>
      <c r="F109" s="26">
        <v>1337.25</v>
      </c>
      <c r="G109" s="26">
        <v>1337.25</v>
      </c>
      <c r="H109" s="24" t="s">
        <v>119</v>
      </c>
      <c r="I109" s="9" t="s">
        <v>119</v>
      </c>
    </row>
    <row r="110" spans="1:12" hidden="1" x14ac:dyDescent="0.2">
      <c r="A110" s="10">
        <v>0</v>
      </c>
      <c r="B110" s="11" t="e">
        <v>#N/A</v>
      </c>
      <c r="C110" s="9" t="s">
        <v>119</v>
      </c>
      <c r="D110" s="76" t="s">
        <v>119</v>
      </c>
      <c r="E110" s="77" t="s">
        <v>119</v>
      </c>
      <c r="F110" s="77" t="s">
        <v>119</v>
      </c>
      <c r="G110" s="78" t="s">
        <v>119</v>
      </c>
      <c r="H110" s="9" t="s">
        <v>119</v>
      </c>
      <c r="I110" s="9" t="s">
        <v>119</v>
      </c>
    </row>
    <row r="111" spans="1:12" hidden="1" x14ac:dyDescent="0.2">
      <c r="A111" s="10">
        <v>0</v>
      </c>
      <c r="B111" s="88" t="s">
        <v>187</v>
      </c>
      <c r="C111" s="9" t="s">
        <v>119</v>
      </c>
      <c r="D111" s="76" t="s">
        <v>119</v>
      </c>
      <c r="E111" s="77" t="s">
        <v>119</v>
      </c>
      <c r="F111" s="85" t="s">
        <v>119</v>
      </c>
      <c r="G111" s="89" t="s">
        <v>119</v>
      </c>
      <c r="H111" s="24" t="s">
        <v>119</v>
      </c>
      <c r="I111" s="9" t="s">
        <v>119</v>
      </c>
    </row>
    <row r="112" spans="1:12" x14ac:dyDescent="0.2">
      <c r="A112" s="10">
        <v>1</v>
      </c>
      <c r="B112" s="33" t="s">
        <v>7</v>
      </c>
      <c r="C112" s="34" t="s">
        <v>119</v>
      </c>
      <c r="D112" s="34" t="s">
        <v>119</v>
      </c>
      <c r="E112" s="35"/>
      <c r="F112" s="157" t="s">
        <v>119</v>
      </c>
      <c r="G112" s="36">
        <v>15623.807614505895</v>
      </c>
      <c r="H112" s="35" t="s">
        <v>119</v>
      </c>
      <c r="I112" s="34" t="s">
        <v>119</v>
      </c>
      <c r="L112" s="63" t="e">
        <f>+L94-G105-G106</f>
        <v>#VALUE!</v>
      </c>
    </row>
    <row r="113" spans="1:14" x14ac:dyDescent="0.2">
      <c r="A113" s="10">
        <v>1</v>
      </c>
      <c r="B113" s="33" t="s">
        <v>8</v>
      </c>
      <c r="C113" s="42" t="s">
        <v>119</v>
      </c>
      <c r="D113" s="42" t="s">
        <v>119</v>
      </c>
      <c r="E113" s="41"/>
      <c r="F113" s="158">
        <v>1.3019839678754912</v>
      </c>
      <c r="G113" s="60" t="s">
        <v>119</v>
      </c>
      <c r="H113" s="42" t="s">
        <v>119</v>
      </c>
      <c r="I113" s="42" t="s">
        <v>119</v>
      </c>
      <c r="L113" s="10" t="e">
        <f>L112/G9-F113</f>
        <v>#VALUE!</v>
      </c>
      <c r="N113" s="10">
        <v>103.46020535243727</v>
      </c>
    </row>
    <row r="115" spans="1:14" x14ac:dyDescent="0.2">
      <c r="B115" s="176" t="s">
        <v>57</v>
      </c>
    </row>
  </sheetData>
  <autoFilter ref="A1:H113">
    <filterColumn colId="0">
      <filters>
        <filter val="1"/>
      </filters>
    </filterColumn>
  </autoFilter>
  <conditionalFormatting sqref="E25:E26 D22:D26 F22:I26 E22:E23 D20:I21 C33 D27:I27 D55:H72 I55:I73 D74:I80 I81 D82:I85 I86 D87:I89 I90:I91 I93 D92:I92 D31:I54 C3:I3">
    <cfRule type="cellIs" dxfId="22" priority="1" stopIfTrue="1" operator="equal">
      <formula>0</formula>
    </cfRule>
  </conditionalFormatting>
  <pageMargins left="0.75" right="0.75" top="1" bottom="1" header="0" footer="0"/>
  <pageSetup paperSize="9" scale="9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N115"/>
  <sheetViews>
    <sheetView topLeftCell="A28" workbookViewId="0"/>
  </sheetViews>
  <sheetFormatPr defaultRowHeight="12" x14ac:dyDescent="0.2"/>
  <cols>
    <col min="1" max="1" width="3.28515625" style="10" customWidth="1"/>
    <col min="2" max="2" width="40.7109375" style="10" customWidth="1"/>
    <col min="3" max="3" width="4.85546875" style="10" customWidth="1"/>
    <col min="4" max="4" width="10.28515625" style="10" bestFit="1" customWidth="1"/>
    <col min="5" max="5" width="4.85546875" style="10" customWidth="1"/>
    <col min="6" max="6" width="9.7109375" style="10" customWidth="1"/>
    <col min="7" max="8" width="9.140625" style="10"/>
    <col min="9" max="9" width="9.140625" style="23"/>
    <col min="10" max="11" width="9.140625" style="10"/>
    <col min="12" max="14" width="9.140625" style="10" hidden="1" customWidth="1"/>
    <col min="15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10">
        <v>7</v>
      </c>
      <c r="H1" s="10">
        <v>8</v>
      </c>
    </row>
    <row r="2" spans="1:9" hidden="1" x14ac:dyDescent="0.2"/>
    <row r="3" spans="1:9" x14ac:dyDescent="0.2">
      <c r="A3" s="10">
        <v>1</v>
      </c>
      <c r="B3" s="95" t="s">
        <v>118</v>
      </c>
      <c r="C3" s="27" t="s">
        <v>119</v>
      </c>
      <c r="D3" s="27" t="s">
        <v>119</v>
      </c>
      <c r="E3" s="27"/>
      <c r="F3" s="27" t="s">
        <v>119</v>
      </c>
      <c r="G3" s="27" t="s">
        <v>119</v>
      </c>
      <c r="H3" s="27" t="s">
        <v>119</v>
      </c>
      <c r="I3" s="27" t="s">
        <v>119</v>
      </c>
    </row>
    <row r="4" spans="1:9" x14ac:dyDescent="0.2">
      <c r="A4" s="10">
        <v>1</v>
      </c>
      <c r="B4" s="95" t="s">
        <v>0</v>
      </c>
      <c r="C4" s="24" t="s">
        <v>119</v>
      </c>
      <c r="D4" s="24" t="s">
        <v>119</v>
      </c>
      <c r="E4" s="24"/>
      <c r="F4" s="24" t="s">
        <v>119</v>
      </c>
      <c r="G4" s="24" t="s">
        <v>119</v>
      </c>
      <c r="H4" s="24" t="s">
        <v>119</v>
      </c>
      <c r="I4" s="25" t="s">
        <v>119</v>
      </c>
    </row>
    <row r="5" spans="1:9" x14ac:dyDescent="0.2">
      <c r="A5" s="10">
        <v>1</v>
      </c>
      <c r="B5" s="24" t="s">
        <v>119</v>
      </c>
      <c r="C5" s="24" t="s">
        <v>119</v>
      </c>
      <c r="D5" s="61" t="s">
        <v>119</v>
      </c>
      <c r="E5" s="62"/>
      <c r="F5" s="62" t="s">
        <v>119</v>
      </c>
      <c r="G5" s="175" t="s">
        <v>120</v>
      </c>
      <c r="H5" s="62"/>
      <c r="I5" s="61" t="s">
        <v>119</v>
      </c>
    </row>
    <row r="6" spans="1:9" x14ac:dyDescent="0.2">
      <c r="A6" s="10">
        <v>1</v>
      </c>
      <c r="B6" s="79" t="s">
        <v>121</v>
      </c>
      <c r="C6" s="24" t="s">
        <v>119</v>
      </c>
      <c r="D6" s="61" t="s">
        <v>119</v>
      </c>
      <c r="E6" s="62"/>
      <c r="F6" s="62" t="s">
        <v>119</v>
      </c>
      <c r="G6" s="62" t="s">
        <v>119</v>
      </c>
      <c r="H6" s="62" t="s">
        <v>119</v>
      </c>
      <c r="I6" s="61" t="s">
        <v>119</v>
      </c>
    </row>
    <row r="7" spans="1:9" x14ac:dyDescent="0.2">
      <c r="A7" s="10">
        <v>1</v>
      </c>
      <c r="B7" s="95" t="s">
        <v>89</v>
      </c>
      <c r="C7" s="24" t="s">
        <v>119</v>
      </c>
      <c r="D7" s="61" t="s">
        <v>119</v>
      </c>
      <c r="E7" s="62"/>
      <c r="F7" s="62" t="s">
        <v>119</v>
      </c>
      <c r="G7" s="62" t="s">
        <v>119</v>
      </c>
      <c r="H7" s="62" t="s">
        <v>119</v>
      </c>
      <c r="I7" s="61" t="s">
        <v>119</v>
      </c>
    </row>
    <row r="8" spans="1:9" x14ac:dyDescent="0.2">
      <c r="A8" s="10">
        <v>1</v>
      </c>
      <c r="B8" s="24" t="s">
        <v>119</v>
      </c>
      <c r="C8" s="24" t="s">
        <v>119</v>
      </c>
      <c r="D8" s="61" t="s">
        <v>119</v>
      </c>
      <c r="E8" s="62"/>
      <c r="F8" s="62" t="s">
        <v>119</v>
      </c>
      <c r="G8" s="62" t="s">
        <v>119</v>
      </c>
      <c r="H8" s="62" t="s">
        <v>119</v>
      </c>
      <c r="I8" s="61" t="s">
        <v>119</v>
      </c>
    </row>
    <row r="9" spans="1:9" x14ac:dyDescent="0.2">
      <c r="A9" s="10">
        <v>1</v>
      </c>
      <c r="B9" s="95" t="s">
        <v>122</v>
      </c>
      <c r="C9" s="95" t="s">
        <v>119</v>
      </c>
      <c r="D9" s="101" t="s">
        <v>119</v>
      </c>
      <c r="E9" s="102"/>
      <c r="F9" s="102" t="s">
        <v>119</v>
      </c>
      <c r="G9" s="144">
        <v>80000</v>
      </c>
      <c r="H9" s="145" t="s">
        <v>1</v>
      </c>
      <c r="I9" s="61" t="s">
        <v>119</v>
      </c>
    </row>
    <row r="10" spans="1:9" x14ac:dyDescent="0.2">
      <c r="A10" s="10">
        <v>1</v>
      </c>
      <c r="B10" s="24" t="s">
        <v>119</v>
      </c>
      <c r="C10" s="24" t="s">
        <v>119</v>
      </c>
      <c r="D10" s="61" t="s">
        <v>119</v>
      </c>
      <c r="E10" s="62"/>
      <c r="F10" s="62" t="s">
        <v>119</v>
      </c>
      <c r="G10" s="96" t="s">
        <v>119</v>
      </c>
      <c r="H10" s="97" t="s">
        <v>119</v>
      </c>
      <c r="I10" s="61" t="s">
        <v>119</v>
      </c>
    </row>
    <row r="11" spans="1:9" x14ac:dyDescent="0.2">
      <c r="A11" s="10">
        <v>1</v>
      </c>
      <c r="B11" s="24" t="s">
        <v>123</v>
      </c>
      <c r="C11" s="24" t="s">
        <v>119</v>
      </c>
      <c r="D11" s="61" t="s">
        <v>119</v>
      </c>
      <c r="E11" s="62"/>
      <c r="F11" s="62" t="s">
        <v>119</v>
      </c>
      <c r="G11" s="96">
        <v>88888.888888888891</v>
      </c>
      <c r="H11" s="97" t="s">
        <v>1</v>
      </c>
      <c r="I11" s="61" t="s">
        <v>119</v>
      </c>
    </row>
    <row r="12" spans="1:9" x14ac:dyDescent="0.2">
      <c r="A12" s="10">
        <v>1</v>
      </c>
      <c r="B12" s="24" t="s">
        <v>124</v>
      </c>
      <c r="C12" s="24" t="s">
        <v>119</v>
      </c>
      <c r="D12" s="61" t="s">
        <v>119</v>
      </c>
      <c r="E12" s="62"/>
      <c r="F12" s="62" t="s">
        <v>119</v>
      </c>
      <c r="G12" s="40">
        <v>10</v>
      </c>
      <c r="H12" s="73" t="s">
        <v>2</v>
      </c>
      <c r="I12" s="61" t="s">
        <v>119</v>
      </c>
    </row>
    <row r="13" spans="1:9" hidden="1" x14ac:dyDescent="0.2">
      <c r="A13" s="10">
        <v>0</v>
      </c>
      <c r="B13" s="24" t="s">
        <v>119</v>
      </c>
      <c r="C13" s="24" t="s">
        <v>119</v>
      </c>
      <c r="D13" s="61" t="s">
        <v>119</v>
      </c>
      <c r="E13" s="62" t="s">
        <v>119</v>
      </c>
      <c r="F13" s="62" t="s">
        <v>119</v>
      </c>
      <c r="G13" s="62" t="s">
        <v>119</v>
      </c>
      <c r="H13" s="62" t="s">
        <v>119</v>
      </c>
      <c r="I13" s="61" t="s">
        <v>119</v>
      </c>
    </row>
    <row r="14" spans="1:9" x14ac:dyDescent="0.2">
      <c r="A14" s="10">
        <v>1</v>
      </c>
      <c r="B14" s="24" t="s">
        <v>119</v>
      </c>
      <c r="C14" s="24" t="s">
        <v>119</v>
      </c>
      <c r="D14" s="61" t="s">
        <v>119</v>
      </c>
      <c r="E14" s="62"/>
      <c r="F14" s="62" t="s">
        <v>119</v>
      </c>
      <c r="G14" s="40" t="s">
        <v>119</v>
      </c>
      <c r="H14" s="73" t="s">
        <v>119</v>
      </c>
      <c r="I14" s="61" t="s">
        <v>119</v>
      </c>
    </row>
    <row r="15" spans="1:9" x14ac:dyDescent="0.2">
      <c r="A15" s="10">
        <v>1</v>
      </c>
      <c r="B15" s="24" t="s">
        <v>125</v>
      </c>
      <c r="C15" s="24" t="s">
        <v>119</v>
      </c>
      <c r="D15" s="61" t="s">
        <v>119</v>
      </c>
      <c r="E15" s="62"/>
      <c r="F15" s="62" t="s">
        <v>119</v>
      </c>
      <c r="G15" s="249">
        <v>0.5</v>
      </c>
      <c r="H15" s="73" t="s">
        <v>3</v>
      </c>
      <c r="I15" s="61" t="s">
        <v>119</v>
      </c>
    </row>
    <row r="16" spans="1:9" x14ac:dyDescent="0.2">
      <c r="A16" s="10">
        <v>1</v>
      </c>
      <c r="B16" s="24" t="s">
        <v>126</v>
      </c>
      <c r="C16" s="24" t="s">
        <v>119</v>
      </c>
      <c r="D16" s="61" t="s">
        <v>119</v>
      </c>
      <c r="E16" s="62"/>
      <c r="F16" s="62" t="s">
        <v>119</v>
      </c>
      <c r="G16" s="40">
        <v>1</v>
      </c>
      <c r="H16" s="73" t="s">
        <v>127</v>
      </c>
      <c r="I16" s="61" t="s">
        <v>119</v>
      </c>
    </row>
    <row r="17" spans="1:14" x14ac:dyDescent="0.2">
      <c r="A17" s="10">
        <v>1</v>
      </c>
      <c r="B17" s="24" t="s">
        <v>119</v>
      </c>
      <c r="C17" s="24" t="s">
        <v>119</v>
      </c>
      <c r="D17" s="61" t="s">
        <v>119</v>
      </c>
      <c r="E17" s="62"/>
      <c r="F17" s="62" t="s">
        <v>119</v>
      </c>
      <c r="G17" s="40" t="s">
        <v>119</v>
      </c>
      <c r="H17" s="73" t="s">
        <v>119</v>
      </c>
      <c r="I17" s="61" t="s">
        <v>119</v>
      </c>
    </row>
    <row r="18" spans="1:14" x14ac:dyDescent="0.2">
      <c r="A18" s="10">
        <v>1</v>
      </c>
      <c r="B18" s="24" t="s">
        <v>128</v>
      </c>
      <c r="C18" s="25" t="s">
        <v>119</v>
      </c>
      <c r="D18" s="25" t="s">
        <v>119</v>
      </c>
      <c r="E18" s="25" t="s">
        <v>119</v>
      </c>
      <c r="F18" s="25" t="s">
        <v>119</v>
      </c>
      <c r="G18" s="40">
        <v>12.4</v>
      </c>
      <c r="H18" s="73" t="s">
        <v>2</v>
      </c>
      <c r="I18" s="25" t="s">
        <v>119</v>
      </c>
    </row>
    <row r="19" spans="1:14" customFormat="1" ht="12.75" x14ac:dyDescent="0.2">
      <c r="A19" s="10">
        <v>1</v>
      </c>
      <c r="B19" s="24" t="s">
        <v>119</v>
      </c>
      <c r="C19" s="21" t="s">
        <v>119</v>
      </c>
      <c r="D19" s="68" t="s">
        <v>119</v>
      </c>
      <c r="E19" s="69" t="s">
        <v>119</v>
      </c>
      <c r="F19" s="69" t="s">
        <v>119</v>
      </c>
      <c r="G19" s="69" t="s">
        <v>119</v>
      </c>
      <c r="H19" s="69" t="s">
        <v>119</v>
      </c>
      <c r="I19" s="68" t="s">
        <v>119</v>
      </c>
    </row>
    <row r="20" spans="1:14" customFormat="1" ht="12.75" hidden="1" x14ac:dyDescent="0.2">
      <c r="A20" s="10">
        <v>0</v>
      </c>
      <c r="B20" s="24" t="s">
        <v>119</v>
      </c>
      <c r="C20" s="27" t="s">
        <v>119</v>
      </c>
      <c r="D20" s="27" t="s">
        <v>119</v>
      </c>
      <c r="E20" s="24" t="s">
        <v>119</v>
      </c>
      <c r="F20" s="28" t="s">
        <v>119</v>
      </c>
      <c r="G20" s="27" t="s">
        <v>119</v>
      </c>
      <c r="H20" s="24" t="s">
        <v>119</v>
      </c>
      <c r="I20" s="25" t="s">
        <v>119</v>
      </c>
    </row>
    <row r="21" spans="1:14" customFormat="1" ht="12.75" x14ac:dyDescent="0.2">
      <c r="A21" s="10">
        <v>1</v>
      </c>
      <c r="B21" s="24" t="s">
        <v>130</v>
      </c>
      <c r="C21" s="15" t="s">
        <v>119</v>
      </c>
      <c r="D21" s="15" t="s">
        <v>119</v>
      </c>
      <c r="E21" s="14" t="s">
        <v>119</v>
      </c>
      <c r="F21" s="14" t="s">
        <v>119</v>
      </c>
      <c r="G21" s="216">
        <v>25000</v>
      </c>
      <c r="H21" s="14" t="s">
        <v>131</v>
      </c>
      <c r="I21" s="14" t="s">
        <v>119</v>
      </c>
    </row>
    <row r="22" spans="1:14" customFormat="1" ht="12.75" hidden="1" x14ac:dyDescent="0.2">
      <c r="A22" s="10">
        <v>0</v>
      </c>
      <c r="B22" s="24" t="s">
        <v>119</v>
      </c>
      <c r="C22" s="15" t="s">
        <v>119</v>
      </c>
      <c r="D22" s="17" t="s">
        <v>119</v>
      </c>
      <c r="E22" s="14" t="s">
        <v>119</v>
      </c>
      <c r="F22" s="18" t="s">
        <v>119</v>
      </c>
      <c r="G22" s="15" t="s">
        <v>119</v>
      </c>
      <c r="H22" s="14" t="s">
        <v>119</v>
      </c>
      <c r="I22" s="14" t="s">
        <v>119</v>
      </c>
    </row>
    <row r="23" spans="1:14" customFormat="1" ht="12.75" hidden="1" x14ac:dyDescent="0.2">
      <c r="A23" s="10">
        <v>0</v>
      </c>
      <c r="B23" s="24" t="s">
        <v>119</v>
      </c>
      <c r="C23" s="15" t="s">
        <v>119</v>
      </c>
      <c r="D23" s="17" t="s">
        <v>119</v>
      </c>
      <c r="E23" s="14" t="s">
        <v>119</v>
      </c>
      <c r="F23" s="18" t="s">
        <v>119</v>
      </c>
      <c r="G23" s="15" t="s">
        <v>119</v>
      </c>
      <c r="H23" s="14" t="s">
        <v>119</v>
      </c>
      <c r="I23" s="14" t="s">
        <v>119</v>
      </c>
    </row>
    <row r="24" spans="1:14" customFormat="1" ht="14.25" hidden="1" x14ac:dyDescent="0.2">
      <c r="A24" s="10">
        <v>0</v>
      </c>
      <c r="B24" s="24" t="s">
        <v>119</v>
      </c>
      <c r="C24" s="15" t="s">
        <v>119</v>
      </c>
      <c r="D24" s="17" t="s">
        <v>119</v>
      </c>
      <c r="E24" s="19" t="s">
        <v>119</v>
      </c>
      <c r="F24" s="18" t="s">
        <v>119</v>
      </c>
      <c r="G24" s="15" t="s">
        <v>119</v>
      </c>
      <c r="H24" s="14" t="s">
        <v>119</v>
      </c>
      <c r="I24" s="14" t="s">
        <v>119</v>
      </c>
    </row>
    <row r="25" spans="1:14" customFormat="1" ht="12.75" hidden="1" x14ac:dyDescent="0.2">
      <c r="A25" s="10">
        <v>0</v>
      </c>
      <c r="B25" s="24" t="s">
        <v>119</v>
      </c>
      <c r="C25" s="15" t="s">
        <v>119</v>
      </c>
      <c r="D25" s="15" t="s">
        <v>119</v>
      </c>
      <c r="E25" s="14" t="s">
        <v>119</v>
      </c>
      <c r="F25" s="18" t="s">
        <v>119</v>
      </c>
      <c r="G25" s="15" t="s">
        <v>119</v>
      </c>
      <c r="H25" s="14" t="s">
        <v>119</v>
      </c>
      <c r="I25" s="14" t="s">
        <v>119</v>
      </c>
    </row>
    <row r="26" spans="1:14" customFormat="1" ht="12.75" hidden="1" x14ac:dyDescent="0.2">
      <c r="A26" s="10">
        <v>0</v>
      </c>
      <c r="B26" s="24" t="s">
        <v>119</v>
      </c>
      <c r="C26" s="15" t="s">
        <v>119</v>
      </c>
      <c r="D26" s="17" t="s">
        <v>119</v>
      </c>
      <c r="E26" s="14" t="s">
        <v>119</v>
      </c>
      <c r="F26" s="18" t="s">
        <v>119</v>
      </c>
      <c r="G26" s="15" t="s">
        <v>119</v>
      </c>
      <c r="H26" s="14" t="s">
        <v>119</v>
      </c>
      <c r="I26" s="14" t="s">
        <v>119</v>
      </c>
    </row>
    <row r="27" spans="1:14" customFormat="1" ht="12.75" hidden="1" x14ac:dyDescent="0.2">
      <c r="A27" s="10">
        <v>0</v>
      </c>
      <c r="B27" s="24" t="s">
        <v>119</v>
      </c>
      <c r="C27" s="15" t="s">
        <v>119</v>
      </c>
      <c r="D27" s="15" t="s">
        <v>119</v>
      </c>
      <c r="E27" s="14" t="s">
        <v>119</v>
      </c>
      <c r="F27" s="18" t="s">
        <v>119</v>
      </c>
      <c r="G27" s="15" t="s">
        <v>119</v>
      </c>
      <c r="H27" s="14" t="s">
        <v>119</v>
      </c>
      <c r="I27" s="14" t="s">
        <v>119</v>
      </c>
    </row>
    <row r="28" spans="1:14" x14ac:dyDescent="0.2">
      <c r="A28" s="10">
        <v>1</v>
      </c>
      <c r="B28" s="24"/>
      <c r="C28" s="27" t="s">
        <v>119</v>
      </c>
      <c r="D28" s="61" t="s">
        <v>119</v>
      </c>
      <c r="E28" s="62"/>
      <c r="F28" s="62" t="s">
        <v>119</v>
      </c>
      <c r="G28" s="62" t="s">
        <v>119</v>
      </c>
      <c r="H28" s="62" t="s">
        <v>119</v>
      </c>
      <c r="I28" s="61" t="s">
        <v>119</v>
      </c>
      <c r="L28" s="10" t="s">
        <v>9</v>
      </c>
    </row>
    <row r="29" spans="1:14" x14ac:dyDescent="0.2">
      <c r="A29" s="10">
        <v>1</v>
      </c>
      <c r="B29" s="146">
        <v>0</v>
      </c>
      <c r="C29" s="38" t="s">
        <v>119</v>
      </c>
      <c r="D29" s="147" t="s">
        <v>132</v>
      </c>
      <c r="E29" s="148"/>
      <c r="F29" s="148" t="s">
        <v>133</v>
      </c>
      <c r="G29" s="148" t="s">
        <v>134</v>
      </c>
      <c r="H29" s="148" t="s">
        <v>119</v>
      </c>
      <c r="I29" s="147" t="s">
        <v>135</v>
      </c>
    </row>
    <row r="30" spans="1:14" x14ac:dyDescent="0.2">
      <c r="A30" s="10">
        <v>1</v>
      </c>
      <c r="B30" s="149" t="s">
        <v>136</v>
      </c>
      <c r="C30" s="42" t="s">
        <v>119</v>
      </c>
      <c r="D30" s="150" t="s">
        <v>3</v>
      </c>
      <c r="E30" s="150"/>
      <c r="F30" s="150" t="s">
        <v>137</v>
      </c>
      <c r="G30" s="150" t="s">
        <v>108</v>
      </c>
      <c r="H30" s="150" t="s">
        <v>119</v>
      </c>
      <c r="I30" s="151" t="s">
        <v>138</v>
      </c>
    </row>
    <row r="31" spans="1:14" x14ac:dyDescent="0.2">
      <c r="A31" s="10">
        <v>1</v>
      </c>
      <c r="B31" s="90" t="s">
        <v>139</v>
      </c>
      <c r="C31" s="91" t="s">
        <v>119</v>
      </c>
      <c r="D31" s="91" t="s">
        <v>119</v>
      </c>
      <c r="E31" s="91"/>
      <c r="F31" s="91" t="s">
        <v>119</v>
      </c>
      <c r="G31" s="91" t="s">
        <v>119</v>
      </c>
      <c r="H31" s="91">
        <v>263.78115741847131</v>
      </c>
      <c r="I31" s="27" t="s">
        <v>119</v>
      </c>
      <c r="L31" s="63">
        <f>+H31</f>
        <v>263.78115741847131</v>
      </c>
      <c r="N31" s="218">
        <v>96.299694205909731</v>
      </c>
    </row>
    <row r="32" spans="1:14" customFormat="1" ht="12.75" hidden="1" x14ac:dyDescent="0.2">
      <c r="A32" s="10">
        <v>0</v>
      </c>
      <c r="B32" s="4" t="s">
        <v>282</v>
      </c>
      <c r="C32" s="44" t="s">
        <v>119</v>
      </c>
      <c r="D32" s="1" t="s">
        <v>119</v>
      </c>
      <c r="E32" s="3" t="s">
        <v>119</v>
      </c>
      <c r="F32" s="45" t="s">
        <v>119</v>
      </c>
      <c r="G32" s="14" t="s">
        <v>119</v>
      </c>
      <c r="H32" s="14" t="s">
        <v>119</v>
      </c>
      <c r="I32" s="14" t="s">
        <v>119</v>
      </c>
    </row>
    <row r="33" spans="1:14" x14ac:dyDescent="0.2">
      <c r="A33" s="10">
        <v>1</v>
      </c>
      <c r="B33" s="26" t="s">
        <v>141</v>
      </c>
      <c r="C33" s="27" t="s">
        <v>119</v>
      </c>
      <c r="D33" s="27">
        <v>25000</v>
      </c>
      <c r="E33" s="27"/>
      <c r="F33" s="71">
        <v>1.0551246296738852E-2</v>
      </c>
      <c r="G33" s="27">
        <v>263.78115741847131</v>
      </c>
      <c r="H33" s="27" t="s">
        <v>119</v>
      </c>
      <c r="I33" s="27">
        <v>1.5352815754126612</v>
      </c>
    </row>
    <row r="34" spans="1:14" x14ac:dyDescent="0.2">
      <c r="A34" s="10">
        <v>1</v>
      </c>
      <c r="B34" s="43" t="s">
        <v>142</v>
      </c>
      <c r="C34" s="91" t="s">
        <v>119</v>
      </c>
      <c r="D34" s="91" t="s">
        <v>119</v>
      </c>
      <c r="E34" s="91"/>
      <c r="F34" s="93" t="s">
        <v>119</v>
      </c>
      <c r="G34" s="91" t="s">
        <v>119</v>
      </c>
      <c r="H34" s="91">
        <v>2725.3115566730967</v>
      </c>
      <c r="I34" s="27" t="s">
        <v>119</v>
      </c>
      <c r="L34" s="10">
        <f>SUBTOTAL(9,G35:G56)</f>
        <v>2725.3115566730967</v>
      </c>
      <c r="N34" s="218">
        <v>99.682226507467533</v>
      </c>
    </row>
    <row r="35" spans="1:14" x14ac:dyDescent="0.2">
      <c r="A35" s="10">
        <v>1</v>
      </c>
      <c r="B35" s="26" t="s">
        <v>144</v>
      </c>
      <c r="C35" s="27" t="s">
        <v>119</v>
      </c>
      <c r="D35" s="27">
        <v>25000</v>
      </c>
      <c r="E35" s="27"/>
      <c r="F35" s="71">
        <v>3.2599999999999997E-2</v>
      </c>
      <c r="G35" s="27">
        <v>814.99999999999989</v>
      </c>
      <c r="H35" s="27" t="s">
        <v>119</v>
      </c>
      <c r="I35" s="27">
        <v>4.7435324653469708</v>
      </c>
      <c r="M35" s="218">
        <v>99.877450980392126</v>
      </c>
    </row>
    <row r="36" spans="1:14" x14ac:dyDescent="0.2">
      <c r="A36" s="10">
        <v>1</v>
      </c>
      <c r="B36" s="26" t="s">
        <v>143</v>
      </c>
      <c r="C36" s="27" t="s">
        <v>119</v>
      </c>
      <c r="D36" s="27">
        <v>25000</v>
      </c>
      <c r="E36" s="27"/>
      <c r="F36" s="71">
        <v>1.47E-2</v>
      </c>
      <c r="G36" s="27">
        <v>367.5</v>
      </c>
      <c r="H36" s="27" t="s">
        <v>119</v>
      </c>
      <c r="I36" s="27">
        <v>2.1389548233313032</v>
      </c>
      <c r="M36" s="218">
        <v>99.694406126526431</v>
      </c>
    </row>
    <row r="37" spans="1:14" x14ac:dyDescent="0.2">
      <c r="A37" s="10">
        <v>1</v>
      </c>
      <c r="B37" s="26" t="s">
        <v>145</v>
      </c>
      <c r="C37" s="27" t="s">
        <v>119</v>
      </c>
      <c r="D37" s="27">
        <v>2</v>
      </c>
      <c r="E37" s="27"/>
      <c r="F37" s="71">
        <v>0.94000000000000006</v>
      </c>
      <c r="G37" s="27">
        <v>1.8800000000000001</v>
      </c>
      <c r="H37" s="27" t="s">
        <v>119</v>
      </c>
      <c r="I37" s="27">
        <v>1.0942136239082587E-2</v>
      </c>
    </row>
    <row r="38" spans="1:14" x14ac:dyDescent="0.2">
      <c r="A38" s="10">
        <v>1</v>
      </c>
      <c r="B38" s="11" t="s">
        <v>146</v>
      </c>
      <c r="C38" s="75" t="s">
        <v>119</v>
      </c>
      <c r="D38" s="27">
        <v>1.3</v>
      </c>
      <c r="E38" s="9" t="s">
        <v>119</v>
      </c>
      <c r="F38" s="28">
        <v>5.66</v>
      </c>
      <c r="G38" s="27">
        <v>7.3580000000000005</v>
      </c>
      <c r="H38" s="24" t="s">
        <v>119</v>
      </c>
      <c r="I38" s="24">
        <v>4.2825658748494505E-2</v>
      </c>
    </row>
    <row r="39" spans="1:14" x14ac:dyDescent="0.2">
      <c r="A39" s="10">
        <v>1</v>
      </c>
      <c r="B39" s="11" t="s">
        <v>212</v>
      </c>
      <c r="C39" s="75" t="s">
        <v>119</v>
      </c>
      <c r="D39" s="27">
        <v>4</v>
      </c>
      <c r="E39" s="9" t="s">
        <v>119</v>
      </c>
      <c r="F39" s="28">
        <v>12.7</v>
      </c>
      <c r="G39" s="27">
        <v>50.8</v>
      </c>
      <c r="H39" s="24" t="s">
        <v>119</v>
      </c>
      <c r="I39" s="24">
        <v>0.29567048986457201</v>
      </c>
    </row>
    <row r="40" spans="1:14" ht="12.75" x14ac:dyDescent="0.2">
      <c r="A40" s="10">
        <v>1</v>
      </c>
      <c r="B40" s="11" t="s">
        <v>148</v>
      </c>
      <c r="C40" s="75" t="s">
        <v>119</v>
      </c>
      <c r="D40" s="27">
        <v>1341.4928774928774</v>
      </c>
      <c r="E40" s="9" t="s">
        <v>119</v>
      </c>
      <c r="F40" s="28">
        <v>0.35376572968470099</v>
      </c>
      <c r="G40" s="27">
        <v>474.57420667309697</v>
      </c>
      <c r="H40" s="24" t="s">
        <v>119</v>
      </c>
      <c r="I40" s="24">
        <v>2.7621572473252995</v>
      </c>
      <c r="L40"/>
    </row>
    <row r="41" spans="1:14" hidden="1" x14ac:dyDescent="0.2">
      <c r="A41" s="10">
        <v>0</v>
      </c>
      <c r="B41" s="26" t="s">
        <v>53</v>
      </c>
      <c r="C41" s="27" t="s">
        <v>119</v>
      </c>
      <c r="D41" s="27">
        <v>140</v>
      </c>
      <c r="E41" s="27" t="s">
        <v>119</v>
      </c>
      <c r="F41" s="70" t="s">
        <v>119</v>
      </c>
      <c r="G41" s="27" t="s">
        <v>119</v>
      </c>
      <c r="H41" s="27" t="s">
        <v>119</v>
      </c>
      <c r="I41" s="27" t="s">
        <v>119</v>
      </c>
    </row>
    <row r="42" spans="1:14" hidden="1" x14ac:dyDescent="0.2">
      <c r="A42" s="10">
        <v>0</v>
      </c>
      <c r="B42" s="26" t="s">
        <v>12</v>
      </c>
      <c r="C42" s="27" t="s">
        <v>119</v>
      </c>
      <c r="D42" s="27">
        <v>55.039999999999992</v>
      </c>
      <c r="E42" s="27" t="s">
        <v>119</v>
      </c>
      <c r="F42" s="27" t="s">
        <v>119</v>
      </c>
      <c r="G42" s="27" t="s">
        <v>119</v>
      </c>
      <c r="H42" s="27" t="s">
        <v>119</v>
      </c>
      <c r="I42" s="27" t="s">
        <v>119</v>
      </c>
    </row>
    <row r="43" spans="1:14" hidden="1" x14ac:dyDescent="0.2">
      <c r="A43" s="10">
        <v>0</v>
      </c>
      <c r="B43" s="26" t="s">
        <v>54</v>
      </c>
      <c r="C43" s="27" t="s">
        <v>119</v>
      </c>
      <c r="D43" s="27">
        <v>298</v>
      </c>
      <c r="E43" s="27"/>
      <c r="F43" s="27" t="s">
        <v>119</v>
      </c>
      <c r="G43" s="27" t="s">
        <v>119</v>
      </c>
      <c r="H43" s="27" t="s">
        <v>119</v>
      </c>
      <c r="I43" s="27" t="s">
        <v>119</v>
      </c>
    </row>
    <row r="44" spans="1:14" x14ac:dyDescent="0.2">
      <c r="A44" s="10">
        <v>1</v>
      </c>
      <c r="B44" s="26" t="s">
        <v>149</v>
      </c>
      <c r="C44" s="27" t="s">
        <v>119</v>
      </c>
      <c r="D44" s="27" t="s">
        <v>119</v>
      </c>
      <c r="E44" s="27"/>
      <c r="F44" s="71" t="s">
        <v>119</v>
      </c>
      <c r="G44" s="27">
        <v>810.84134999999969</v>
      </c>
      <c r="H44" s="27" t="s">
        <v>119</v>
      </c>
      <c r="I44" s="27">
        <v>4.7193279361604485</v>
      </c>
    </row>
    <row r="45" spans="1:14" hidden="1" x14ac:dyDescent="0.2">
      <c r="A45" s="10">
        <v>0</v>
      </c>
      <c r="B45" s="26" t="s">
        <v>150</v>
      </c>
      <c r="C45" s="27" t="s">
        <v>119</v>
      </c>
      <c r="D45" s="27">
        <v>2</v>
      </c>
      <c r="E45" s="27"/>
      <c r="F45" s="71">
        <v>32.64</v>
      </c>
      <c r="G45" s="27">
        <v>65.28</v>
      </c>
      <c r="H45" s="27" t="s">
        <v>119</v>
      </c>
      <c r="I45" s="27">
        <v>0.37994822004644213</v>
      </c>
    </row>
    <row r="46" spans="1:14" hidden="1" x14ac:dyDescent="0.2">
      <c r="A46" s="10">
        <v>0</v>
      </c>
      <c r="B46" s="26" t="s">
        <v>193</v>
      </c>
      <c r="C46" s="27" t="s">
        <v>119</v>
      </c>
      <c r="D46" s="27">
        <v>8</v>
      </c>
      <c r="E46" s="27"/>
      <c r="F46" s="71">
        <v>15.3</v>
      </c>
      <c r="G46" s="27">
        <v>122.4</v>
      </c>
      <c r="H46" s="27" t="s">
        <v>119</v>
      </c>
      <c r="I46" s="27">
        <v>0.712402912587079</v>
      </c>
    </row>
    <row r="47" spans="1:14" hidden="1" x14ac:dyDescent="0.2">
      <c r="A47" s="10">
        <v>0</v>
      </c>
      <c r="B47" s="26" t="s">
        <v>228</v>
      </c>
      <c r="C47" s="27" t="s">
        <v>119</v>
      </c>
      <c r="D47" s="27">
        <v>0.2</v>
      </c>
      <c r="E47" s="27"/>
      <c r="F47" s="71">
        <v>56.977200000000003</v>
      </c>
      <c r="G47" s="27">
        <v>11.395440000000001</v>
      </c>
      <c r="H47" s="27" t="s">
        <v>119</v>
      </c>
      <c r="I47" s="27">
        <v>6.632471116185705E-2</v>
      </c>
    </row>
    <row r="48" spans="1:14" hidden="1" x14ac:dyDescent="0.2">
      <c r="A48" s="10">
        <v>0</v>
      </c>
      <c r="B48" s="26" t="s">
        <v>154</v>
      </c>
      <c r="C48" s="27" t="s">
        <v>119</v>
      </c>
      <c r="D48" s="27">
        <v>0.75</v>
      </c>
      <c r="E48" s="27"/>
      <c r="F48" s="71">
        <v>41.401800000000001</v>
      </c>
      <c r="G48" s="27">
        <v>31.051349999999999</v>
      </c>
      <c r="H48" s="27" t="s">
        <v>119</v>
      </c>
      <c r="I48" s="27">
        <v>0.18072771388693459</v>
      </c>
    </row>
    <row r="49" spans="1:14" hidden="1" x14ac:dyDescent="0.2">
      <c r="A49" s="10">
        <v>0</v>
      </c>
      <c r="B49" s="26" t="s">
        <v>153</v>
      </c>
      <c r="C49" s="27" t="s">
        <v>119</v>
      </c>
      <c r="D49" s="27">
        <v>1.5</v>
      </c>
      <c r="E49" s="27"/>
      <c r="F49" s="71">
        <v>26.52</v>
      </c>
      <c r="G49" s="27">
        <v>39.78</v>
      </c>
      <c r="H49" s="27" t="s">
        <v>119</v>
      </c>
      <c r="I49" s="27">
        <v>0.23153094659080067</v>
      </c>
    </row>
    <row r="50" spans="1:14" hidden="1" x14ac:dyDescent="0.2">
      <c r="A50" s="10">
        <v>0</v>
      </c>
      <c r="B50" s="26" t="s">
        <v>283</v>
      </c>
      <c r="C50" s="27" t="s">
        <v>119</v>
      </c>
      <c r="D50" s="27">
        <v>0.4</v>
      </c>
      <c r="E50" s="27"/>
      <c r="F50" s="71">
        <v>22.358400000000003</v>
      </c>
      <c r="G50" s="27">
        <v>8.943360000000002</v>
      </c>
      <c r="H50" s="27" t="s">
        <v>119</v>
      </c>
      <c r="I50" s="27">
        <v>5.2052906146362578E-2</v>
      </c>
    </row>
    <row r="51" spans="1:14" hidden="1" x14ac:dyDescent="0.2">
      <c r="A51" s="10">
        <v>0</v>
      </c>
      <c r="B51" s="26" t="s">
        <v>196</v>
      </c>
      <c r="C51" s="27" t="s">
        <v>119</v>
      </c>
      <c r="D51" s="27">
        <v>0.8</v>
      </c>
      <c r="E51" s="27"/>
      <c r="F51" s="71">
        <v>225.624</v>
      </c>
      <c r="G51" s="27">
        <v>180.4992</v>
      </c>
      <c r="H51" s="27" t="s">
        <v>119</v>
      </c>
      <c r="I51" s="27">
        <v>1.0505568284284126</v>
      </c>
      <c r="L51" s="63"/>
    </row>
    <row r="52" spans="1:14" hidden="1" x14ac:dyDescent="0.2">
      <c r="A52" s="10">
        <v>0</v>
      </c>
      <c r="B52" s="26" t="s">
        <v>155</v>
      </c>
      <c r="C52" s="27" t="s">
        <v>119</v>
      </c>
      <c r="D52" s="27">
        <v>3</v>
      </c>
      <c r="E52" s="27"/>
      <c r="F52" s="71">
        <v>64.260000000000005</v>
      </c>
      <c r="G52" s="27">
        <v>192.78000000000003</v>
      </c>
      <c r="H52" s="27" t="s">
        <v>119</v>
      </c>
      <c r="I52" s="27">
        <v>1.1220345873246496</v>
      </c>
    </row>
    <row r="53" spans="1:14" hidden="1" x14ac:dyDescent="0.2">
      <c r="A53" s="10">
        <v>0</v>
      </c>
      <c r="B53" s="26" t="s">
        <v>156</v>
      </c>
      <c r="C53" s="27" t="s">
        <v>119</v>
      </c>
      <c r="D53" s="27">
        <v>1</v>
      </c>
      <c r="E53" s="27"/>
      <c r="F53" s="71">
        <v>43.655999999999999</v>
      </c>
      <c r="G53" s="27">
        <v>43.655999999999999</v>
      </c>
      <c r="H53" s="27" t="s">
        <v>119</v>
      </c>
      <c r="I53" s="27">
        <v>0.25409037215605812</v>
      </c>
    </row>
    <row r="54" spans="1:14" hidden="1" x14ac:dyDescent="0.2">
      <c r="A54" s="10">
        <v>0</v>
      </c>
      <c r="B54" s="26" t="s">
        <v>157</v>
      </c>
      <c r="C54" s="27" t="s">
        <v>119</v>
      </c>
      <c r="D54" s="70">
        <v>4</v>
      </c>
      <c r="E54" s="27"/>
      <c r="F54" s="71">
        <v>28.763999999999999</v>
      </c>
      <c r="G54" s="27">
        <v>115.056</v>
      </c>
      <c r="H54" s="27" t="s">
        <v>119</v>
      </c>
      <c r="I54" s="27">
        <v>0.66965873783185426</v>
      </c>
    </row>
    <row r="55" spans="1:14" x14ac:dyDescent="0.2">
      <c r="A55" s="10">
        <v>1</v>
      </c>
      <c r="B55" s="11" t="s">
        <v>284</v>
      </c>
      <c r="C55" s="75" t="s">
        <v>119</v>
      </c>
      <c r="D55" s="27">
        <v>2667</v>
      </c>
      <c r="E55" s="9" t="s">
        <v>119</v>
      </c>
      <c r="F55" s="28">
        <v>7.3999999999999996E-2</v>
      </c>
      <c r="G55" s="27">
        <v>197.358</v>
      </c>
      <c r="H55" s="95" t="s">
        <v>119</v>
      </c>
      <c r="I55" s="24">
        <v>1.1486798531238622</v>
      </c>
    </row>
    <row r="56" spans="1:14" x14ac:dyDescent="0.2">
      <c r="A56" s="10">
        <v>1</v>
      </c>
      <c r="B56" s="88" t="s">
        <v>159</v>
      </c>
      <c r="C56" s="167" t="s">
        <v>119</v>
      </c>
      <c r="D56" s="91" t="s">
        <v>119</v>
      </c>
      <c r="E56" s="168" t="s">
        <v>119</v>
      </c>
      <c r="F56" s="169" t="s">
        <v>119</v>
      </c>
      <c r="G56" s="91" t="s">
        <v>119</v>
      </c>
      <c r="H56" s="95">
        <v>6272.910448294253</v>
      </c>
      <c r="I56" s="95" t="s">
        <v>119</v>
      </c>
      <c r="L56" s="10">
        <f>SUBTOTAL(9,G57:G74)</f>
        <v>6272.910448294253</v>
      </c>
      <c r="N56" s="218">
        <v>100.06880675584371</v>
      </c>
    </row>
    <row r="57" spans="1:14" x14ac:dyDescent="0.2">
      <c r="A57" s="10">
        <v>1</v>
      </c>
      <c r="B57" s="11" t="s">
        <v>160</v>
      </c>
      <c r="C57" s="75" t="s">
        <v>119</v>
      </c>
      <c r="D57" s="27">
        <v>1.6</v>
      </c>
      <c r="E57" s="9" t="s">
        <v>119</v>
      </c>
      <c r="F57" s="28">
        <v>45</v>
      </c>
      <c r="G57" s="27">
        <v>72</v>
      </c>
      <c r="H57" s="95" t="s">
        <v>119</v>
      </c>
      <c r="I57" s="24">
        <v>0.41906053681592881</v>
      </c>
    </row>
    <row r="58" spans="1:14" x14ac:dyDescent="0.2">
      <c r="A58" s="10">
        <v>1</v>
      </c>
      <c r="B58" s="11" t="s">
        <v>161</v>
      </c>
      <c r="C58" s="75" t="s">
        <v>119</v>
      </c>
      <c r="D58" s="27">
        <v>801</v>
      </c>
      <c r="E58" s="9" t="s">
        <v>119</v>
      </c>
      <c r="F58" s="28">
        <v>0.2</v>
      </c>
      <c r="G58" s="27">
        <v>160.20000000000002</v>
      </c>
      <c r="H58" s="24" t="s">
        <v>119</v>
      </c>
      <c r="I58" s="24">
        <v>0.93240969441544164</v>
      </c>
    </row>
    <row r="59" spans="1:14" customFormat="1" ht="12.75" x14ac:dyDescent="0.2">
      <c r="A59" s="10">
        <v>1</v>
      </c>
      <c r="B59" s="4" t="s">
        <v>162</v>
      </c>
      <c r="C59" s="44" t="s">
        <v>119</v>
      </c>
      <c r="D59" s="27">
        <v>1200000</v>
      </c>
      <c r="E59" s="9" t="s">
        <v>119</v>
      </c>
      <c r="F59" s="154">
        <v>2.5000000000000001E-4</v>
      </c>
      <c r="G59" s="27">
        <v>300</v>
      </c>
      <c r="H59" s="14" t="s">
        <v>119</v>
      </c>
      <c r="I59" s="14">
        <v>1.7460855700663702</v>
      </c>
      <c r="M59" s="218">
        <v>100</v>
      </c>
    </row>
    <row r="60" spans="1:14" customFormat="1" ht="12.75" x14ac:dyDescent="0.2">
      <c r="A60" s="10">
        <v>1</v>
      </c>
      <c r="B60" s="4" t="s">
        <v>163</v>
      </c>
      <c r="C60" s="44" t="s">
        <v>119</v>
      </c>
      <c r="D60" s="27">
        <v>80000</v>
      </c>
      <c r="E60" s="9" t="s">
        <v>119</v>
      </c>
      <c r="F60" s="28">
        <v>0.03</v>
      </c>
      <c r="G60" s="27">
        <v>2400</v>
      </c>
      <c r="H60" s="3" t="s">
        <v>119</v>
      </c>
      <c r="I60" s="14">
        <v>13.968684560530962</v>
      </c>
      <c r="M60" s="218">
        <v>100</v>
      </c>
    </row>
    <row r="61" spans="1:14" customFormat="1" ht="12.75" x14ac:dyDescent="0.2">
      <c r="A61" s="10">
        <v>1</v>
      </c>
      <c r="B61" s="4" t="s">
        <v>164</v>
      </c>
      <c r="C61" s="44" t="s">
        <v>119</v>
      </c>
      <c r="D61" s="27">
        <v>475</v>
      </c>
      <c r="E61" s="9" t="s">
        <v>119</v>
      </c>
      <c r="F61" s="28">
        <v>4.5444252873563222</v>
      </c>
      <c r="G61" s="27">
        <v>2158.602011494253</v>
      </c>
      <c r="H61" s="3" t="s">
        <v>119</v>
      </c>
      <c r="I61" s="14">
        <v>12.563679412621187</v>
      </c>
      <c r="M61" s="218">
        <v>100.20021542165625</v>
      </c>
    </row>
    <row r="62" spans="1:14" customFormat="1" ht="12.75" hidden="1" x14ac:dyDescent="0.2">
      <c r="A62" s="10">
        <v>0</v>
      </c>
      <c r="B62" s="4">
        <v>0</v>
      </c>
      <c r="C62" s="44" t="s">
        <v>119</v>
      </c>
      <c r="D62" s="27" t="s">
        <v>119</v>
      </c>
      <c r="E62" s="9" t="s">
        <v>119</v>
      </c>
      <c r="F62" s="195" t="s">
        <v>119</v>
      </c>
      <c r="G62" s="27" t="s">
        <v>119</v>
      </c>
      <c r="H62" s="3" t="s">
        <v>119</v>
      </c>
      <c r="I62" s="14" t="s">
        <v>119</v>
      </c>
    </row>
    <row r="63" spans="1:14" customFormat="1" ht="12.75" hidden="1" x14ac:dyDescent="0.2">
      <c r="A63" s="10">
        <v>0</v>
      </c>
      <c r="B63" s="4">
        <v>0</v>
      </c>
      <c r="C63" s="44" t="s">
        <v>119</v>
      </c>
      <c r="D63" s="27" t="s">
        <v>119</v>
      </c>
      <c r="E63" s="9" t="s">
        <v>119</v>
      </c>
      <c r="F63" s="173" t="s">
        <v>119</v>
      </c>
      <c r="G63" s="27" t="s">
        <v>119</v>
      </c>
      <c r="H63" s="3" t="s">
        <v>119</v>
      </c>
      <c r="I63" s="14" t="s">
        <v>119</v>
      </c>
    </row>
    <row r="64" spans="1:14" customFormat="1" ht="12.75" hidden="1" x14ac:dyDescent="0.2">
      <c r="A64" s="10">
        <v>0</v>
      </c>
      <c r="B64" s="4">
        <v>0</v>
      </c>
      <c r="C64" s="44" t="s">
        <v>119</v>
      </c>
      <c r="D64" s="27" t="s">
        <v>119</v>
      </c>
      <c r="E64" s="9" t="s">
        <v>119</v>
      </c>
      <c r="F64" s="173" t="s">
        <v>119</v>
      </c>
      <c r="G64" s="27" t="s">
        <v>119</v>
      </c>
      <c r="H64" s="3" t="s">
        <v>119</v>
      </c>
      <c r="I64" s="14" t="s">
        <v>119</v>
      </c>
    </row>
    <row r="65" spans="1:14" customFormat="1" ht="12.75" hidden="1" x14ac:dyDescent="0.2">
      <c r="A65" s="10">
        <v>0</v>
      </c>
      <c r="B65" s="4">
        <v>0</v>
      </c>
      <c r="C65" s="44" t="s">
        <v>119</v>
      </c>
      <c r="D65" s="27" t="s">
        <v>119</v>
      </c>
      <c r="E65" s="9" t="s">
        <v>119</v>
      </c>
      <c r="F65" s="173" t="s">
        <v>119</v>
      </c>
      <c r="G65" s="27" t="s">
        <v>119</v>
      </c>
      <c r="H65" s="3" t="s">
        <v>119</v>
      </c>
      <c r="I65" s="14" t="s">
        <v>119</v>
      </c>
    </row>
    <row r="66" spans="1:14" customFormat="1" ht="12.75" hidden="1" x14ac:dyDescent="0.2">
      <c r="A66" s="10">
        <v>0</v>
      </c>
      <c r="B66" s="4">
        <v>0</v>
      </c>
      <c r="C66" s="44" t="s">
        <v>119</v>
      </c>
      <c r="D66" s="27" t="s">
        <v>119</v>
      </c>
      <c r="E66" s="9" t="s">
        <v>119</v>
      </c>
      <c r="F66" s="173" t="s">
        <v>119</v>
      </c>
      <c r="G66" s="27" t="s">
        <v>119</v>
      </c>
      <c r="H66" s="3" t="s">
        <v>119</v>
      </c>
      <c r="I66" s="14" t="s">
        <v>119</v>
      </c>
    </row>
    <row r="67" spans="1:14" customFormat="1" ht="12.75" hidden="1" x14ac:dyDescent="0.2">
      <c r="A67" s="10">
        <v>0</v>
      </c>
      <c r="B67" s="4">
        <v>0</v>
      </c>
      <c r="C67" s="44" t="s">
        <v>119</v>
      </c>
      <c r="D67" s="27" t="s">
        <v>119</v>
      </c>
      <c r="E67" s="9" t="s">
        <v>119</v>
      </c>
      <c r="F67" s="173" t="s">
        <v>119</v>
      </c>
      <c r="G67" s="27" t="s">
        <v>119</v>
      </c>
      <c r="H67" s="3" t="s">
        <v>119</v>
      </c>
      <c r="I67" s="14" t="s">
        <v>119</v>
      </c>
    </row>
    <row r="68" spans="1:14" customFormat="1" ht="12.75" hidden="1" x14ac:dyDescent="0.2">
      <c r="A68" s="10">
        <v>0</v>
      </c>
      <c r="B68" s="4">
        <v>0</v>
      </c>
      <c r="C68" s="44" t="s">
        <v>119</v>
      </c>
      <c r="D68" s="27" t="s">
        <v>119</v>
      </c>
      <c r="E68" s="9" t="s">
        <v>119</v>
      </c>
      <c r="F68" s="173" t="s">
        <v>119</v>
      </c>
      <c r="G68" s="27" t="s">
        <v>119</v>
      </c>
      <c r="H68" s="3" t="s">
        <v>119</v>
      </c>
      <c r="I68" s="14" t="s">
        <v>119</v>
      </c>
    </row>
    <row r="69" spans="1:14" customFormat="1" ht="12.75" hidden="1" x14ac:dyDescent="0.2">
      <c r="A69" s="10">
        <v>0</v>
      </c>
      <c r="B69" s="4">
        <v>0</v>
      </c>
      <c r="C69" s="44" t="s">
        <v>119</v>
      </c>
      <c r="D69" s="27" t="s">
        <v>119</v>
      </c>
      <c r="E69" s="9" t="s">
        <v>119</v>
      </c>
      <c r="F69" s="173" t="s">
        <v>119</v>
      </c>
      <c r="G69" s="27" t="s">
        <v>119</v>
      </c>
      <c r="H69" s="3" t="s">
        <v>119</v>
      </c>
      <c r="I69" s="14" t="s">
        <v>119</v>
      </c>
    </row>
    <row r="70" spans="1:14" customFormat="1" ht="12.75" hidden="1" x14ac:dyDescent="0.2">
      <c r="A70" s="10">
        <v>0</v>
      </c>
      <c r="B70" s="4">
        <v>0</v>
      </c>
      <c r="C70" s="44" t="s">
        <v>119</v>
      </c>
      <c r="D70" s="27" t="s">
        <v>119</v>
      </c>
      <c r="E70" s="9" t="s">
        <v>119</v>
      </c>
      <c r="F70" s="173" t="s">
        <v>119</v>
      </c>
      <c r="G70" s="27" t="s">
        <v>119</v>
      </c>
      <c r="H70" s="3" t="s">
        <v>119</v>
      </c>
      <c r="I70" s="14" t="s">
        <v>119</v>
      </c>
    </row>
    <row r="71" spans="1:14" customFormat="1" ht="12.75" hidden="1" x14ac:dyDescent="0.2">
      <c r="A71" s="10">
        <v>0</v>
      </c>
      <c r="B71" s="4">
        <v>0</v>
      </c>
      <c r="C71" s="44" t="s">
        <v>119</v>
      </c>
      <c r="D71" s="27" t="s">
        <v>119</v>
      </c>
      <c r="E71" s="9" t="s">
        <v>119</v>
      </c>
      <c r="F71" s="173" t="s">
        <v>119</v>
      </c>
      <c r="G71" s="27" t="s">
        <v>119</v>
      </c>
      <c r="H71" s="3" t="s">
        <v>119</v>
      </c>
      <c r="I71" s="14" t="s">
        <v>119</v>
      </c>
    </row>
    <row r="72" spans="1:14" customFormat="1" ht="12.75" hidden="1" x14ac:dyDescent="0.2">
      <c r="A72" s="10">
        <v>0</v>
      </c>
      <c r="B72" s="4">
        <v>0</v>
      </c>
      <c r="C72" s="44" t="s">
        <v>119</v>
      </c>
      <c r="D72" s="27" t="s">
        <v>119</v>
      </c>
      <c r="E72" s="9" t="s">
        <v>119</v>
      </c>
      <c r="F72" s="173" t="s">
        <v>119</v>
      </c>
      <c r="G72" s="27" t="s">
        <v>119</v>
      </c>
      <c r="H72" s="3" t="s">
        <v>119</v>
      </c>
      <c r="I72" s="14" t="s">
        <v>119</v>
      </c>
    </row>
    <row r="73" spans="1:14" x14ac:dyDescent="0.2">
      <c r="A73" s="10">
        <v>1</v>
      </c>
      <c r="B73" s="11" t="s">
        <v>165</v>
      </c>
      <c r="C73" s="9" t="s">
        <v>119</v>
      </c>
      <c r="D73" s="27" t="s">
        <v>119</v>
      </c>
      <c r="E73" s="9" t="s">
        <v>119</v>
      </c>
      <c r="F73" s="28" t="s">
        <v>119</v>
      </c>
      <c r="G73" s="27">
        <v>1116</v>
      </c>
      <c r="H73" s="24" t="s">
        <v>119</v>
      </c>
      <c r="I73" s="24">
        <v>6.4954383206468975</v>
      </c>
      <c r="M73" s="218">
        <v>100</v>
      </c>
    </row>
    <row r="74" spans="1:14" x14ac:dyDescent="0.2">
      <c r="A74" s="10">
        <v>1</v>
      </c>
      <c r="B74" s="26" t="s">
        <v>166</v>
      </c>
      <c r="C74" s="24" t="s">
        <v>119</v>
      </c>
      <c r="D74" s="27" t="s">
        <v>119</v>
      </c>
      <c r="E74" s="9"/>
      <c r="F74" s="28" t="s">
        <v>119</v>
      </c>
      <c r="G74" s="27">
        <v>66.108436799999993</v>
      </c>
      <c r="H74" s="27" t="s">
        <v>119</v>
      </c>
      <c r="I74" s="27">
        <v>0.38476995852041529</v>
      </c>
    </row>
    <row r="75" spans="1:14" x14ac:dyDescent="0.2">
      <c r="A75" s="10">
        <v>1</v>
      </c>
      <c r="B75" s="103" t="s">
        <v>167</v>
      </c>
      <c r="C75" s="104" t="s">
        <v>119</v>
      </c>
      <c r="D75" s="91" t="s">
        <v>119</v>
      </c>
      <c r="E75" s="92"/>
      <c r="F75" s="93" t="s">
        <v>119</v>
      </c>
      <c r="G75" s="91" t="s">
        <v>119</v>
      </c>
      <c r="H75" s="91">
        <v>2768.36</v>
      </c>
      <c r="I75" s="27" t="s">
        <v>119</v>
      </c>
      <c r="L75" s="63">
        <f>SUM(G76:G80)</f>
        <v>2768.36</v>
      </c>
      <c r="N75" s="218">
        <v>100.00000000000003</v>
      </c>
    </row>
    <row r="76" spans="1:14" hidden="1" x14ac:dyDescent="0.2">
      <c r="A76" s="10">
        <v>0</v>
      </c>
      <c r="B76" s="26">
        <v>0</v>
      </c>
      <c r="C76" s="24" t="s">
        <v>119</v>
      </c>
      <c r="D76" s="27" t="s">
        <v>119</v>
      </c>
      <c r="E76" s="27" t="s">
        <v>119</v>
      </c>
      <c r="F76" s="27" t="s">
        <v>119</v>
      </c>
      <c r="G76" s="27" t="s">
        <v>119</v>
      </c>
      <c r="H76" s="27" t="s">
        <v>119</v>
      </c>
      <c r="I76" s="27" t="s">
        <v>119</v>
      </c>
    </row>
    <row r="77" spans="1:14" x14ac:dyDescent="0.2">
      <c r="A77" s="10">
        <v>1</v>
      </c>
      <c r="B77" s="26" t="s">
        <v>204</v>
      </c>
      <c r="C77" s="24" t="s">
        <v>119</v>
      </c>
      <c r="D77" s="27">
        <v>267</v>
      </c>
      <c r="E77" s="27"/>
      <c r="F77" s="71" t="s">
        <v>119</v>
      </c>
      <c r="G77" s="27">
        <v>2225</v>
      </c>
      <c r="H77" s="27" t="s">
        <v>119</v>
      </c>
      <c r="I77" s="27">
        <v>12.950134644658911</v>
      </c>
    </row>
    <row r="78" spans="1:14" x14ac:dyDescent="0.2">
      <c r="A78" s="10">
        <v>1</v>
      </c>
      <c r="B78" s="26" t="s">
        <v>168</v>
      </c>
      <c r="C78" s="24" t="s">
        <v>119</v>
      </c>
      <c r="D78" s="27">
        <v>0.8</v>
      </c>
      <c r="E78" s="27"/>
      <c r="F78" s="71" t="s">
        <v>119</v>
      </c>
      <c r="G78" s="27">
        <v>543.36</v>
      </c>
      <c r="H78" s="27" t="s">
        <v>119</v>
      </c>
      <c r="I78" s="27">
        <v>3.1625101845042094</v>
      </c>
    </row>
    <row r="79" spans="1:14" hidden="1" x14ac:dyDescent="0.2">
      <c r="A79" s="10">
        <v>0</v>
      </c>
      <c r="B79" s="26">
        <v>0</v>
      </c>
      <c r="C79" s="24" t="s">
        <v>119</v>
      </c>
      <c r="D79" s="27" t="s">
        <v>119</v>
      </c>
      <c r="E79" s="27" t="s">
        <v>119</v>
      </c>
      <c r="F79" s="27" t="s">
        <v>119</v>
      </c>
      <c r="G79" s="27" t="s">
        <v>119</v>
      </c>
      <c r="H79" s="27" t="s">
        <v>119</v>
      </c>
      <c r="I79" s="27" t="s">
        <v>119</v>
      </c>
    </row>
    <row r="80" spans="1:14" hidden="1" x14ac:dyDescent="0.2">
      <c r="A80" s="10">
        <v>0</v>
      </c>
      <c r="B80" s="26">
        <v>0</v>
      </c>
      <c r="C80" s="24" t="s">
        <v>119</v>
      </c>
      <c r="D80" s="27" t="s">
        <v>119</v>
      </c>
      <c r="E80" s="27" t="s">
        <v>119</v>
      </c>
      <c r="F80" s="27" t="s">
        <v>119</v>
      </c>
      <c r="G80" s="27" t="s">
        <v>119</v>
      </c>
      <c r="H80" s="27" t="s">
        <v>119</v>
      </c>
      <c r="I80" s="27" t="s">
        <v>119</v>
      </c>
    </row>
    <row r="81" spans="1:14" customFormat="1" ht="12.75" hidden="1" x14ac:dyDescent="0.2">
      <c r="A81" s="10">
        <v>0</v>
      </c>
      <c r="B81" s="4">
        <v>0</v>
      </c>
      <c r="C81" s="3" t="s">
        <v>119</v>
      </c>
      <c r="D81" s="16" t="s">
        <v>119</v>
      </c>
      <c r="E81" s="48" t="s">
        <v>119</v>
      </c>
      <c r="F81" s="44" t="s">
        <v>119</v>
      </c>
      <c r="G81" s="49" t="s">
        <v>119</v>
      </c>
      <c r="H81" s="3" t="s">
        <v>119</v>
      </c>
      <c r="I81" s="14" t="s">
        <v>119</v>
      </c>
    </row>
    <row r="82" spans="1:14" x14ac:dyDescent="0.2">
      <c r="A82" s="10">
        <v>1</v>
      </c>
      <c r="B82" s="94" t="s">
        <v>169</v>
      </c>
      <c r="C82" s="95" t="s">
        <v>119</v>
      </c>
      <c r="D82" s="91" t="s">
        <v>119</v>
      </c>
      <c r="E82" s="91"/>
      <c r="F82" s="93" t="s">
        <v>119</v>
      </c>
      <c r="G82" s="91" t="s">
        <v>119</v>
      </c>
      <c r="H82" s="91">
        <v>3373.3469980483751</v>
      </c>
      <c r="I82" s="27" t="s">
        <v>119</v>
      </c>
      <c r="L82" s="63">
        <f>SUM(G83:G84)</f>
        <v>3373.3469980483751</v>
      </c>
      <c r="N82" s="218">
        <v>98.788497807291236</v>
      </c>
    </row>
    <row r="83" spans="1:14" x14ac:dyDescent="0.2">
      <c r="A83" s="10">
        <v>1</v>
      </c>
      <c r="B83" s="31" t="s">
        <v>170</v>
      </c>
      <c r="C83" s="24" t="s">
        <v>119</v>
      </c>
      <c r="D83" s="27">
        <v>114.78869388556878</v>
      </c>
      <c r="E83" s="27"/>
      <c r="F83" s="71">
        <v>19.9351123531053</v>
      </c>
      <c r="G83" s="27">
        <v>2288.3255094750248</v>
      </c>
      <c r="H83" s="27" t="s">
        <v>119</v>
      </c>
      <c r="I83" s="27">
        <v>13.318707172363716</v>
      </c>
      <c r="M83" s="218">
        <v>97.401760052603279</v>
      </c>
    </row>
    <row r="84" spans="1:14" x14ac:dyDescent="0.2">
      <c r="A84" s="10">
        <v>1</v>
      </c>
      <c r="B84" s="31" t="s">
        <v>171</v>
      </c>
      <c r="C84" s="24" t="s">
        <v>119</v>
      </c>
      <c r="D84" s="27">
        <v>185.0882718101243</v>
      </c>
      <c r="E84" s="27"/>
      <c r="F84" s="71">
        <v>5.8621839080459761</v>
      </c>
      <c r="G84" s="27">
        <v>1085.0214885733503</v>
      </c>
      <c r="H84" s="27" t="s">
        <v>119</v>
      </c>
      <c r="I84" s="27">
        <v>6.3151345480328667</v>
      </c>
      <c r="K84" s="63"/>
      <c r="M84" s="218">
        <v>101.84661117038574</v>
      </c>
    </row>
    <row r="85" spans="1:14" x14ac:dyDescent="0.2">
      <c r="A85" s="10">
        <v>1</v>
      </c>
      <c r="B85" s="94" t="s">
        <v>172</v>
      </c>
      <c r="C85" s="95" t="s">
        <v>119</v>
      </c>
      <c r="D85" s="91" t="s">
        <v>119</v>
      </c>
      <c r="E85" s="91"/>
      <c r="F85" s="93" t="s">
        <v>119</v>
      </c>
      <c r="G85" s="91" t="s">
        <v>119</v>
      </c>
      <c r="H85" s="91">
        <v>973.71141586215504</v>
      </c>
      <c r="I85" s="27" t="s">
        <v>119</v>
      </c>
      <c r="L85" s="63">
        <f>SUM(G87:G91)</f>
        <v>973.71141586215504</v>
      </c>
      <c r="N85" s="218">
        <v>99.871018800398232</v>
      </c>
    </row>
    <row r="86" spans="1:14" customFormat="1" ht="12.75" hidden="1" x14ac:dyDescent="0.2">
      <c r="A86" s="10">
        <v>0</v>
      </c>
      <c r="B86" s="5" t="s">
        <v>173</v>
      </c>
      <c r="C86" s="3" t="s">
        <v>119</v>
      </c>
      <c r="D86" s="47" t="s">
        <v>119</v>
      </c>
      <c r="E86" s="48" t="s">
        <v>119</v>
      </c>
      <c r="F86" s="50" t="s">
        <v>119</v>
      </c>
      <c r="G86" s="2" t="s">
        <v>119</v>
      </c>
      <c r="H86" s="3" t="s">
        <v>119</v>
      </c>
      <c r="I86" s="14" t="s">
        <v>119</v>
      </c>
    </row>
    <row r="87" spans="1:14" x14ac:dyDescent="0.2">
      <c r="A87" s="10">
        <v>1</v>
      </c>
      <c r="B87" s="31" t="s">
        <v>174</v>
      </c>
      <c r="C87" s="24" t="s">
        <v>119</v>
      </c>
      <c r="D87" s="27" t="s">
        <v>119</v>
      </c>
      <c r="E87" s="27"/>
      <c r="F87" s="71" t="s">
        <v>119</v>
      </c>
      <c r="G87" s="27">
        <v>370.55976429796732</v>
      </c>
      <c r="H87" s="27" t="s">
        <v>119</v>
      </c>
      <c r="I87" s="27">
        <v>2.15676352429292</v>
      </c>
      <c r="M87" s="218">
        <v>102.01936987035897</v>
      </c>
    </row>
    <row r="88" spans="1:14" x14ac:dyDescent="0.2">
      <c r="A88" s="10">
        <v>1</v>
      </c>
      <c r="B88" s="31" t="s">
        <v>175</v>
      </c>
      <c r="C88" s="24" t="s">
        <v>119</v>
      </c>
      <c r="D88" s="27" t="s">
        <v>119</v>
      </c>
      <c r="E88" s="27"/>
      <c r="F88" s="71" t="s">
        <v>119</v>
      </c>
      <c r="G88" s="27">
        <v>387.33866683894854</v>
      </c>
      <c r="H88" s="27" t="s">
        <v>119</v>
      </c>
      <c r="I88" s="27">
        <v>2.2544215229874442</v>
      </c>
      <c r="M88" s="218">
        <v>101.47316117840342</v>
      </c>
    </row>
    <row r="89" spans="1:14" x14ac:dyDescent="0.2">
      <c r="A89" s="10">
        <v>1</v>
      </c>
      <c r="B89" s="31" t="s">
        <v>176</v>
      </c>
      <c r="C89" s="24" t="s">
        <v>119</v>
      </c>
      <c r="D89" s="27" t="s">
        <v>119</v>
      </c>
      <c r="E89" s="27"/>
      <c r="F89" s="71" t="s">
        <v>119</v>
      </c>
      <c r="G89" s="27">
        <v>215.81298472523912</v>
      </c>
      <c r="H89" s="27" t="s">
        <v>119</v>
      </c>
      <c r="I89" s="27">
        <v>1.2560931282056467</v>
      </c>
      <c r="M89" s="218">
        <v>93.820046344119419</v>
      </c>
    </row>
    <row r="90" spans="1:14" customFormat="1" ht="12.75" hidden="1" x14ac:dyDescent="0.2">
      <c r="A90" s="10">
        <v>0</v>
      </c>
      <c r="B90" s="4">
        <v>0</v>
      </c>
      <c r="C90" s="3" t="s">
        <v>119</v>
      </c>
      <c r="D90" s="3" t="s">
        <v>119</v>
      </c>
      <c r="E90" s="48" t="s">
        <v>119</v>
      </c>
      <c r="F90" s="44" t="s">
        <v>119</v>
      </c>
      <c r="G90" s="15" t="s">
        <v>119</v>
      </c>
      <c r="H90" s="16" t="s">
        <v>119</v>
      </c>
      <c r="I90" s="14" t="s">
        <v>119</v>
      </c>
    </row>
    <row r="91" spans="1:14" customFormat="1" ht="12.75" hidden="1" x14ac:dyDescent="0.2">
      <c r="A91" s="10">
        <v>0</v>
      </c>
      <c r="B91" s="5" t="s">
        <v>177</v>
      </c>
      <c r="C91" s="3" t="s">
        <v>119</v>
      </c>
      <c r="D91" s="51" t="s">
        <v>119</v>
      </c>
      <c r="E91" s="48" t="s">
        <v>119</v>
      </c>
      <c r="F91" s="44" t="s">
        <v>119</v>
      </c>
      <c r="G91" s="52" t="s">
        <v>119</v>
      </c>
      <c r="H91" s="3" t="s">
        <v>119</v>
      </c>
      <c r="I91" s="14" t="s">
        <v>119</v>
      </c>
    </row>
    <row r="92" spans="1:14" x14ac:dyDescent="0.2">
      <c r="A92" s="10">
        <v>1</v>
      </c>
      <c r="B92" s="31" t="s">
        <v>178</v>
      </c>
      <c r="C92" s="24" t="s">
        <v>119</v>
      </c>
      <c r="D92" s="27" t="s">
        <v>119</v>
      </c>
      <c r="E92" s="27"/>
      <c r="F92" s="71" t="s">
        <v>119</v>
      </c>
      <c r="G92" s="27">
        <v>803.86696665843328</v>
      </c>
      <c r="H92" s="27" t="s">
        <v>119</v>
      </c>
      <c r="I92" s="27">
        <v>4.6787350357843804</v>
      </c>
      <c r="L92" s="63">
        <f>+G92</f>
        <v>803.86696665843328</v>
      </c>
      <c r="M92" s="218">
        <v>99.951016695862009</v>
      </c>
    </row>
    <row r="93" spans="1:14" customFormat="1" ht="12.75" hidden="1" x14ac:dyDescent="0.2">
      <c r="A93" s="10">
        <v>0</v>
      </c>
      <c r="B93" s="3">
        <v>0</v>
      </c>
      <c r="C93" s="3" t="s">
        <v>119</v>
      </c>
      <c r="D93" s="3" t="s">
        <v>119</v>
      </c>
      <c r="E93" s="48" t="s">
        <v>119</v>
      </c>
      <c r="F93" s="44" t="s">
        <v>119</v>
      </c>
      <c r="G93" s="15" t="s">
        <v>119</v>
      </c>
      <c r="H93" s="14" t="s">
        <v>119</v>
      </c>
      <c r="I93" s="14" t="s">
        <v>119</v>
      </c>
    </row>
    <row r="94" spans="1:14" x14ac:dyDescent="0.2">
      <c r="A94" s="10">
        <v>1</v>
      </c>
      <c r="B94" s="37" t="s">
        <v>4</v>
      </c>
      <c r="C94" s="38" t="s">
        <v>119</v>
      </c>
      <c r="D94" s="64" t="s">
        <v>119</v>
      </c>
      <c r="E94" s="65"/>
      <c r="F94" s="155" t="s">
        <v>119</v>
      </c>
      <c r="G94" s="39">
        <v>17181.288542954786</v>
      </c>
      <c r="H94" s="38" t="s">
        <v>119</v>
      </c>
      <c r="I94" s="38">
        <v>100.00000000000001</v>
      </c>
      <c r="K94" s="63"/>
      <c r="L94" s="63">
        <f>SUM(L31:L92)</f>
        <v>17181.288542954786</v>
      </c>
      <c r="M94" s="218"/>
    </row>
    <row r="95" spans="1:14" customFormat="1" ht="12.75" hidden="1" x14ac:dyDescent="0.2">
      <c r="A95" s="10">
        <v>0</v>
      </c>
      <c r="B95" s="5" t="s">
        <v>49</v>
      </c>
      <c r="C95" s="3" t="s">
        <v>119</v>
      </c>
      <c r="D95" s="3" t="s">
        <v>119</v>
      </c>
      <c r="E95" s="48" t="s">
        <v>119</v>
      </c>
      <c r="F95" s="44" t="s">
        <v>119</v>
      </c>
      <c r="G95" s="15" t="s">
        <v>119</v>
      </c>
      <c r="H95" s="14" t="s">
        <v>119</v>
      </c>
      <c r="I95" s="3" t="s">
        <v>119</v>
      </c>
    </row>
    <row r="96" spans="1:14" customFormat="1" ht="12.75" hidden="1" x14ac:dyDescent="0.2">
      <c r="A96" s="10">
        <v>0</v>
      </c>
      <c r="B96" s="47">
        <v>0</v>
      </c>
      <c r="C96" s="3" t="s">
        <v>119</v>
      </c>
      <c r="D96" s="47" t="s">
        <v>119</v>
      </c>
      <c r="E96" s="48" t="s">
        <v>119</v>
      </c>
      <c r="F96" s="48" t="s">
        <v>119</v>
      </c>
      <c r="G96" s="53" t="s">
        <v>119</v>
      </c>
      <c r="H96" s="14" t="s">
        <v>119</v>
      </c>
      <c r="I96" s="3" t="s">
        <v>119</v>
      </c>
    </row>
    <row r="97" spans="1:12" customFormat="1" ht="12.75" hidden="1" x14ac:dyDescent="0.2">
      <c r="A97" s="10">
        <v>0</v>
      </c>
      <c r="B97" s="47">
        <v>0</v>
      </c>
      <c r="C97" s="3" t="s">
        <v>119</v>
      </c>
      <c r="D97" s="47" t="s">
        <v>119</v>
      </c>
      <c r="E97" s="48" t="s">
        <v>119</v>
      </c>
      <c r="F97" s="48" t="s">
        <v>119</v>
      </c>
      <c r="G97" s="53" t="s">
        <v>119</v>
      </c>
      <c r="H97" s="3" t="s">
        <v>119</v>
      </c>
      <c r="I97" s="3" t="s">
        <v>119</v>
      </c>
    </row>
    <row r="98" spans="1:12" customFormat="1" ht="12.75" hidden="1" x14ac:dyDescent="0.2">
      <c r="A98" s="10">
        <v>0</v>
      </c>
      <c r="B98" s="47">
        <v>0</v>
      </c>
      <c r="C98" s="3" t="s">
        <v>119</v>
      </c>
      <c r="D98" s="47" t="s">
        <v>119</v>
      </c>
      <c r="E98" s="48" t="s">
        <v>119</v>
      </c>
      <c r="F98" s="48" t="s">
        <v>119</v>
      </c>
      <c r="G98" s="53" t="s">
        <v>119</v>
      </c>
      <c r="H98" s="3" t="s">
        <v>119</v>
      </c>
      <c r="I98" s="3" t="s">
        <v>119</v>
      </c>
    </row>
    <row r="99" spans="1:12" x14ac:dyDescent="0.2">
      <c r="A99" s="10">
        <v>1</v>
      </c>
      <c r="B99" s="41" t="s">
        <v>5</v>
      </c>
      <c r="C99" s="42" t="s">
        <v>119</v>
      </c>
      <c r="D99" s="66" t="s">
        <v>119</v>
      </c>
      <c r="E99" s="66"/>
      <c r="F99" s="156" t="s">
        <v>119</v>
      </c>
      <c r="G99" s="41">
        <v>17181.288542954786</v>
      </c>
      <c r="H99" s="57" t="s">
        <v>119</v>
      </c>
      <c r="I99" s="57" t="s">
        <v>119</v>
      </c>
    </row>
    <row r="100" spans="1:12" x14ac:dyDescent="0.2">
      <c r="A100" s="10">
        <v>1</v>
      </c>
      <c r="B100" s="33" t="s">
        <v>179</v>
      </c>
      <c r="C100" s="42" t="s">
        <v>119</v>
      </c>
      <c r="D100" s="67" t="s">
        <v>119</v>
      </c>
      <c r="E100" s="59"/>
      <c r="F100" s="170">
        <v>0.21476610678693484</v>
      </c>
      <c r="G100" s="35" t="s">
        <v>119</v>
      </c>
      <c r="H100" s="59" t="s">
        <v>119</v>
      </c>
      <c r="I100" s="59" t="s">
        <v>119</v>
      </c>
    </row>
    <row r="101" spans="1:12" customFormat="1" ht="12.75" hidden="1" x14ac:dyDescent="0.2">
      <c r="A101" s="10">
        <v>0</v>
      </c>
      <c r="B101" s="5">
        <v>0</v>
      </c>
      <c r="C101" s="3" t="s">
        <v>119</v>
      </c>
      <c r="D101" s="16" t="s">
        <v>119</v>
      </c>
      <c r="E101" s="16" t="s">
        <v>119</v>
      </c>
      <c r="F101" s="15" t="s">
        <v>119</v>
      </c>
      <c r="G101" s="20" t="s">
        <v>119</v>
      </c>
      <c r="H101" s="3" t="s">
        <v>119</v>
      </c>
      <c r="I101" s="3" t="s">
        <v>119</v>
      </c>
    </row>
    <row r="102" spans="1:12" customFormat="1" ht="12.75" hidden="1" x14ac:dyDescent="0.2">
      <c r="A102" s="10">
        <v>0</v>
      </c>
      <c r="B102" s="5">
        <v>0</v>
      </c>
      <c r="C102" s="54" t="s">
        <v>119</v>
      </c>
      <c r="D102" s="21" t="s">
        <v>119</v>
      </c>
      <c r="E102" s="21" t="s">
        <v>119</v>
      </c>
      <c r="F102" s="21" t="s">
        <v>119</v>
      </c>
      <c r="G102" s="22" t="s">
        <v>119</v>
      </c>
      <c r="H102" s="3" t="s">
        <v>119</v>
      </c>
      <c r="I102" s="3" t="s">
        <v>119</v>
      </c>
    </row>
    <row r="103" spans="1:12" x14ac:dyDescent="0.2">
      <c r="A103" s="10">
        <v>1</v>
      </c>
      <c r="B103" s="43" t="s">
        <v>6</v>
      </c>
      <c r="C103" s="24" t="s">
        <v>119</v>
      </c>
      <c r="D103" s="24" t="s">
        <v>119</v>
      </c>
      <c r="E103" s="26"/>
      <c r="F103" s="71" t="s">
        <v>119</v>
      </c>
      <c r="G103" s="27" t="s">
        <v>119</v>
      </c>
      <c r="H103" s="24">
        <v>1662.1844751858662</v>
      </c>
      <c r="I103" s="24" t="s">
        <v>119</v>
      </c>
    </row>
    <row r="104" spans="1:12" hidden="1" x14ac:dyDescent="0.2">
      <c r="A104" s="10">
        <v>0</v>
      </c>
      <c r="B104" s="43" t="s">
        <v>180</v>
      </c>
      <c r="C104" s="24" t="s">
        <v>119</v>
      </c>
      <c r="D104" s="24" t="s">
        <v>119</v>
      </c>
      <c r="E104" s="26"/>
      <c r="F104" s="71" t="s">
        <v>119</v>
      </c>
      <c r="G104" s="27" t="s">
        <v>119</v>
      </c>
      <c r="H104" s="24">
        <v>1662.1844751858662</v>
      </c>
      <c r="I104" s="24" t="s">
        <v>119</v>
      </c>
    </row>
    <row r="105" spans="1:12" x14ac:dyDescent="0.2">
      <c r="A105" s="10">
        <v>1</v>
      </c>
      <c r="B105" s="26" t="s">
        <v>181</v>
      </c>
      <c r="C105" s="24" t="s">
        <v>119</v>
      </c>
      <c r="D105" s="271">
        <v>2288.3255094750248</v>
      </c>
      <c r="E105" s="271"/>
      <c r="F105" s="271">
        <v>0.27195433341851943</v>
      </c>
      <c r="G105" s="26">
        <v>54.390866683703884</v>
      </c>
      <c r="H105" s="24" t="s">
        <v>119</v>
      </c>
      <c r="I105" s="24" t="s">
        <v>119</v>
      </c>
    </row>
    <row r="106" spans="1:12" hidden="1" x14ac:dyDescent="0.2">
      <c r="A106" s="10">
        <v>0</v>
      </c>
      <c r="B106" s="26" t="s">
        <v>182</v>
      </c>
      <c r="C106" s="24" t="s">
        <v>119</v>
      </c>
      <c r="D106" s="26" t="s">
        <v>119</v>
      </c>
      <c r="E106" s="26"/>
      <c r="F106" s="26" t="s">
        <v>119</v>
      </c>
      <c r="G106" s="26" t="s">
        <v>119</v>
      </c>
      <c r="H106" s="24" t="s">
        <v>119</v>
      </c>
      <c r="I106" s="24" t="s">
        <v>119</v>
      </c>
    </row>
    <row r="107" spans="1:12" customFormat="1" ht="12.75" x14ac:dyDescent="0.2">
      <c r="A107" s="10">
        <v>1</v>
      </c>
      <c r="B107" s="4" t="s">
        <v>183</v>
      </c>
      <c r="C107" s="3" t="s">
        <v>119</v>
      </c>
      <c r="D107" s="47">
        <v>1</v>
      </c>
      <c r="E107" s="48" t="s">
        <v>119</v>
      </c>
      <c r="F107" s="16">
        <v>172.59</v>
      </c>
      <c r="G107" s="16">
        <v>172.59</v>
      </c>
      <c r="H107" s="3" t="s">
        <v>119</v>
      </c>
      <c r="I107" s="3" t="s">
        <v>119</v>
      </c>
    </row>
    <row r="108" spans="1:12" customFormat="1" ht="12.75" x14ac:dyDescent="0.2">
      <c r="A108" s="10">
        <v>1</v>
      </c>
      <c r="B108" s="4" t="s">
        <v>184</v>
      </c>
      <c r="C108" s="3" t="s">
        <v>119</v>
      </c>
      <c r="D108" s="47">
        <v>1</v>
      </c>
      <c r="E108" s="48" t="s">
        <v>119</v>
      </c>
      <c r="F108" s="271">
        <v>0.56755089230060951</v>
      </c>
      <c r="G108" s="16">
        <v>97.953608502162197</v>
      </c>
      <c r="H108" s="14" t="s">
        <v>119</v>
      </c>
      <c r="I108" s="3" t="s">
        <v>119</v>
      </c>
    </row>
    <row r="109" spans="1:12" customFormat="1" ht="12.75" x14ac:dyDescent="0.2">
      <c r="A109" s="10">
        <v>1</v>
      </c>
      <c r="B109" s="4" t="s">
        <v>185</v>
      </c>
      <c r="C109" s="3" t="s">
        <v>119</v>
      </c>
      <c r="D109" s="47">
        <v>1</v>
      </c>
      <c r="E109" s="48" t="s">
        <v>119</v>
      </c>
      <c r="F109" s="16">
        <v>1337.25</v>
      </c>
      <c r="G109" s="16">
        <v>1337.25</v>
      </c>
      <c r="H109" s="14" t="s">
        <v>119</v>
      </c>
      <c r="I109" s="3" t="s">
        <v>119</v>
      </c>
    </row>
    <row r="110" spans="1:12" customFormat="1" ht="12.75" hidden="1" x14ac:dyDescent="0.2">
      <c r="A110" s="10">
        <v>0</v>
      </c>
      <c r="B110" s="4" t="s">
        <v>186</v>
      </c>
      <c r="C110" s="3" t="s">
        <v>119</v>
      </c>
      <c r="D110" s="47" t="s">
        <v>119</v>
      </c>
      <c r="E110" s="48" t="s">
        <v>119</v>
      </c>
      <c r="F110" s="48" t="s">
        <v>119</v>
      </c>
      <c r="G110" s="53" t="s">
        <v>119</v>
      </c>
      <c r="H110" s="3" t="s">
        <v>119</v>
      </c>
      <c r="I110" s="3" t="s">
        <v>119</v>
      </c>
    </row>
    <row r="111" spans="1:12" customFormat="1" ht="12.75" hidden="1" x14ac:dyDescent="0.2">
      <c r="A111" s="10">
        <v>0</v>
      </c>
      <c r="B111" s="55" t="s">
        <v>187</v>
      </c>
      <c r="C111" s="3" t="s">
        <v>119</v>
      </c>
      <c r="D111" s="47" t="s">
        <v>119</v>
      </c>
      <c r="E111" s="48" t="s">
        <v>119</v>
      </c>
      <c r="F111" s="51" t="s">
        <v>119</v>
      </c>
      <c r="G111" s="56" t="s">
        <v>119</v>
      </c>
      <c r="H111" s="14" t="s">
        <v>119</v>
      </c>
      <c r="I111" s="3" t="s">
        <v>119</v>
      </c>
    </row>
    <row r="112" spans="1:12" x14ac:dyDescent="0.2">
      <c r="A112" s="10">
        <v>1</v>
      </c>
      <c r="B112" s="33" t="s">
        <v>7</v>
      </c>
      <c r="C112" s="34" t="s">
        <v>119</v>
      </c>
      <c r="D112" s="34" t="s">
        <v>119</v>
      </c>
      <c r="E112" s="35"/>
      <c r="F112" s="157" t="s">
        <v>119</v>
      </c>
      <c r="G112" s="36">
        <v>15519.10406776892</v>
      </c>
      <c r="H112" s="35" t="s">
        <v>119</v>
      </c>
      <c r="I112" s="34" t="s">
        <v>119</v>
      </c>
      <c r="L112" s="63" t="e">
        <f>+L94-G105-G106</f>
        <v>#VALUE!</v>
      </c>
    </row>
    <row r="113" spans="1:14" x14ac:dyDescent="0.2">
      <c r="A113" s="10">
        <v>1</v>
      </c>
      <c r="B113" s="33" t="s">
        <v>8</v>
      </c>
      <c r="C113" s="42" t="s">
        <v>119</v>
      </c>
      <c r="D113" s="42" t="s">
        <v>119</v>
      </c>
      <c r="E113" s="41"/>
      <c r="F113" s="158">
        <v>0.19398880084711151</v>
      </c>
      <c r="G113" s="60" t="s">
        <v>119</v>
      </c>
      <c r="H113" s="42" t="s">
        <v>119</v>
      </c>
      <c r="I113" s="42" t="s">
        <v>119</v>
      </c>
      <c r="L113" s="10" t="e">
        <f>L112/G9-F113</f>
        <v>#VALUE!</v>
      </c>
      <c r="N113" s="10">
        <v>104.01139651319744</v>
      </c>
    </row>
    <row r="114" spans="1:14" hidden="1" x14ac:dyDescent="0.2"/>
    <row r="115" spans="1:14" x14ac:dyDescent="0.2">
      <c r="B115" s="10" t="s">
        <v>57</v>
      </c>
    </row>
  </sheetData>
  <autoFilter ref="A1:H113">
    <filterColumn colId="0">
      <filters>
        <filter val="1"/>
      </filters>
    </filterColumn>
  </autoFilter>
  <phoneticPr fontId="5" type="noConversion"/>
  <conditionalFormatting sqref="E25:E26 D22:D26 F22:I26 E22:E23 D20:I21 C33 D27:I27 I55:I73 D74:I80 I81 D82:I85 I86 D87:I89 I90:I91 I93 D92:I92 D31:I54 C3:I3 D55:H72 D57:G74">
    <cfRule type="cellIs" dxfId="21" priority="1" stopIfTrue="1" operator="equal">
      <formula>0</formula>
    </cfRule>
  </conditionalFormatting>
  <pageMargins left="0.75" right="0.75" top="1" bottom="1" header="0" footer="0"/>
  <pageSetup paperSize="9" scale="86" orientation="portrait" r:id="rId1"/>
  <headerFooter alignWithMargins="0"/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N115"/>
  <sheetViews>
    <sheetView workbookViewId="0"/>
  </sheetViews>
  <sheetFormatPr defaultRowHeight="12" x14ac:dyDescent="0.2"/>
  <cols>
    <col min="1" max="1" width="3.28515625" style="10" customWidth="1"/>
    <col min="2" max="2" width="40.7109375" style="10" customWidth="1"/>
    <col min="3" max="3" width="4.85546875" style="10" customWidth="1"/>
    <col min="4" max="4" width="10.28515625" style="10" bestFit="1" customWidth="1"/>
    <col min="5" max="5" width="4.85546875" style="10" customWidth="1"/>
    <col min="6" max="6" width="9.7109375" style="10" customWidth="1"/>
    <col min="7" max="8" width="9.140625" style="10"/>
    <col min="9" max="9" width="9.140625" style="23"/>
    <col min="10" max="11" width="9.140625" style="10"/>
    <col min="12" max="14" width="9.140625" style="10" hidden="1" customWidth="1"/>
    <col min="15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10">
        <v>7</v>
      </c>
      <c r="H1" s="10">
        <v>8</v>
      </c>
    </row>
    <row r="2" spans="1:9" hidden="1" x14ac:dyDescent="0.2"/>
    <row r="3" spans="1:9" x14ac:dyDescent="0.2">
      <c r="A3" s="10">
        <v>1</v>
      </c>
      <c r="B3" s="95" t="s">
        <v>118</v>
      </c>
      <c r="C3" s="27" t="s">
        <v>119</v>
      </c>
      <c r="D3" s="27" t="s">
        <v>119</v>
      </c>
      <c r="E3" s="27"/>
      <c r="F3" s="27" t="s">
        <v>119</v>
      </c>
      <c r="G3" s="27" t="s">
        <v>119</v>
      </c>
      <c r="H3" s="27" t="s">
        <v>119</v>
      </c>
      <c r="I3" s="27" t="s">
        <v>119</v>
      </c>
    </row>
    <row r="4" spans="1:9" x14ac:dyDescent="0.2">
      <c r="A4" s="10">
        <v>1</v>
      </c>
      <c r="B4" s="95" t="s">
        <v>0</v>
      </c>
      <c r="C4" s="24" t="s">
        <v>119</v>
      </c>
      <c r="D4" s="24" t="s">
        <v>119</v>
      </c>
      <c r="E4" s="24"/>
      <c r="F4" s="24" t="s">
        <v>119</v>
      </c>
      <c r="G4" s="24" t="s">
        <v>119</v>
      </c>
      <c r="H4" s="24" t="s">
        <v>119</v>
      </c>
      <c r="I4" s="25" t="s">
        <v>119</v>
      </c>
    </row>
    <row r="5" spans="1:9" x14ac:dyDescent="0.2">
      <c r="A5" s="10">
        <v>1</v>
      </c>
      <c r="B5" s="24" t="s">
        <v>119</v>
      </c>
      <c r="C5" s="24" t="s">
        <v>119</v>
      </c>
      <c r="D5" s="61" t="s">
        <v>119</v>
      </c>
      <c r="E5" s="62"/>
      <c r="F5" s="62" t="s">
        <v>119</v>
      </c>
      <c r="G5" s="175" t="s">
        <v>120</v>
      </c>
      <c r="H5" s="62"/>
      <c r="I5" s="61" t="s">
        <v>119</v>
      </c>
    </row>
    <row r="6" spans="1:9" x14ac:dyDescent="0.2">
      <c r="A6" s="10">
        <v>1</v>
      </c>
      <c r="B6" s="79" t="s">
        <v>121</v>
      </c>
      <c r="C6" s="24" t="s">
        <v>119</v>
      </c>
      <c r="D6" s="61" t="s">
        <v>119</v>
      </c>
      <c r="E6" s="62"/>
      <c r="F6" s="62" t="s">
        <v>119</v>
      </c>
      <c r="G6" s="62" t="s">
        <v>119</v>
      </c>
      <c r="H6" s="62" t="s">
        <v>119</v>
      </c>
      <c r="I6" s="61" t="s">
        <v>119</v>
      </c>
    </row>
    <row r="7" spans="1:9" x14ac:dyDescent="0.2">
      <c r="A7" s="10">
        <v>1</v>
      </c>
      <c r="B7" s="95" t="s">
        <v>88</v>
      </c>
      <c r="C7" s="24" t="s">
        <v>119</v>
      </c>
      <c r="D7" s="61" t="s">
        <v>119</v>
      </c>
      <c r="E7" s="62"/>
      <c r="F7" s="62" t="s">
        <v>119</v>
      </c>
      <c r="G7" s="62" t="s">
        <v>119</v>
      </c>
      <c r="H7" s="62" t="s">
        <v>119</v>
      </c>
      <c r="I7" s="61" t="s">
        <v>119</v>
      </c>
    </row>
    <row r="8" spans="1:9" x14ac:dyDescent="0.2">
      <c r="A8" s="10">
        <v>1</v>
      </c>
      <c r="B8" s="24" t="s">
        <v>119</v>
      </c>
      <c r="C8" s="24" t="s">
        <v>119</v>
      </c>
      <c r="D8" s="61" t="s">
        <v>119</v>
      </c>
      <c r="E8" s="62"/>
      <c r="F8" s="62" t="s">
        <v>119</v>
      </c>
      <c r="G8" s="62" t="s">
        <v>119</v>
      </c>
      <c r="H8" s="62" t="s">
        <v>119</v>
      </c>
      <c r="I8" s="61" t="s">
        <v>119</v>
      </c>
    </row>
    <row r="9" spans="1:9" x14ac:dyDescent="0.2">
      <c r="A9" s="10">
        <v>1</v>
      </c>
      <c r="B9" s="95" t="s">
        <v>122</v>
      </c>
      <c r="C9" s="95" t="s">
        <v>119</v>
      </c>
      <c r="D9" s="101" t="s">
        <v>119</v>
      </c>
      <c r="E9" s="102"/>
      <c r="F9" s="102" t="s">
        <v>119</v>
      </c>
      <c r="G9" s="144">
        <v>45000</v>
      </c>
      <c r="H9" s="145" t="s">
        <v>1</v>
      </c>
      <c r="I9" s="61" t="s">
        <v>119</v>
      </c>
    </row>
    <row r="10" spans="1:9" x14ac:dyDescent="0.2">
      <c r="A10" s="10">
        <v>1</v>
      </c>
      <c r="B10" s="24" t="s">
        <v>119</v>
      </c>
      <c r="C10" s="24" t="s">
        <v>119</v>
      </c>
      <c r="D10" s="61" t="s">
        <v>119</v>
      </c>
      <c r="E10" s="62"/>
      <c r="F10" s="62" t="s">
        <v>119</v>
      </c>
      <c r="G10" s="96" t="s">
        <v>119</v>
      </c>
      <c r="H10" s="97" t="s">
        <v>119</v>
      </c>
      <c r="I10" s="61" t="s">
        <v>119</v>
      </c>
    </row>
    <row r="11" spans="1:9" x14ac:dyDescent="0.2">
      <c r="A11" s="10">
        <v>1</v>
      </c>
      <c r="B11" s="24" t="s">
        <v>123</v>
      </c>
      <c r="C11" s="24" t="s">
        <v>119</v>
      </c>
      <c r="D11" s="61" t="s">
        <v>119</v>
      </c>
      <c r="E11" s="62"/>
      <c r="F11" s="62" t="s">
        <v>119</v>
      </c>
      <c r="G11" s="96">
        <v>50000</v>
      </c>
      <c r="H11" s="97" t="s">
        <v>1</v>
      </c>
      <c r="I11" s="61" t="s">
        <v>119</v>
      </c>
    </row>
    <row r="12" spans="1:9" x14ac:dyDescent="0.2">
      <c r="A12" s="10">
        <v>1</v>
      </c>
      <c r="B12" s="24" t="s">
        <v>124</v>
      </c>
      <c r="C12" s="24" t="s">
        <v>119</v>
      </c>
      <c r="D12" s="61" t="s">
        <v>119</v>
      </c>
      <c r="E12" s="62"/>
      <c r="F12" s="62" t="s">
        <v>119</v>
      </c>
      <c r="G12" s="40">
        <v>10</v>
      </c>
      <c r="H12" s="73" t="s">
        <v>2</v>
      </c>
      <c r="I12" s="61" t="s">
        <v>119</v>
      </c>
    </row>
    <row r="13" spans="1:9" hidden="1" x14ac:dyDescent="0.2">
      <c r="A13" s="10">
        <v>0</v>
      </c>
      <c r="B13" s="24" t="s">
        <v>119</v>
      </c>
      <c r="C13" s="24" t="s">
        <v>119</v>
      </c>
      <c r="D13" s="61" t="s">
        <v>119</v>
      </c>
      <c r="E13" s="62" t="s">
        <v>119</v>
      </c>
      <c r="F13" s="62" t="s">
        <v>119</v>
      </c>
      <c r="G13" s="62" t="s">
        <v>119</v>
      </c>
      <c r="H13" s="62" t="s">
        <v>119</v>
      </c>
      <c r="I13" s="61" t="s">
        <v>119</v>
      </c>
    </row>
    <row r="14" spans="1:9" hidden="1" x14ac:dyDescent="0.2">
      <c r="A14" s="10">
        <v>0</v>
      </c>
      <c r="B14" s="24" t="s">
        <v>119</v>
      </c>
      <c r="C14" s="24" t="s">
        <v>119</v>
      </c>
      <c r="D14" s="61" t="s">
        <v>119</v>
      </c>
      <c r="E14" s="62"/>
      <c r="F14" s="62" t="s">
        <v>119</v>
      </c>
      <c r="G14" s="40" t="s">
        <v>119</v>
      </c>
      <c r="H14" s="73" t="s">
        <v>119</v>
      </c>
      <c r="I14" s="61" t="s">
        <v>119</v>
      </c>
    </row>
    <row r="15" spans="1:9" x14ac:dyDescent="0.2">
      <c r="A15" s="10">
        <v>1</v>
      </c>
      <c r="B15" s="24" t="s">
        <v>125</v>
      </c>
      <c r="C15" s="24" t="s">
        <v>119</v>
      </c>
      <c r="D15" s="61" t="s">
        <v>119</v>
      </c>
      <c r="E15" s="62"/>
      <c r="F15" s="62" t="s">
        <v>119</v>
      </c>
      <c r="G15" s="249">
        <v>0.5</v>
      </c>
      <c r="H15" s="73" t="s">
        <v>3</v>
      </c>
      <c r="I15" s="61" t="s">
        <v>119</v>
      </c>
    </row>
    <row r="16" spans="1:9" x14ac:dyDescent="0.2">
      <c r="A16" s="10">
        <v>1</v>
      </c>
      <c r="B16" s="24" t="s">
        <v>126</v>
      </c>
      <c r="C16" s="24" t="s">
        <v>119</v>
      </c>
      <c r="D16" s="61" t="s">
        <v>119</v>
      </c>
      <c r="E16" s="62"/>
      <c r="F16" s="62" t="s">
        <v>119</v>
      </c>
      <c r="G16" s="40">
        <v>1</v>
      </c>
      <c r="H16" s="73" t="s">
        <v>127</v>
      </c>
      <c r="I16" s="61" t="s">
        <v>119</v>
      </c>
    </row>
    <row r="17" spans="1:14" x14ac:dyDescent="0.2">
      <c r="A17" s="10">
        <v>1</v>
      </c>
      <c r="B17" s="24" t="s">
        <v>119</v>
      </c>
      <c r="C17" s="24" t="s">
        <v>119</v>
      </c>
      <c r="D17" s="61" t="s">
        <v>119</v>
      </c>
      <c r="E17" s="62"/>
      <c r="F17" s="62" t="s">
        <v>119</v>
      </c>
      <c r="G17" s="40" t="s">
        <v>119</v>
      </c>
      <c r="H17" s="73" t="s">
        <v>119</v>
      </c>
      <c r="I17" s="61" t="s">
        <v>119</v>
      </c>
    </row>
    <row r="18" spans="1:14" x14ac:dyDescent="0.2">
      <c r="A18" s="10">
        <v>1</v>
      </c>
      <c r="B18" s="24" t="s">
        <v>128</v>
      </c>
      <c r="C18" s="25" t="s">
        <v>119</v>
      </c>
      <c r="D18" s="25" t="s">
        <v>119</v>
      </c>
      <c r="E18" s="25" t="s">
        <v>119</v>
      </c>
      <c r="F18" s="25" t="s">
        <v>119</v>
      </c>
      <c r="G18" s="40">
        <v>12.4</v>
      </c>
      <c r="H18" s="73" t="s">
        <v>2</v>
      </c>
      <c r="I18" s="25" t="s">
        <v>119</v>
      </c>
    </row>
    <row r="19" spans="1:14" customFormat="1" ht="12.75" x14ac:dyDescent="0.2">
      <c r="A19" s="10">
        <v>1</v>
      </c>
      <c r="B19" s="24" t="s">
        <v>119</v>
      </c>
      <c r="C19" s="21" t="s">
        <v>119</v>
      </c>
      <c r="D19" s="68" t="s">
        <v>119</v>
      </c>
      <c r="E19" s="69" t="s">
        <v>119</v>
      </c>
      <c r="F19" s="69" t="s">
        <v>119</v>
      </c>
      <c r="G19" s="69" t="s">
        <v>119</v>
      </c>
      <c r="H19" s="69" t="s">
        <v>119</v>
      </c>
      <c r="I19" s="68" t="s">
        <v>119</v>
      </c>
    </row>
    <row r="20" spans="1:14" customFormat="1" ht="12.75" hidden="1" x14ac:dyDescent="0.2">
      <c r="A20" s="10">
        <v>0</v>
      </c>
      <c r="B20" s="24" t="s">
        <v>129</v>
      </c>
      <c r="C20" s="27" t="s">
        <v>119</v>
      </c>
      <c r="D20" s="27" t="s">
        <v>119</v>
      </c>
      <c r="E20" s="24" t="s">
        <v>119</v>
      </c>
      <c r="F20" s="28" t="s">
        <v>119</v>
      </c>
      <c r="G20" s="27" t="s">
        <v>119</v>
      </c>
      <c r="H20" s="24" t="s">
        <v>119</v>
      </c>
      <c r="I20" s="25" t="s">
        <v>119</v>
      </c>
    </row>
    <row r="21" spans="1:14" customFormat="1" ht="12.75" x14ac:dyDescent="0.2">
      <c r="A21" s="10">
        <v>1</v>
      </c>
      <c r="B21" s="24" t="s">
        <v>130</v>
      </c>
      <c r="C21" s="15" t="s">
        <v>119</v>
      </c>
      <c r="D21" s="15" t="s">
        <v>119</v>
      </c>
      <c r="E21" s="14" t="s">
        <v>119</v>
      </c>
      <c r="F21" s="14" t="s">
        <v>119</v>
      </c>
      <c r="G21" s="216">
        <v>40000</v>
      </c>
      <c r="H21" s="14" t="s">
        <v>131</v>
      </c>
      <c r="I21" s="14" t="s">
        <v>119</v>
      </c>
    </row>
    <row r="22" spans="1:14" customFormat="1" ht="12.75" hidden="1" x14ac:dyDescent="0.2">
      <c r="A22" s="10">
        <v>0</v>
      </c>
      <c r="B22" s="24" t="s">
        <v>119</v>
      </c>
      <c r="C22" s="15" t="s">
        <v>119</v>
      </c>
      <c r="D22" s="17" t="s">
        <v>119</v>
      </c>
      <c r="E22" s="14" t="s">
        <v>119</v>
      </c>
      <c r="F22" s="18" t="s">
        <v>119</v>
      </c>
      <c r="G22" s="15" t="s">
        <v>119</v>
      </c>
      <c r="H22" s="14" t="s">
        <v>119</v>
      </c>
      <c r="I22" s="14" t="s">
        <v>119</v>
      </c>
    </row>
    <row r="23" spans="1:14" customFormat="1" ht="12.75" hidden="1" x14ac:dyDescent="0.2">
      <c r="A23" s="10">
        <v>0</v>
      </c>
      <c r="B23" s="24" t="s">
        <v>119</v>
      </c>
      <c r="C23" s="15" t="s">
        <v>119</v>
      </c>
      <c r="D23" s="17" t="s">
        <v>119</v>
      </c>
      <c r="E23" s="14" t="s">
        <v>119</v>
      </c>
      <c r="F23" s="18" t="s">
        <v>119</v>
      </c>
      <c r="G23" s="15" t="s">
        <v>119</v>
      </c>
      <c r="H23" s="14" t="s">
        <v>119</v>
      </c>
      <c r="I23" s="14" t="s">
        <v>119</v>
      </c>
    </row>
    <row r="24" spans="1:14" customFormat="1" ht="14.25" hidden="1" x14ac:dyDescent="0.2">
      <c r="A24" s="10">
        <v>0</v>
      </c>
      <c r="B24" s="24" t="s">
        <v>119</v>
      </c>
      <c r="C24" s="15" t="s">
        <v>119</v>
      </c>
      <c r="D24" s="17" t="s">
        <v>119</v>
      </c>
      <c r="E24" s="19" t="s">
        <v>119</v>
      </c>
      <c r="F24" s="18" t="s">
        <v>119</v>
      </c>
      <c r="G24" s="15" t="s">
        <v>119</v>
      </c>
      <c r="H24" s="14" t="s">
        <v>119</v>
      </c>
      <c r="I24" s="14" t="s">
        <v>119</v>
      </c>
    </row>
    <row r="25" spans="1:14" customFormat="1" ht="12.75" hidden="1" x14ac:dyDescent="0.2">
      <c r="A25" s="10">
        <v>0</v>
      </c>
      <c r="B25" s="24" t="s">
        <v>119</v>
      </c>
      <c r="C25" s="15" t="s">
        <v>119</v>
      </c>
      <c r="D25" s="15" t="s">
        <v>119</v>
      </c>
      <c r="E25" s="14" t="s">
        <v>119</v>
      </c>
      <c r="F25" s="18" t="s">
        <v>119</v>
      </c>
      <c r="G25" s="15" t="s">
        <v>119</v>
      </c>
      <c r="H25" s="14" t="s">
        <v>119</v>
      </c>
      <c r="I25" s="14" t="s">
        <v>119</v>
      </c>
    </row>
    <row r="26" spans="1:14" customFormat="1" ht="12.75" hidden="1" x14ac:dyDescent="0.2">
      <c r="A26" s="10">
        <v>0</v>
      </c>
      <c r="B26" s="24" t="s">
        <v>119</v>
      </c>
      <c r="C26" s="15" t="s">
        <v>119</v>
      </c>
      <c r="D26" s="17" t="s">
        <v>119</v>
      </c>
      <c r="E26" s="14" t="s">
        <v>119</v>
      </c>
      <c r="F26" s="18" t="s">
        <v>119</v>
      </c>
      <c r="G26" s="15" t="s">
        <v>119</v>
      </c>
      <c r="H26" s="14" t="s">
        <v>119</v>
      </c>
      <c r="I26" s="14" t="s">
        <v>119</v>
      </c>
    </row>
    <row r="27" spans="1:14" customFormat="1" ht="12.75" hidden="1" x14ac:dyDescent="0.2">
      <c r="A27" s="10">
        <v>0</v>
      </c>
      <c r="B27" s="24" t="s">
        <v>119</v>
      </c>
      <c r="C27" s="15" t="s">
        <v>119</v>
      </c>
      <c r="D27" s="15" t="s">
        <v>119</v>
      </c>
      <c r="E27" s="14" t="s">
        <v>119</v>
      </c>
      <c r="F27" s="18" t="s">
        <v>119</v>
      </c>
      <c r="G27" s="15" t="s">
        <v>119</v>
      </c>
      <c r="H27" s="14" t="s">
        <v>119</v>
      </c>
      <c r="I27" s="14" t="s">
        <v>119</v>
      </c>
    </row>
    <row r="28" spans="1:14" x14ac:dyDescent="0.2">
      <c r="A28" s="10">
        <v>1</v>
      </c>
      <c r="B28" s="24"/>
      <c r="C28" s="27" t="s">
        <v>119</v>
      </c>
      <c r="D28" s="61" t="s">
        <v>119</v>
      </c>
      <c r="E28" s="62"/>
      <c r="F28" s="62" t="s">
        <v>119</v>
      </c>
      <c r="G28" s="62" t="s">
        <v>119</v>
      </c>
      <c r="H28" s="62" t="s">
        <v>119</v>
      </c>
      <c r="I28" s="61" t="s">
        <v>119</v>
      </c>
      <c r="L28" s="10" t="s">
        <v>9</v>
      </c>
    </row>
    <row r="29" spans="1:14" x14ac:dyDescent="0.2">
      <c r="A29" s="10">
        <v>1</v>
      </c>
      <c r="B29" s="146">
        <v>0</v>
      </c>
      <c r="C29" s="38" t="s">
        <v>119</v>
      </c>
      <c r="D29" s="147" t="s">
        <v>132</v>
      </c>
      <c r="E29" s="148"/>
      <c r="F29" s="148" t="s">
        <v>133</v>
      </c>
      <c r="G29" s="148" t="s">
        <v>134</v>
      </c>
      <c r="H29" s="148" t="s">
        <v>119</v>
      </c>
      <c r="I29" s="147" t="s">
        <v>135</v>
      </c>
    </row>
    <row r="30" spans="1:14" x14ac:dyDescent="0.2">
      <c r="A30" s="10">
        <v>1</v>
      </c>
      <c r="B30" s="149" t="s">
        <v>136</v>
      </c>
      <c r="C30" s="42" t="s">
        <v>119</v>
      </c>
      <c r="D30" s="150" t="s">
        <v>3</v>
      </c>
      <c r="E30" s="150"/>
      <c r="F30" s="150" t="s">
        <v>137</v>
      </c>
      <c r="G30" s="150" t="s">
        <v>108</v>
      </c>
      <c r="H30" s="150" t="s">
        <v>119</v>
      </c>
      <c r="I30" s="151" t="s">
        <v>138</v>
      </c>
    </row>
    <row r="31" spans="1:14" x14ac:dyDescent="0.2">
      <c r="A31" s="10">
        <v>1</v>
      </c>
      <c r="B31" s="90" t="s">
        <v>139</v>
      </c>
      <c r="C31" s="91" t="s">
        <v>119</v>
      </c>
      <c r="D31" s="91" t="s">
        <v>119</v>
      </c>
      <c r="E31" s="91"/>
      <c r="F31" s="91" t="s">
        <v>119</v>
      </c>
      <c r="G31" s="91" t="s">
        <v>119</v>
      </c>
      <c r="H31" s="91">
        <v>211.02492593477706</v>
      </c>
      <c r="I31" s="27" t="s">
        <v>119</v>
      </c>
      <c r="L31" s="63">
        <f>+H31</f>
        <v>211.02492593477706</v>
      </c>
      <c r="N31" s="218">
        <v>96.299694205909731</v>
      </c>
    </row>
    <row r="32" spans="1:14" customFormat="1" ht="12.75" hidden="1" x14ac:dyDescent="0.2">
      <c r="A32" s="10">
        <v>0</v>
      </c>
      <c r="B32" s="4" t="s">
        <v>282</v>
      </c>
      <c r="C32" s="44" t="s">
        <v>119</v>
      </c>
      <c r="D32" s="1" t="s">
        <v>119</v>
      </c>
      <c r="E32" s="3" t="s">
        <v>119</v>
      </c>
      <c r="F32" s="45" t="s">
        <v>119</v>
      </c>
      <c r="G32" s="14" t="s">
        <v>119</v>
      </c>
      <c r="H32" s="14" t="s">
        <v>119</v>
      </c>
      <c r="I32" s="14" t="s">
        <v>119</v>
      </c>
    </row>
    <row r="33" spans="1:14" x14ac:dyDescent="0.2">
      <c r="A33" s="10">
        <v>1</v>
      </c>
      <c r="B33" s="26" t="s">
        <v>141</v>
      </c>
      <c r="C33" s="27" t="s">
        <v>119</v>
      </c>
      <c r="D33" s="27">
        <v>20000</v>
      </c>
      <c r="E33" s="27"/>
      <c r="F33" s="71">
        <v>1.0551246296738852E-2</v>
      </c>
      <c r="G33" s="27">
        <v>211.02492593477706</v>
      </c>
      <c r="H33" s="27" t="s">
        <v>119</v>
      </c>
      <c r="I33" s="27">
        <v>1.1610330068620696</v>
      </c>
    </row>
    <row r="34" spans="1:14" x14ac:dyDescent="0.2">
      <c r="A34" s="10">
        <v>1</v>
      </c>
      <c r="B34" s="43" t="s">
        <v>142</v>
      </c>
      <c r="C34" s="91" t="s">
        <v>119</v>
      </c>
      <c r="D34" s="91" t="s">
        <v>119</v>
      </c>
      <c r="E34" s="91"/>
      <c r="F34" s="93" t="s">
        <v>119</v>
      </c>
      <c r="G34" s="91" t="s">
        <v>119</v>
      </c>
      <c r="H34" s="91">
        <v>4689.3891232957067</v>
      </c>
      <c r="I34" s="27" t="s">
        <v>119</v>
      </c>
      <c r="L34" s="10">
        <f>SUBTOTAL(9,G35:G54)</f>
        <v>4689.3891232957076</v>
      </c>
      <c r="N34" s="218">
        <v>99.784840879580102</v>
      </c>
    </row>
    <row r="35" spans="1:14" x14ac:dyDescent="0.2">
      <c r="A35" s="10">
        <v>1</v>
      </c>
      <c r="B35" s="26" t="s">
        <v>144</v>
      </c>
      <c r="C35" s="27" t="s">
        <v>119</v>
      </c>
      <c r="D35" s="27">
        <v>40000</v>
      </c>
      <c r="E35" s="27"/>
      <c r="F35" s="71">
        <v>3.2599999999999997E-2</v>
      </c>
      <c r="G35" s="27">
        <v>1303.9999999999998</v>
      </c>
      <c r="H35" s="27" t="s">
        <v>119</v>
      </c>
      <c r="I35" s="27">
        <v>7.1744464984012213</v>
      </c>
      <c r="M35" s="218">
        <v>99.877450980392126</v>
      </c>
    </row>
    <row r="36" spans="1:14" x14ac:dyDescent="0.2">
      <c r="A36" s="10">
        <v>1</v>
      </c>
      <c r="B36" s="26" t="s">
        <v>143</v>
      </c>
      <c r="C36" s="27" t="s">
        <v>119</v>
      </c>
      <c r="D36" s="27">
        <v>40000</v>
      </c>
      <c r="E36" s="27"/>
      <c r="F36" s="71">
        <v>1.47E-2</v>
      </c>
      <c r="G36" s="27">
        <v>588</v>
      </c>
      <c r="H36" s="27" t="s">
        <v>119</v>
      </c>
      <c r="I36" s="27">
        <v>3.2351031756594471</v>
      </c>
      <c r="M36" s="218">
        <v>99.694406126526417</v>
      </c>
    </row>
    <row r="37" spans="1:14" x14ac:dyDescent="0.2">
      <c r="A37" s="10">
        <v>1</v>
      </c>
      <c r="B37" s="26" t="s">
        <v>145</v>
      </c>
      <c r="C37" s="27" t="s">
        <v>119</v>
      </c>
      <c r="D37" s="27">
        <v>2</v>
      </c>
      <c r="E37" s="27"/>
      <c r="F37" s="71">
        <v>0.94000000000000006</v>
      </c>
      <c r="G37" s="27">
        <v>1.8800000000000001</v>
      </c>
      <c r="H37" s="27" t="s">
        <v>119</v>
      </c>
      <c r="I37" s="27">
        <v>1.0343527160271704E-2</v>
      </c>
    </row>
    <row r="38" spans="1:14" x14ac:dyDescent="0.2">
      <c r="A38" s="10">
        <v>1</v>
      </c>
      <c r="B38" s="11" t="s">
        <v>146</v>
      </c>
      <c r="C38" s="75" t="s">
        <v>119</v>
      </c>
      <c r="D38" s="27">
        <v>1.3</v>
      </c>
      <c r="E38" s="9" t="s">
        <v>119</v>
      </c>
      <c r="F38" s="28">
        <v>5.66</v>
      </c>
      <c r="G38" s="27">
        <v>7.3580000000000005</v>
      </c>
      <c r="H38" s="24" t="s">
        <v>119</v>
      </c>
      <c r="I38" s="24">
        <v>4.0482804704935739E-2</v>
      </c>
    </row>
    <row r="39" spans="1:14" x14ac:dyDescent="0.2">
      <c r="A39" s="10">
        <v>1</v>
      </c>
      <c r="B39" s="11" t="s">
        <v>212</v>
      </c>
      <c r="C39" s="75" t="s">
        <v>119</v>
      </c>
      <c r="D39" s="27">
        <v>4</v>
      </c>
      <c r="E39" s="9" t="s">
        <v>119</v>
      </c>
      <c r="F39" s="28">
        <v>12.7</v>
      </c>
      <c r="G39" s="27">
        <v>50.8</v>
      </c>
      <c r="H39" s="24" t="s">
        <v>119</v>
      </c>
      <c r="I39" s="24">
        <v>0.27949530837329917</v>
      </c>
    </row>
    <row r="40" spans="1:14" ht="12.75" x14ac:dyDescent="0.2">
      <c r="A40" s="10">
        <v>1</v>
      </c>
      <c r="B40" s="11" t="s">
        <v>148</v>
      </c>
      <c r="C40" s="75" t="s">
        <v>119</v>
      </c>
      <c r="D40" s="27">
        <v>912.29344729344734</v>
      </c>
      <c r="E40" s="9" t="s">
        <v>119</v>
      </c>
      <c r="F40" s="28">
        <v>0.33130515646297959</v>
      </c>
      <c r="G40" s="27">
        <v>302.24752329570657</v>
      </c>
      <c r="H40" s="24" t="s">
        <v>119</v>
      </c>
      <c r="I40" s="24">
        <v>1.6629284395393591</v>
      </c>
      <c r="L40"/>
      <c r="M40" s="218">
        <v>92.579109013983683</v>
      </c>
    </row>
    <row r="41" spans="1:14" hidden="1" x14ac:dyDescent="0.2">
      <c r="A41" s="10">
        <v>0</v>
      </c>
      <c r="B41" s="26" t="s">
        <v>53</v>
      </c>
      <c r="C41" s="27" t="s">
        <v>119</v>
      </c>
      <c r="D41" s="27">
        <v>154</v>
      </c>
      <c r="E41" s="27" t="s">
        <v>119</v>
      </c>
      <c r="F41" s="70" t="s">
        <v>119</v>
      </c>
      <c r="G41" s="27" t="s">
        <v>119</v>
      </c>
      <c r="H41" s="27" t="s">
        <v>119</v>
      </c>
      <c r="I41" s="27" t="s">
        <v>119</v>
      </c>
    </row>
    <row r="42" spans="1:14" hidden="1" x14ac:dyDescent="0.2">
      <c r="A42" s="10">
        <v>0</v>
      </c>
      <c r="B42" s="26" t="s">
        <v>12</v>
      </c>
      <c r="C42" s="27" t="s">
        <v>119</v>
      </c>
      <c r="D42" s="27">
        <v>18.5</v>
      </c>
      <c r="E42" s="27" t="s">
        <v>119</v>
      </c>
      <c r="F42" s="27" t="s">
        <v>119</v>
      </c>
      <c r="G42" s="27" t="s">
        <v>119</v>
      </c>
      <c r="H42" s="27" t="s">
        <v>119</v>
      </c>
      <c r="I42" s="27" t="s">
        <v>119</v>
      </c>
    </row>
    <row r="43" spans="1:14" hidden="1" x14ac:dyDescent="0.2">
      <c r="A43" s="10">
        <v>0</v>
      </c>
      <c r="B43" s="26" t="s">
        <v>54</v>
      </c>
      <c r="C43" s="27" t="s">
        <v>119</v>
      </c>
      <c r="D43" s="27">
        <v>132</v>
      </c>
      <c r="E43" s="27"/>
      <c r="F43" s="27" t="s">
        <v>119</v>
      </c>
      <c r="G43" s="27" t="s">
        <v>119</v>
      </c>
      <c r="H43" s="27" t="s">
        <v>119</v>
      </c>
      <c r="I43" s="27" t="s">
        <v>119</v>
      </c>
    </row>
    <row r="44" spans="1:14" x14ac:dyDescent="0.2">
      <c r="A44" s="10">
        <v>1</v>
      </c>
      <c r="B44" s="26" t="s">
        <v>149</v>
      </c>
      <c r="C44" s="27" t="s">
        <v>119</v>
      </c>
      <c r="D44" s="27" t="s">
        <v>119</v>
      </c>
      <c r="E44" s="27"/>
      <c r="F44" s="71" t="s">
        <v>119</v>
      </c>
      <c r="G44" s="27">
        <v>465.3036000000011</v>
      </c>
      <c r="H44" s="27" t="s">
        <v>119</v>
      </c>
      <c r="I44" s="27">
        <v>2.5600427789213889</v>
      </c>
    </row>
    <row r="45" spans="1:14" hidden="1" x14ac:dyDescent="0.2">
      <c r="A45" s="10">
        <v>0</v>
      </c>
      <c r="B45" s="26" t="s">
        <v>150</v>
      </c>
      <c r="C45" s="27" t="s">
        <v>119</v>
      </c>
      <c r="D45" s="27">
        <v>2</v>
      </c>
      <c r="E45" s="27"/>
      <c r="F45" s="71">
        <v>32.64</v>
      </c>
      <c r="G45" s="27">
        <v>65.28</v>
      </c>
      <c r="H45" s="27" t="s">
        <v>119</v>
      </c>
      <c r="I45" s="27">
        <v>0.35916247501198761</v>
      </c>
    </row>
    <row r="46" spans="1:14" hidden="1" x14ac:dyDescent="0.2">
      <c r="A46" s="10">
        <v>0</v>
      </c>
      <c r="B46" s="26" t="s">
        <v>193</v>
      </c>
      <c r="C46" s="27" t="s">
        <v>119</v>
      </c>
      <c r="D46" s="27">
        <v>4</v>
      </c>
      <c r="E46" s="27"/>
      <c r="F46" s="71">
        <v>15.3</v>
      </c>
      <c r="G46" s="27">
        <v>61.2</v>
      </c>
      <c r="H46" s="27" t="s">
        <v>119</v>
      </c>
      <c r="I46" s="27">
        <v>0.3367148203237384</v>
      </c>
    </row>
    <row r="47" spans="1:14" hidden="1" x14ac:dyDescent="0.2">
      <c r="A47" s="10">
        <v>0</v>
      </c>
      <c r="B47" s="26" t="s">
        <v>228</v>
      </c>
      <c r="C47" s="27" t="s">
        <v>119</v>
      </c>
      <c r="D47" s="27">
        <v>0.2</v>
      </c>
      <c r="E47" s="27"/>
      <c r="F47" s="71">
        <v>56.977200000000003</v>
      </c>
      <c r="G47" s="27">
        <v>11.395440000000001</v>
      </c>
      <c r="H47" s="27" t="s">
        <v>119</v>
      </c>
      <c r="I47" s="27">
        <v>6.269629954428009E-2</v>
      </c>
    </row>
    <row r="48" spans="1:14" hidden="1" x14ac:dyDescent="0.2">
      <c r="A48" s="10">
        <v>0</v>
      </c>
      <c r="B48" s="26" t="s">
        <v>153</v>
      </c>
      <c r="C48" s="27" t="s">
        <v>119</v>
      </c>
      <c r="D48" s="27">
        <v>1.5</v>
      </c>
      <c r="E48" s="27"/>
      <c r="F48" s="71">
        <v>26.52</v>
      </c>
      <c r="G48" s="27">
        <v>39.78</v>
      </c>
      <c r="H48" s="27" t="s">
        <v>119</v>
      </c>
      <c r="I48" s="27">
        <v>0.21886463321042995</v>
      </c>
    </row>
    <row r="49" spans="1:14" hidden="1" x14ac:dyDescent="0.2">
      <c r="A49" s="10">
        <v>0</v>
      </c>
      <c r="B49" s="26" t="s">
        <v>283</v>
      </c>
      <c r="C49" s="27" t="s">
        <v>119</v>
      </c>
      <c r="D49" s="27">
        <v>0.4</v>
      </c>
      <c r="E49" s="27"/>
      <c r="F49" s="71">
        <v>22.358400000000003</v>
      </c>
      <c r="G49" s="27">
        <v>8.943360000000002</v>
      </c>
      <c r="H49" s="27" t="s">
        <v>119</v>
      </c>
      <c r="I49" s="27">
        <v>4.9205259076642319E-2</v>
      </c>
    </row>
    <row r="50" spans="1:14" hidden="1" x14ac:dyDescent="0.2">
      <c r="A50" s="10">
        <v>0</v>
      </c>
      <c r="B50" s="26" t="s">
        <v>196</v>
      </c>
      <c r="C50" s="27" t="s">
        <v>119</v>
      </c>
      <c r="D50" s="27">
        <v>0.4</v>
      </c>
      <c r="E50" s="27"/>
      <c r="F50" s="71">
        <v>225.624</v>
      </c>
      <c r="G50" s="27">
        <v>90.249600000000001</v>
      </c>
      <c r="H50" s="27" t="s">
        <v>119</v>
      </c>
      <c r="I50" s="27">
        <v>0.49654212170407286</v>
      </c>
    </row>
    <row r="51" spans="1:14" hidden="1" x14ac:dyDescent="0.2">
      <c r="A51" s="10">
        <v>0</v>
      </c>
      <c r="B51" s="26" t="s">
        <v>155</v>
      </c>
      <c r="C51" s="27" t="s">
        <v>119</v>
      </c>
      <c r="D51" s="27">
        <v>1</v>
      </c>
      <c r="E51" s="27"/>
      <c r="F51" s="71">
        <v>64.260000000000005</v>
      </c>
      <c r="G51" s="27">
        <v>64.260000000000005</v>
      </c>
      <c r="H51" s="27" t="s">
        <v>119</v>
      </c>
      <c r="I51" s="27">
        <v>0.35355056133992535</v>
      </c>
      <c r="L51" s="63"/>
    </row>
    <row r="52" spans="1:14" hidden="1" x14ac:dyDescent="0.2">
      <c r="A52" s="10">
        <v>0</v>
      </c>
      <c r="B52" s="26" t="s">
        <v>156</v>
      </c>
      <c r="C52" s="27" t="s">
        <v>119</v>
      </c>
      <c r="D52" s="27">
        <v>1</v>
      </c>
      <c r="E52" s="27"/>
      <c r="F52" s="71">
        <v>43.655999999999999</v>
      </c>
      <c r="G52" s="27">
        <v>43.655999999999999</v>
      </c>
      <c r="H52" s="27" t="s">
        <v>119</v>
      </c>
      <c r="I52" s="27">
        <v>0.24018990516426669</v>
      </c>
    </row>
    <row r="53" spans="1:14" hidden="1" x14ac:dyDescent="0.2">
      <c r="A53" s="10">
        <v>0</v>
      </c>
      <c r="B53" s="26" t="s">
        <v>157</v>
      </c>
      <c r="C53" s="27" t="s">
        <v>119</v>
      </c>
      <c r="D53" s="27">
        <v>2.8000000000000003</v>
      </c>
      <c r="E53" s="27"/>
      <c r="F53" s="71">
        <v>28.763999999999999</v>
      </c>
      <c r="G53" s="27">
        <v>80.539200000000008</v>
      </c>
      <c r="H53" s="27" t="s">
        <v>119</v>
      </c>
      <c r="I53" s="27">
        <v>0.44311670354603971</v>
      </c>
    </row>
    <row r="54" spans="1:14" x14ac:dyDescent="0.2">
      <c r="A54" s="10">
        <v>1</v>
      </c>
      <c r="B54" s="26" t="s">
        <v>158</v>
      </c>
      <c r="C54" s="27" t="s">
        <v>119</v>
      </c>
      <c r="D54" s="70">
        <v>3500</v>
      </c>
      <c r="E54" s="27"/>
      <c r="F54" s="71">
        <v>0.56279999999999997</v>
      </c>
      <c r="G54" s="27">
        <v>1969.8</v>
      </c>
      <c r="H54" s="27" t="s">
        <v>119</v>
      </c>
      <c r="I54" s="27">
        <v>10.837595638459147</v>
      </c>
      <c r="L54" s="10">
        <f>SUBTOTAL(9,G56:G74)</f>
        <v>6679.4545349432374</v>
      </c>
      <c r="M54" s="176"/>
      <c r="N54" s="218" t="e">
        <v>#VALUE!</v>
      </c>
    </row>
    <row r="55" spans="1:14" x14ac:dyDescent="0.2">
      <c r="A55" s="10">
        <v>1</v>
      </c>
      <c r="B55" s="88" t="s">
        <v>159</v>
      </c>
      <c r="C55" s="167" t="s">
        <v>119</v>
      </c>
      <c r="D55" s="91" t="s">
        <v>119</v>
      </c>
      <c r="E55" s="168" t="s">
        <v>119</v>
      </c>
      <c r="F55" s="169" t="s">
        <v>119</v>
      </c>
      <c r="G55" s="91" t="s">
        <v>119</v>
      </c>
      <c r="H55" s="95">
        <v>6679.4545349432374</v>
      </c>
      <c r="I55" s="95" t="s">
        <v>119</v>
      </c>
    </row>
    <row r="56" spans="1:14" x14ac:dyDescent="0.2">
      <c r="A56" s="10">
        <v>1</v>
      </c>
      <c r="B56" s="11" t="s">
        <v>160</v>
      </c>
      <c r="C56" s="75" t="s">
        <v>119</v>
      </c>
      <c r="D56" s="27">
        <v>1.6</v>
      </c>
      <c r="E56" s="9" t="s">
        <v>119</v>
      </c>
      <c r="F56" s="28">
        <v>45</v>
      </c>
      <c r="G56" s="27">
        <v>72</v>
      </c>
      <c r="H56" s="24" t="s">
        <v>119</v>
      </c>
      <c r="I56" s="24">
        <v>0.39613508273380987</v>
      </c>
    </row>
    <row r="57" spans="1:14" x14ac:dyDescent="0.2">
      <c r="A57" s="10">
        <v>1</v>
      </c>
      <c r="B57" s="11" t="s">
        <v>161</v>
      </c>
      <c r="C57" s="75" t="s">
        <v>119</v>
      </c>
      <c r="D57" s="27">
        <v>1125</v>
      </c>
      <c r="E57" s="9" t="s">
        <v>119</v>
      </c>
      <c r="F57" s="154">
        <v>0.2</v>
      </c>
      <c r="G57" s="27">
        <v>225</v>
      </c>
      <c r="H57" s="24" t="s">
        <v>119</v>
      </c>
      <c r="I57" s="24">
        <v>1.2379221335431558</v>
      </c>
    </row>
    <row r="58" spans="1:14" x14ac:dyDescent="0.2">
      <c r="A58" s="10">
        <v>1</v>
      </c>
      <c r="B58" s="11" t="s">
        <v>162</v>
      </c>
      <c r="C58" s="75" t="s">
        <v>119</v>
      </c>
      <c r="D58" s="27">
        <v>800000</v>
      </c>
      <c r="E58" s="9" t="s">
        <v>119</v>
      </c>
      <c r="F58" s="28">
        <v>2.5000000000000001E-4</v>
      </c>
      <c r="G58" s="27">
        <v>200</v>
      </c>
      <c r="H58" s="24" t="s">
        <v>119</v>
      </c>
      <c r="I58" s="24">
        <v>1.1003752298161384</v>
      </c>
    </row>
    <row r="59" spans="1:14" customFormat="1" ht="12.75" x14ac:dyDescent="0.2">
      <c r="A59" s="10">
        <v>1</v>
      </c>
      <c r="B59" s="4" t="s">
        <v>163</v>
      </c>
      <c r="C59" s="44" t="s">
        <v>119</v>
      </c>
      <c r="D59" s="27">
        <v>45000</v>
      </c>
      <c r="E59" s="9" t="s">
        <v>119</v>
      </c>
      <c r="F59" s="28">
        <v>0.05</v>
      </c>
      <c r="G59" s="27">
        <v>2250</v>
      </c>
      <c r="H59" s="14" t="s">
        <v>119</v>
      </c>
      <c r="I59" s="14">
        <v>12.379221335431559</v>
      </c>
    </row>
    <row r="60" spans="1:14" customFormat="1" ht="12.75" x14ac:dyDescent="0.2">
      <c r="A60" s="10">
        <v>1</v>
      </c>
      <c r="B60" s="4" t="s">
        <v>164</v>
      </c>
      <c r="C60" s="44" t="s">
        <v>119</v>
      </c>
      <c r="D60" s="27">
        <v>622.61538461538464</v>
      </c>
      <c r="E60" s="9" t="s">
        <v>119</v>
      </c>
      <c r="F60" s="28">
        <v>4.5444252873563222</v>
      </c>
      <c r="G60" s="27">
        <v>2829.4290981432364</v>
      </c>
      <c r="H60" s="3" t="s">
        <v>119</v>
      </c>
      <c r="I60" s="14">
        <v>15.567168470589166</v>
      </c>
    </row>
    <row r="61" spans="1:14" customFormat="1" ht="12.75" hidden="1" x14ac:dyDescent="0.2">
      <c r="A61" s="10">
        <v>0</v>
      </c>
      <c r="B61" s="4">
        <v>0</v>
      </c>
      <c r="C61" s="44" t="s">
        <v>119</v>
      </c>
      <c r="D61" s="27" t="s">
        <v>119</v>
      </c>
      <c r="E61" s="9" t="s">
        <v>119</v>
      </c>
      <c r="F61" s="28" t="s">
        <v>119</v>
      </c>
      <c r="G61" s="27" t="s">
        <v>119</v>
      </c>
      <c r="H61" s="3" t="s">
        <v>119</v>
      </c>
      <c r="I61" s="14" t="s">
        <v>119</v>
      </c>
    </row>
    <row r="62" spans="1:14" customFormat="1" ht="12.75" hidden="1" x14ac:dyDescent="0.2">
      <c r="A62" s="10">
        <v>0</v>
      </c>
      <c r="B62" s="4">
        <v>0</v>
      </c>
      <c r="C62" s="44" t="s">
        <v>119</v>
      </c>
      <c r="D62" s="27" t="s">
        <v>119</v>
      </c>
      <c r="E62" s="9" t="s">
        <v>119</v>
      </c>
      <c r="F62" s="173" t="s">
        <v>119</v>
      </c>
      <c r="G62" s="27" t="s">
        <v>119</v>
      </c>
      <c r="H62" s="3" t="s">
        <v>119</v>
      </c>
      <c r="I62" s="14" t="s">
        <v>119</v>
      </c>
    </row>
    <row r="63" spans="1:14" customFormat="1" ht="12.75" hidden="1" x14ac:dyDescent="0.2">
      <c r="A63" s="10">
        <v>0</v>
      </c>
      <c r="B63" s="4">
        <v>0</v>
      </c>
      <c r="C63" s="44" t="s">
        <v>119</v>
      </c>
      <c r="D63" s="27" t="s">
        <v>119</v>
      </c>
      <c r="E63" s="9" t="s">
        <v>119</v>
      </c>
      <c r="F63" s="173" t="s">
        <v>119</v>
      </c>
      <c r="G63" s="27" t="s">
        <v>119</v>
      </c>
      <c r="H63" s="3" t="s">
        <v>119</v>
      </c>
      <c r="I63" s="14" t="s">
        <v>119</v>
      </c>
    </row>
    <row r="64" spans="1:14" customFormat="1" ht="12.75" hidden="1" x14ac:dyDescent="0.2">
      <c r="A64" s="10">
        <v>0</v>
      </c>
      <c r="B64" s="4">
        <v>0</v>
      </c>
      <c r="C64" s="44" t="s">
        <v>119</v>
      </c>
      <c r="D64" s="27" t="s">
        <v>119</v>
      </c>
      <c r="E64" s="9" t="s">
        <v>119</v>
      </c>
      <c r="F64" s="173" t="s">
        <v>119</v>
      </c>
      <c r="G64" s="27" t="s">
        <v>119</v>
      </c>
      <c r="H64" s="3" t="s">
        <v>119</v>
      </c>
      <c r="I64" s="14" t="s">
        <v>119</v>
      </c>
    </row>
    <row r="65" spans="1:14" customFormat="1" ht="12.75" hidden="1" x14ac:dyDescent="0.2">
      <c r="A65" s="10">
        <v>0</v>
      </c>
      <c r="B65" s="4">
        <v>0</v>
      </c>
      <c r="C65" s="44" t="s">
        <v>119</v>
      </c>
      <c r="D65" s="27" t="s">
        <v>119</v>
      </c>
      <c r="E65" s="9" t="s">
        <v>119</v>
      </c>
      <c r="F65" s="173" t="s">
        <v>119</v>
      </c>
      <c r="G65" s="27" t="s">
        <v>119</v>
      </c>
      <c r="H65" s="3" t="s">
        <v>119</v>
      </c>
      <c r="I65" s="14" t="s">
        <v>119</v>
      </c>
    </row>
    <row r="66" spans="1:14" customFormat="1" ht="12.75" hidden="1" x14ac:dyDescent="0.2">
      <c r="A66" s="10">
        <v>0</v>
      </c>
      <c r="B66" s="4">
        <v>0</v>
      </c>
      <c r="C66" s="44" t="s">
        <v>119</v>
      </c>
      <c r="D66" s="27" t="s">
        <v>119</v>
      </c>
      <c r="E66" s="9" t="s">
        <v>119</v>
      </c>
      <c r="F66" s="173" t="s">
        <v>119</v>
      </c>
      <c r="G66" s="27" t="s">
        <v>119</v>
      </c>
      <c r="H66" s="3" t="s">
        <v>119</v>
      </c>
      <c r="I66" s="14" t="s">
        <v>119</v>
      </c>
    </row>
    <row r="67" spans="1:14" customFormat="1" ht="12.75" hidden="1" x14ac:dyDescent="0.2">
      <c r="A67" s="10">
        <v>0</v>
      </c>
      <c r="B67" s="4">
        <v>0</v>
      </c>
      <c r="C67" s="44" t="s">
        <v>119</v>
      </c>
      <c r="D67" s="27" t="s">
        <v>119</v>
      </c>
      <c r="E67" s="9" t="s">
        <v>119</v>
      </c>
      <c r="F67" s="173" t="s">
        <v>119</v>
      </c>
      <c r="G67" s="27" t="s">
        <v>119</v>
      </c>
      <c r="H67" s="3" t="s">
        <v>119</v>
      </c>
      <c r="I67" s="14" t="s">
        <v>119</v>
      </c>
    </row>
    <row r="68" spans="1:14" customFormat="1" ht="12.75" hidden="1" x14ac:dyDescent="0.2">
      <c r="A68" s="10">
        <v>0</v>
      </c>
      <c r="B68" s="4">
        <v>0</v>
      </c>
      <c r="C68" s="44" t="s">
        <v>119</v>
      </c>
      <c r="D68" s="27" t="s">
        <v>119</v>
      </c>
      <c r="E68" s="9" t="s">
        <v>119</v>
      </c>
      <c r="F68" s="173" t="s">
        <v>119</v>
      </c>
      <c r="G68" s="27" t="s">
        <v>119</v>
      </c>
      <c r="H68" s="3" t="s">
        <v>119</v>
      </c>
      <c r="I68" s="14" t="s">
        <v>119</v>
      </c>
    </row>
    <row r="69" spans="1:14" customFormat="1" ht="12.75" hidden="1" x14ac:dyDescent="0.2">
      <c r="A69" s="10">
        <v>0</v>
      </c>
      <c r="B69" s="4">
        <v>0</v>
      </c>
      <c r="C69" s="44" t="s">
        <v>119</v>
      </c>
      <c r="D69" s="27" t="s">
        <v>119</v>
      </c>
      <c r="E69" s="9" t="s">
        <v>119</v>
      </c>
      <c r="F69" s="173" t="s">
        <v>119</v>
      </c>
      <c r="G69" s="27" t="s">
        <v>119</v>
      </c>
      <c r="H69" s="3" t="s">
        <v>119</v>
      </c>
      <c r="I69" s="14" t="s">
        <v>119</v>
      </c>
    </row>
    <row r="70" spans="1:14" customFormat="1" ht="12.75" hidden="1" x14ac:dyDescent="0.2">
      <c r="A70" s="10">
        <v>0</v>
      </c>
      <c r="B70" s="4">
        <v>0</v>
      </c>
      <c r="C70" s="44" t="s">
        <v>119</v>
      </c>
      <c r="D70" s="27" t="s">
        <v>119</v>
      </c>
      <c r="E70" s="9" t="s">
        <v>119</v>
      </c>
      <c r="F70" s="173" t="s">
        <v>119</v>
      </c>
      <c r="G70" s="27" t="s">
        <v>119</v>
      </c>
      <c r="H70" s="3" t="s">
        <v>119</v>
      </c>
      <c r="I70" s="14" t="s">
        <v>119</v>
      </c>
    </row>
    <row r="71" spans="1:14" customFormat="1" ht="12.75" hidden="1" x14ac:dyDescent="0.2">
      <c r="A71" s="10">
        <v>0</v>
      </c>
      <c r="B71" s="4">
        <v>0</v>
      </c>
      <c r="C71" s="44" t="s">
        <v>119</v>
      </c>
      <c r="D71" s="27" t="s">
        <v>119</v>
      </c>
      <c r="E71" s="9" t="s">
        <v>119</v>
      </c>
      <c r="F71" s="173" t="s">
        <v>119</v>
      </c>
      <c r="G71" s="27" t="s">
        <v>119</v>
      </c>
      <c r="H71" s="3" t="s">
        <v>119</v>
      </c>
      <c r="I71" s="14" t="s">
        <v>119</v>
      </c>
    </row>
    <row r="72" spans="1:14" customFormat="1" ht="12.75" hidden="1" x14ac:dyDescent="0.2">
      <c r="A72" s="10">
        <v>0</v>
      </c>
      <c r="B72" s="4">
        <v>0</v>
      </c>
      <c r="C72" s="44" t="s">
        <v>119</v>
      </c>
      <c r="D72" s="27" t="s">
        <v>119</v>
      </c>
      <c r="E72" s="9" t="s">
        <v>119</v>
      </c>
      <c r="F72" s="173" t="s">
        <v>119</v>
      </c>
      <c r="G72" s="27" t="s">
        <v>119</v>
      </c>
      <c r="H72" s="3" t="s">
        <v>119</v>
      </c>
      <c r="I72" s="14" t="s">
        <v>119</v>
      </c>
    </row>
    <row r="73" spans="1:14" x14ac:dyDescent="0.2">
      <c r="A73" s="10">
        <v>1</v>
      </c>
      <c r="B73" s="11" t="s">
        <v>165</v>
      </c>
      <c r="C73" s="9" t="s">
        <v>119</v>
      </c>
      <c r="D73" s="27" t="s">
        <v>119</v>
      </c>
      <c r="E73" s="9" t="s">
        <v>119</v>
      </c>
      <c r="F73" s="28" t="s">
        <v>119</v>
      </c>
      <c r="G73" s="27">
        <v>1060.2000000000003</v>
      </c>
      <c r="H73" s="24" t="s">
        <v>119</v>
      </c>
      <c r="I73" s="24">
        <v>5.8330890932553521</v>
      </c>
      <c r="M73" s="218">
        <v>100</v>
      </c>
    </row>
    <row r="74" spans="1:14" x14ac:dyDescent="0.2">
      <c r="A74" s="10">
        <v>1</v>
      </c>
      <c r="B74" s="26" t="s">
        <v>166</v>
      </c>
      <c r="C74" s="24" t="s">
        <v>119</v>
      </c>
      <c r="D74" s="27" t="s">
        <v>119</v>
      </c>
      <c r="E74" s="9"/>
      <c r="F74" s="28" t="s">
        <v>119</v>
      </c>
      <c r="G74" s="27">
        <v>42.825436799999999</v>
      </c>
      <c r="H74" s="27" t="s">
        <v>119</v>
      </c>
      <c r="I74" s="27">
        <v>0.23562024930388259</v>
      </c>
    </row>
    <row r="75" spans="1:14" x14ac:dyDescent="0.2">
      <c r="A75" s="10">
        <v>1</v>
      </c>
      <c r="B75" s="103" t="s">
        <v>167</v>
      </c>
      <c r="C75" s="104" t="s">
        <v>119</v>
      </c>
      <c r="D75" s="91" t="s">
        <v>119</v>
      </c>
      <c r="E75" s="92"/>
      <c r="F75" s="93" t="s">
        <v>119</v>
      </c>
      <c r="G75" s="91" t="s">
        <v>119</v>
      </c>
      <c r="H75" s="91">
        <v>1793.3600000000001</v>
      </c>
      <c r="I75" s="27" t="s">
        <v>119</v>
      </c>
      <c r="L75" s="63">
        <f>SUM(G76:G80)</f>
        <v>1793.3600000000001</v>
      </c>
      <c r="N75" s="218">
        <v>100.00000000000003</v>
      </c>
    </row>
    <row r="76" spans="1:14" hidden="1" x14ac:dyDescent="0.2">
      <c r="A76" s="10">
        <v>0</v>
      </c>
      <c r="B76" s="26">
        <v>0</v>
      </c>
      <c r="C76" s="24" t="s">
        <v>119</v>
      </c>
      <c r="D76" s="27" t="s">
        <v>119</v>
      </c>
      <c r="E76" s="27" t="s">
        <v>119</v>
      </c>
      <c r="F76" s="27" t="s">
        <v>119</v>
      </c>
      <c r="G76" s="27" t="s">
        <v>119</v>
      </c>
      <c r="H76" s="27" t="s">
        <v>119</v>
      </c>
      <c r="I76" s="27" t="s">
        <v>119</v>
      </c>
    </row>
    <row r="77" spans="1:14" x14ac:dyDescent="0.2">
      <c r="A77" s="10">
        <v>1</v>
      </c>
      <c r="B77" s="26" t="s">
        <v>204</v>
      </c>
      <c r="C77" s="24" t="s">
        <v>119</v>
      </c>
      <c r="D77" s="27">
        <v>150</v>
      </c>
      <c r="E77" s="27"/>
      <c r="F77" s="71" t="s">
        <v>119</v>
      </c>
      <c r="G77" s="27">
        <v>1250</v>
      </c>
      <c r="H77" s="27" t="s">
        <v>119</v>
      </c>
      <c r="I77" s="27">
        <v>6.8773451863508654</v>
      </c>
    </row>
    <row r="78" spans="1:14" x14ac:dyDescent="0.2">
      <c r="A78" s="10">
        <v>1</v>
      </c>
      <c r="B78" s="26" t="s">
        <v>168</v>
      </c>
      <c r="C78" s="24" t="s">
        <v>119</v>
      </c>
      <c r="D78" s="27">
        <v>0.8</v>
      </c>
      <c r="E78" s="27"/>
      <c r="F78" s="71" t="s">
        <v>119</v>
      </c>
      <c r="G78" s="27">
        <v>543.36</v>
      </c>
      <c r="H78" s="27" t="s">
        <v>119</v>
      </c>
      <c r="I78" s="27">
        <v>2.9894994243644852</v>
      </c>
    </row>
    <row r="79" spans="1:14" hidden="1" x14ac:dyDescent="0.2">
      <c r="A79" s="10">
        <v>0</v>
      </c>
      <c r="B79" s="26">
        <v>0</v>
      </c>
      <c r="C79" s="24" t="s">
        <v>119</v>
      </c>
      <c r="D79" s="27" t="s">
        <v>119</v>
      </c>
      <c r="E79" s="27" t="s">
        <v>119</v>
      </c>
      <c r="F79" s="27" t="s">
        <v>119</v>
      </c>
      <c r="G79" s="27" t="s">
        <v>119</v>
      </c>
      <c r="H79" s="27" t="s">
        <v>119</v>
      </c>
      <c r="I79" s="27" t="s">
        <v>119</v>
      </c>
    </row>
    <row r="80" spans="1:14" hidden="1" x14ac:dyDescent="0.2">
      <c r="A80" s="10">
        <v>0</v>
      </c>
      <c r="B80" s="26">
        <v>0</v>
      </c>
      <c r="C80" s="24" t="s">
        <v>119</v>
      </c>
      <c r="D80" s="27" t="s">
        <v>119</v>
      </c>
      <c r="E80" s="27" t="s">
        <v>119</v>
      </c>
      <c r="F80" s="27" t="s">
        <v>119</v>
      </c>
      <c r="G80" s="27" t="s">
        <v>119</v>
      </c>
      <c r="H80" s="27" t="s">
        <v>119</v>
      </c>
      <c r="I80" s="27" t="s">
        <v>119</v>
      </c>
    </row>
    <row r="81" spans="1:14" customFormat="1" ht="12.75" hidden="1" x14ac:dyDescent="0.2">
      <c r="A81" s="10">
        <v>0</v>
      </c>
      <c r="B81" s="4">
        <v>0</v>
      </c>
      <c r="C81" s="3" t="s">
        <v>119</v>
      </c>
      <c r="D81" s="16" t="s">
        <v>119</v>
      </c>
      <c r="E81" s="48" t="s">
        <v>119</v>
      </c>
      <c r="F81" s="44" t="s">
        <v>119</v>
      </c>
      <c r="G81" s="49" t="s">
        <v>119</v>
      </c>
      <c r="H81" s="3" t="s">
        <v>119</v>
      </c>
      <c r="I81" s="14" t="s">
        <v>119</v>
      </c>
    </row>
    <row r="82" spans="1:14" x14ac:dyDescent="0.2">
      <c r="A82" s="10">
        <v>1</v>
      </c>
      <c r="B82" s="94" t="s">
        <v>169</v>
      </c>
      <c r="C82" s="95" t="s">
        <v>119</v>
      </c>
      <c r="D82" s="91" t="s">
        <v>119</v>
      </c>
      <c r="E82" s="91"/>
      <c r="F82" s="93" t="s">
        <v>119</v>
      </c>
      <c r="G82" s="91" t="s">
        <v>119</v>
      </c>
      <c r="H82" s="91">
        <v>3235.8141622472931</v>
      </c>
      <c r="I82" s="27" t="s">
        <v>119</v>
      </c>
      <c r="L82" s="63">
        <f>SUM(G83:G84)</f>
        <v>3235.8141622472931</v>
      </c>
      <c r="N82" s="218">
        <v>98.952115049515442</v>
      </c>
    </row>
    <row r="83" spans="1:14" x14ac:dyDescent="0.2">
      <c r="A83" s="10">
        <v>1</v>
      </c>
      <c r="B83" s="31" t="s">
        <v>170</v>
      </c>
      <c r="C83" s="24" t="s">
        <v>119</v>
      </c>
      <c r="D83" s="27">
        <v>104.85668555187389</v>
      </c>
      <c r="E83" s="27"/>
      <c r="F83" s="71">
        <v>20.65165422610605</v>
      </c>
      <c r="G83" s="27">
        <v>2165.4640133128296</v>
      </c>
      <c r="H83" s="27" t="s">
        <v>119</v>
      </c>
      <c r="I83" s="27">
        <v>11.914114806538413</v>
      </c>
    </row>
    <row r="84" spans="1:14" x14ac:dyDescent="0.2">
      <c r="A84" s="10">
        <v>1</v>
      </c>
      <c r="B84" s="31" t="s">
        <v>171</v>
      </c>
      <c r="C84" s="24" t="s">
        <v>119</v>
      </c>
      <c r="D84" s="27">
        <v>182.58556294444878</v>
      </c>
      <c r="E84" s="27"/>
      <c r="F84" s="71">
        <v>5.8621839080459761</v>
      </c>
      <c r="G84" s="27">
        <v>1070.3501489344633</v>
      </c>
      <c r="H84" s="27" t="s">
        <v>119</v>
      </c>
      <c r="I84" s="27">
        <v>5.8889339555874907</v>
      </c>
    </row>
    <row r="85" spans="1:14" x14ac:dyDescent="0.2">
      <c r="A85" s="10">
        <v>1</v>
      </c>
      <c r="B85" s="94" t="s">
        <v>172</v>
      </c>
      <c r="C85" s="95" t="s">
        <v>119</v>
      </c>
      <c r="D85" s="91" t="s">
        <v>119</v>
      </c>
      <c r="E85" s="91"/>
      <c r="F85" s="93" t="s">
        <v>119</v>
      </c>
      <c r="G85" s="91" t="s">
        <v>119</v>
      </c>
      <c r="H85" s="91">
        <v>929.36453776617066</v>
      </c>
      <c r="I85" s="27" t="s">
        <v>119</v>
      </c>
      <c r="L85" s="63">
        <f>SUM(G87:G91)</f>
        <v>929.36453776617066</v>
      </c>
      <c r="N85" s="218">
        <v>100.6983966364712</v>
      </c>
    </row>
    <row r="86" spans="1:14" customFormat="1" ht="12.75" hidden="1" x14ac:dyDescent="0.2">
      <c r="A86" s="10">
        <v>0</v>
      </c>
      <c r="B86" s="5" t="s">
        <v>173</v>
      </c>
      <c r="C86" s="3" t="s">
        <v>119</v>
      </c>
      <c r="D86" s="47" t="s">
        <v>119</v>
      </c>
      <c r="E86" s="48" t="s">
        <v>119</v>
      </c>
      <c r="F86" s="50" t="s">
        <v>119</v>
      </c>
      <c r="G86" s="2" t="s">
        <v>119</v>
      </c>
      <c r="H86" s="3" t="s">
        <v>119</v>
      </c>
      <c r="I86" s="14" t="s">
        <v>119</v>
      </c>
    </row>
    <row r="87" spans="1:14" x14ac:dyDescent="0.2">
      <c r="A87" s="10">
        <v>1</v>
      </c>
      <c r="B87" s="31" t="s">
        <v>174</v>
      </c>
      <c r="C87" s="24" t="s">
        <v>119</v>
      </c>
      <c r="D87" s="27" t="s">
        <v>119</v>
      </c>
      <c r="E87" s="27"/>
      <c r="F87" s="71" t="s">
        <v>119</v>
      </c>
      <c r="G87" s="27">
        <v>365.94943068003028</v>
      </c>
      <c r="H87" s="27" t="s">
        <v>119</v>
      </c>
      <c r="I87" s="27">
        <v>2.0134084444281166</v>
      </c>
    </row>
    <row r="88" spans="1:14" x14ac:dyDescent="0.2">
      <c r="A88" s="10">
        <v>1</v>
      </c>
      <c r="B88" s="31" t="s">
        <v>175</v>
      </c>
      <c r="C88" s="24" t="s">
        <v>119</v>
      </c>
      <c r="D88" s="27" t="s">
        <v>119</v>
      </c>
      <c r="E88" s="27"/>
      <c r="F88" s="71" t="s">
        <v>119</v>
      </c>
      <c r="G88" s="27">
        <v>382.10118795367788</v>
      </c>
      <c r="H88" s="27" t="s">
        <v>119</v>
      </c>
      <c r="I88" s="27">
        <v>2.1022734125377389</v>
      </c>
    </row>
    <row r="89" spans="1:14" x14ac:dyDescent="0.2">
      <c r="A89" s="10">
        <v>1</v>
      </c>
      <c r="B89" s="31" t="s">
        <v>176</v>
      </c>
      <c r="C89" s="24" t="s">
        <v>119</v>
      </c>
      <c r="D89" s="27" t="s">
        <v>119</v>
      </c>
      <c r="E89" s="27"/>
      <c r="F89" s="71" t="s">
        <v>119</v>
      </c>
      <c r="G89" s="27">
        <v>181.31391913246247</v>
      </c>
      <c r="H89" s="27" t="s">
        <v>119</v>
      </c>
      <c r="I89" s="27">
        <v>0.99756672717124062</v>
      </c>
    </row>
    <row r="90" spans="1:14" customFormat="1" ht="12.75" hidden="1" x14ac:dyDescent="0.2">
      <c r="A90" s="10">
        <v>0</v>
      </c>
      <c r="B90" s="4">
        <v>0</v>
      </c>
      <c r="C90" s="3" t="s">
        <v>119</v>
      </c>
      <c r="D90" s="3" t="s">
        <v>119</v>
      </c>
      <c r="E90" s="48" t="s">
        <v>119</v>
      </c>
      <c r="F90" s="44" t="s">
        <v>119</v>
      </c>
      <c r="G90" s="15" t="s">
        <v>119</v>
      </c>
      <c r="H90" s="16" t="s">
        <v>119</v>
      </c>
      <c r="I90" s="14" t="s">
        <v>119</v>
      </c>
    </row>
    <row r="91" spans="1:14" customFormat="1" ht="12.75" hidden="1" x14ac:dyDescent="0.2">
      <c r="A91" s="10">
        <v>0</v>
      </c>
      <c r="B91" s="5" t="s">
        <v>177</v>
      </c>
      <c r="C91" s="3" t="s">
        <v>119</v>
      </c>
      <c r="D91" s="51" t="s">
        <v>119</v>
      </c>
      <c r="E91" s="48" t="s">
        <v>119</v>
      </c>
      <c r="F91" s="44" t="s">
        <v>119</v>
      </c>
      <c r="G91" s="52" t="s">
        <v>119</v>
      </c>
      <c r="H91" s="3" t="s">
        <v>119</v>
      </c>
      <c r="I91" s="14" t="s">
        <v>119</v>
      </c>
    </row>
    <row r="92" spans="1:14" x14ac:dyDescent="0.2">
      <c r="A92" s="10">
        <v>1</v>
      </c>
      <c r="B92" s="31" t="s">
        <v>178</v>
      </c>
      <c r="C92" s="24" t="s">
        <v>119</v>
      </c>
      <c r="D92" s="27" t="s">
        <v>119</v>
      </c>
      <c r="E92" s="27"/>
      <c r="F92" s="71" t="s">
        <v>119</v>
      </c>
      <c r="G92" s="27">
        <v>637.21086685188823</v>
      </c>
      <c r="H92" s="27" t="s">
        <v>119</v>
      </c>
      <c r="I92" s="27">
        <v>3.5058552702674368</v>
      </c>
      <c r="L92" s="63">
        <f>+G92</f>
        <v>637.21086685188823</v>
      </c>
    </row>
    <row r="93" spans="1:14" customFormat="1" ht="12.75" hidden="1" x14ac:dyDescent="0.2">
      <c r="A93" s="10">
        <v>0</v>
      </c>
      <c r="B93" s="3">
        <v>0</v>
      </c>
      <c r="C93" s="3" t="s">
        <v>119</v>
      </c>
      <c r="D93" s="3" t="s">
        <v>119</v>
      </c>
      <c r="E93" s="48" t="s">
        <v>119</v>
      </c>
      <c r="F93" s="44" t="s">
        <v>119</v>
      </c>
      <c r="G93" s="15" t="s">
        <v>119</v>
      </c>
      <c r="H93" s="14" t="s">
        <v>119</v>
      </c>
      <c r="I93" s="14" t="s">
        <v>119</v>
      </c>
    </row>
    <row r="94" spans="1:14" x14ac:dyDescent="0.2">
      <c r="A94" s="10">
        <v>1</v>
      </c>
      <c r="B94" s="37" t="s">
        <v>4</v>
      </c>
      <c r="C94" s="38" t="s">
        <v>119</v>
      </c>
      <c r="D94" s="64" t="s">
        <v>119</v>
      </c>
      <c r="E94" s="65"/>
      <c r="F94" s="155" t="s">
        <v>119</v>
      </c>
      <c r="G94" s="39">
        <v>18175.618151039074</v>
      </c>
      <c r="H94" s="38" t="s">
        <v>119</v>
      </c>
      <c r="I94" s="38">
        <v>99.999999999999986</v>
      </c>
      <c r="K94" s="63"/>
      <c r="L94" s="63">
        <f>SUM(L31:L92)</f>
        <v>18175.618151039074</v>
      </c>
      <c r="N94" s="218"/>
    </row>
    <row r="95" spans="1:14" customFormat="1" ht="12.75" hidden="1" x14ac:dyDescent="0.2">
      <c r="A95" s="10">
        <v>0</v>
      </c>
      <c r="B95" s="5" t="s">
        <v>49</v>
      </c>
      <c r="C95" s="3" t="s">
        <v>119</v>
      </c>
      <c r="D95" s="3" t="s">
        <v>119</v>
      </c>
      <c r="E95" s="48" t="s">
        <v>119</v>
      </c>
      <c r="F95" s="44" t="s">
        <v>119</v>
      </c>
      <c r="G95" s="15" t="s">
        <v>119</v>
      </c>
      <c r="H95" s="14" t="s">
        <v>119</v>
      </c>
      <c r="I95" s="3" t="s">
        <v>119</v>
      </c>
    </row>
    <row r="96" spans="1:14" customFormat="1" ht="12.75" hidden="1" x14ac:dyDescent="0.2">
      <c r="A96" s="10">
        <v>0</v>
      </c>
      <c r="B96" s="47">
        <v>0</v>
      </c>
      <c r="C96" s="3" t="s">
        <v>119</v>
      </c>
      <c r="D96" s="47" t="s">
        <v>119</v>
      </c>
      <c r="E96" s="48" t="s">
        <v>119</v>
      </c>
      <c r="F96" s="48" t="s">
        <v>119</v>
      </c>
      <c r="G96" s="53" t="s">
        <v>119</v>
      </c>
      <c r="H96" s="14" t="s">
        <v>119</v>
      </c>
      <c r="I96" s="3" t="s">
        <v>119</v>
      </c>
    </row>
    <row r="97" spans="1:12" customFormat="1" ht="12.75" hidden="1" x14ac:dyDescent="0.2">
      <c r="A97" s="10">
        <v>0</v>
      </c>
      <c r="B97" s="47">
        <v>0</v>
      </c>
      <c r="C97" s="3" t="s">
        <v>119</v>
      </c>
      <c r="D97" s="47" t="s">
        <v>119</v>
      </c>
      <c r="E97" s="48" t="s">
        <v>119</v>
      </c>
      <c r="F97" s="48" t="s">
        <v>119</v>
      </c>
      <c r="G97" s="53" t="s">
        <v>119</v>
      </c>
      <c r="H97" s="3" t="s">
        <v>119</v>
      </c>
      <c r="I97" s="3" t="s">
        <v>119</v>
      </c>
    </row>
    <row r="98" spans="1:12" customFormat="1" ht="12.75" hidden="1" x14ac:dyDescent="0.2">
      <c r="A98" s="10">
        <v>0</v>
      </c>
      <c r="B98" s="47">
        <v>0</v>
      </c>
      <c r="C98" s="3" t="s">
        <v>119</v>
      </c>
      <c r="D98" s="47" t="s">
        <v>119</v>
      </c>
      <c r="E98" s="48" t="s">
        <v>119</v>
      </c>
      <c r="F98" s="48" t="s">
        <v>119</v>
      </c>
      <c r="G98" s="53" t="s">
        <v>119</v>
      </c>
      <c r="H98" s="3" t="s">
        <v>119</v>
      </c>
      <c r="I98" s="3" t="s">
        <v>119</v>
      </c>
    </row>
    <row r="99" spans="1:12" x14ac:dyDescent="0.2">
      <c r="A99" s="10">
        <v>1</v>
      </c>
      <c r="B99" s="41" t="s">
        <v>5</v>
      </c>
      <c r="C99" s="42" t="s">
        <v>119</v>
      </c>
      <c r="D99" s="66" t="s">
        <v>119</v>
      </c>
      <c r="E99" s="66"/>
      <c r="F99" s="156" t="s">
        <v>119</v>
      </c>
      <c r="G99" s="41">
        <v>18175.618151039074</v>
      </c>
      <c r="H99" s="57" t="s">
        <v>119</v>
      </c>
      <c r="I99" s="57" t="s">
        <v>119</v>
      </c>
    </row>
    <row r="100" spans="1:12" x14ac:dyDescent="0.2">
      <c r="A100" s="10">
        <v>1</v>
      </c>
      <c r="B100" s="33" t="s">
        <v>179</v>
      </c>
      <c r="C100" s="42" t="s">
        <v>119</v>
      </c>
      <c r="D100" s="67" t="s">
        <v>119</v>
      </c>
      <c r="E100" s="59"/>
      <c r="F100" s="170">
        <v>0.40390262557864609</v>
      </c>
      <c r="G100" s="35" t="s">
        <v>119</v>
      </c>
      <c r="H100" s="59" t="s">
        <v>119</v>
      </c>
      <c r="I100" s="59" t="s">
        <v>119</v>
      </c>
    </row>
    <row r="101" spans="1:12" customFormat="1" ht="12.75" hidden="1" x14ac:dyDescent="0.2">
      <c r="A101" s="10">
        <v>0</v>
      </c>
      <c r="B101" s="5">
        <v>0</v>
      </c>
      <c r="C101" s="3" t="s">
        <v>119</v>
      </c>
      <c r="D101" s="16" t="s">
        <v>119</v>
      </c>
      <c r="E101" s="16" t="s">
        <v>119</v>
      </c>
      <c r="F101" s="15" t="s">
        <v>119</v>
      </c>
      <c r="G101" s="20" t="s">
        <v>119</v>
      </c>
      <c r="H101" s="3" t="s">
        <v>119</v>
      </c>
      <c r="I101" s="3" t="s">
        <v>119</v>
      </c>
    </row>
    <row r="102" spans="1:12" customFormat="1" ht="12.75" hidden="1" x14ac:dyDescent="0.2">
      <c r="A102" s="10">
        <v>0</v>
      </c>
      <c r="B102" s="5">
        <v>0</v>
      </c>
      <c r="C102" s="54" t="s">
        <v>119</v>
      </c>
      <c r="D102" s="21" t="s">
        <v>119</v>
      </c>
      <c r="E102" s="21" t="s">
        <v>119</v>
      </c>
      <c r="F102" s="21" t="s">
        <v>119</v>
      </c>
      <c r="G102" s="22" t="s">
        <v>119</v>
      </c>
      <c r="H102" s="3" t="s">
        <v>119</v>
      </c>
      <c r="I102" s="3" t="s">
        <v>119</v>
      </c>
    </row>
    <row r="103" spans="1:12" x14ac:dyDescent="0.2">
      <c r="A103" s="10">
        <v>1</v>
      </c>
      <c r="B103" s="43" t="s">
        <v>6</v>
      </c>
      <c r="C103" s="24" t="s">
        <v>119</v>
      </c>
      <c r="D103" s="24" t="s">
        <v>119</v>
      </c>
      <c r="E103" s="26"/>
      <c r="F103" s="71" t="s">
        <v>119</v>
      </c>
      <c r="G103" s="27" t="s">
        <v>119</v>
      </c>
      <c r="H103" s="24">
        <v>1662.1844751858662</v>
      </c>
      <c r="I103" s="24" t="s">
        <v>119</v>
      </c>
    </row>
    <row r="104" spans="1:12" hidden="1" x14ac:dyDescent="0.2">
      <c r="A104" s="10">
        <v>0</v>
      </c>
      <c r="B104" s="43" t="s">
        <v>180</v>
      </c>
      <c r="C104" s="24" t="s">
        <v>119</v>
      </c>
      <c r="D104" s="24" t="s">
        <v>119</v>
      </c>
      <c r="E104" s="26"/>
      <c r="F104" s="71" t="s">
        <v>119</v>
      </c>
      <c r="G104" s="27" t="s">
        <v>119</v>
      </c>
      <c r="H104" s="24">
        <v>1662.1844751858662</v>
      </c>
      <c r="I104" s="24" t="s">
        <v>119</v>
      </c>
    </row>
    <row r="105" spans="1:12" x14ac:dyDescent="0.2">
      <c r="A105" s="10">
        <v>1</v>
      </c>
      <c r="B105" s="26" t="s">
        <v>181</v>
      </c>
      <c r="C105" s="24" t="s">
        <v>119</v>
      </c>
      <c r="D105" s="271">
        <v>2165.4640133128296</v>
      </c>
      <c r="E105" s="271"/>
      <c r="F105" s="271">
        <v>0.27195433341851943</v>
      </c>
      <c r="G105" s="26">
        <v>54.390866683703884</v>
      </c>
      <c r="H105" s="24" t="s">
        <v>119</v>
      </c>
      <c r="I105" s="24" t="s">
        <v>119</v>
      </c>
    </row>
    <row r="106" spans="1:12" hidden="1" x14ac:dyDescent="0.2">
      <c r="A106" s="10">
        <v>0</v>
      </c>
      <c r="B106" s="26" t="s">
        <v>182</v>
      </c>
      <c r="C106" s="24" t="s">
        <v>119</v>
      </c>
      <c r="D106" s="26" t="s">
        <v>119</v>
      </c>
      <c r="E106" s="26"/>
      <c r="F106" s="26" t="s">
        <v>119</v>
      </c>
      <c r="G106" s="26" t="s">
        <v>119</v>
      </c>
      <c r="H106" s="24" t="s">
        <v>119</v>
      </c>
      <c r="I106" s="24" t="s">
        <v>119</v>
      </c>
    </row>
    <row r="107" spans="1:12" customFormat="1" ht="12.75" x14ac:dyDescent="0.2">
      <c r="A107" s="10">
        <v>1</v>
      </c>
      <c r="B107" s="4" t="s">
        <v>183</v>
      </c>
      <c r="C107" s="3" t="s">
        <v>119</v>
      </c>
      <c r="D107" s="47">
        <v>1</v>
      </c>
      <c r="E107" s="48" t="s">
        <v>119</v>
      </c>
      <c r="F107" s="16">
        <v>172.59</v>
      </c>
      <c r="G107" s="16">
        <v>172.59</v>
      </c>
      <c r="H107" s="3" t="s">
        <v>119</v>
      </c>
      <c r="I107" s="3" t="s">
        <v>119</v>
      </c>
    </row>
    <row r="108" spans="1:12" customFormat="1" ht="12.75" x14ac:dyDescent="0.2">
      <c r="A108" s="10">
        <v>1</v>
      </c>
      <c r="B108" s="4" t="s">
        <v>184</v>
      </c>
      <c r="C108" s="3" t="s">
        <v>119</v>
      </c>
      <c r="D108" s="47">
        <v>1</v>
      </c>
      <c r="E108" s="48" t="s">
        <v>119</v>
      </c>
      <c r="F108" s="271">
        <v>0.56755089230060951</v>
      </c>
      <c r="G108" s="16">
        <v>97.953608502162197</v>
      </c>
      <c r="H108" s="14" t="s">
        <v>119</v>
      </c>
      <c r="I108" s="3" t="s">
        <v>119</v>
      </c>
    </row>
    <row r="109" spans="1:12" customFormat="1" ht="12.75" x14ac:dyDescent="0.2">
      <c r="A109" s="10">
        <v>1</v>
      </c>
      <c r="B109" s="4" t="s">
        <v>185</v>
      </c>
      <c r="C109" s="3" t="s">
        <v>119</v>
      </c>
      <c r="D109" s="47">
        <v>1</v>
      </c>
      <c r="E109" s="48" t="s">
        <v>119</v>
      </c>
      <c r="F109" s="16">
        <v>1337.25</v>
      </c>
      <c r="G109" s="16">
        <v>1337.25</v>
      </c>
      <c r="H109" s="14" t="s">
        <v>119</v>
      </c>
      <c r="I109" s="3" t="s">
        <v>119</v>
      </c>
    </row>
    <row r="110" spans="1:12" customFormat="1" ht="12.75" hidden="1" x14ac:dyDescent="0.2">
      <c r="A110" s="10">
        <v>0</v>
      </c>
      <c r="B110" s="4" t="s">
        <v>186</v>
      </c>
      <c r="C110" s="3" t="s">
        <v>119</v>
      </c>
      <c r="D110" s="47" t="s">
        <v>119</v>
      </c>
      <c r="E110" s="48" t="s">
        <v>119</v>
      </c>
      <c r="F110" s="48" t="s">
        <v>119</v>
      </c>
      <c r="G110" s="53" t="s">
        <v>119</v>
      </c>
      <c r="H110" s="3" t="s">
        <v>119</v>
      </c>
      <c r="I110" s="3" t="s">
        <v>119</v>
      </c>
    </row>
    <row r="111" spans="1:12" customFormat="1" ht="12.75" hidden="1" x14ac:dyDescent="0.2">
      <c r="A111" s="10">
        <v>0</v>
      </c>
      <c r="B111" s="55" t="s">
        <v>187</v>
      </c>
      <c r="C111" s="3" t="s">
        <v>119</v>
      </c>
      <c r="D111" s="47" t="s">
        <v>119</v>
      </c>
      <c r="E111" s="48" t="s">
        <v>119</v>
      </c>
      <c r="F111" s="51" t="s">
        <v>119</v>
      </c>
      <c r="G111" s="56" t="s">
        <v>119</v>
      </c>
      <c r="H111" s="14" t="s">
        <v>119</v>
      </c>
      <c r="I111" s="3" t="s">
        <v>119</v>
      </c>
    </row>
    <row r="112" spans="1:12" x14ac:dyDescent="0.2">
      <c r="A112" s="10">
        <v>1</v>
      </c>
      <c r="B112" s="33" t="s">
        <v>7</v>
      </c>
      <c r="C112" s="34" t="s">
        <v>119</v>
      </c>
      <c r="D112" s="34" t="s">
        <v>119</v>
      </c>
      <c r="E112" s="35"/>
      <c r="F112" s="157" t="s">
        <v>119</v>
      </c>
      <c r="G112" s="36">
        <v>16513.433675853208</v>
      </c>
      <c r="H112" s="35" t="s">
        <v>119</v>
      </c>
      <c r="I112" s="34" t="s">
        <v>119</v>
      </c>
      <c r="L112" s="63" t="e">
        <f>+L94-G105-G106</f>
        <v>#VALUE!</v>
      </c>
    </row>
    <row r="113" spans="1:14" x14ac:dyDescent="0.2">
      <c r="A113" s="10">
        <v>1</v>
      </c>
      <c r="B113" s="33" t="s">
        <v>8</v>
      </c>
      <c r="C113" s="42" t="s">
        <v>119</v>
      </c>
      <c r="D113" s="42" t="s">
        <v>119</v>
      </c>
      <c r="E113" s="41"/>
      <c r="F113" s="158">
        <v>0.36696519279673795</v>
      </c>
      <c r="G113" s="60" t="s">
        <v>119</v>
      </c>
      <c r="H113" s="42" t="s">
        <v>119</v>
      </c>
      <c r="I113" s="42" t="s">
        <v>119</v>
      </c>
      <c r="L113" s="10" t="e">
        <f>L112/G9-F113</f>
        <v>#VALUE!</v>
      </c>
      <c r="N113" s="10">
        <v>103.86986677899608</v>
      </c>
    </row>
    <row r="114" spans="1:14" hidden="1" x14ac:dyDescent="0.2"/>
    <row r="115" spans="1:14" x14ac:dyDescent="0.2">
      <c r="B115" s="10" t="s">
        <v>57</v>
      </c>
    </row>
  </sheetData>
  <autoFilter ref="A1:H113">
    <filterColumn colId="0">
      <filters>
        <filter val="1"/>
      </filters>
    </filterColumn>
  </autoFilter>
  <phoneticPr fontId="42" type="noConversion"/>
  <conditionalFormatting sqref="E25:E26 D22:D26 F22:I26 E22:E23 D20:I21 C33 D27:I27 I55:I73 D74:I80 I81 D82:I85 I86 D87:I89 I90:I91 I93 D92:I92 D31:I54 C3:I3 D55:H72 D73:G73">
    <cfRule type="cellIs" dxfId="20" priority="1" stopIfTrue="1" operator="equal">
      <formula>0</formula>
    </cfRule>
  </conditionalFormatting>
  <pageMargins left="0.75" right="0.75" top="1" bottom="1" header="0" footer="0"/>
  <pageSetup paperSize="9" scale="89" orientation="portrait" r:id="rId1"/>
  <headerFooter alignWithMargins="0"/>
  <colBreaks count="1" manualBreakCount="1">
    <brk id="9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N115"/>
  <sheetViews>
    <sheetView workbookViewId="0"/>
  </sheetViews>
  <sheetFormatPr defaultRowHeight="12" x14ac:dyDescent="0.2"/>
  <cols>
    <col min="1" max="1" width="3.28515625" style="10" customWidth="1"/>
    <col min="2" max="2" width="40.7109375" style="10" customWidth="1"/>
    <col min="3" max="3" width="4.85546875" style="10" customWidth="1"/>
    <col min="4" max="4" width="10.28515625" style="10" bestFit="1" customWidth="1"/>
    <col min="5" max="5" width="4.85546875" style="10" customWidth="1"/>
    <col min="6" max="6" width="9.7109375" style="10" customWidth="1"/>
    <col min="7" max="8" width="9.140625" style="10"/>
    <col min="9" max="9" width="9.140625" style="23"/>
    <col min="10" max="11" width="9.140625" style="10"/>
    <col min="12" max="14" width="9.140625" style="10" hidden="1" customWidth="1"/>
    <col min="15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10">
        <v>7</v>
      </c>
      <c r="H1" s="10">
        <v>8</v>
      </c>
    </row>
    <row r="2" spans="1:9" hidden="1" x14ac:dyDescent="0.2"/>
    <row r="3" spans="1:9" x14ac:dyDescent="0.2">
      <c r="A3" s="10">
        <v>1</v>
      </c>
      <c r="B3" s="95" t="s">
        <v>118</v>
      </c>
      <c r="C3" s="27" t="s">
        <v>119</v>
      </c>
      <c r="D3" s="27" t="s">
        <v>119</v>
      </c>
      <c r="E3" s="27"/>
      <c r="F3" s="27" t="s">
        <v>119</v>
      </c>
      <c r="G3" s="27" t="s">
        <v>119</v>
      </c>
      <c r="H3" s="27" t="s">
        <v>119</v>
      </c>
      <c r="I3" s="27" t="s">
        <v>119</v>
      </c>
    </row>
    <row r="4" spans="1:9" x14ac:dyDescent="0.2">
      <c r="A4" s="10">
        <v>1</v>
      </c>
      <c r="B4" s="95" t="s">
        <v>0</v>
      </c>
      <c r="C4" s="24" t="s">
        <v>119</v>
      </c>
      <c r="D4" s="24" t="s">
        <v>119</v>
      </c>
      <c r="E4" s="24"/>
      <c r="F4" s="24" t="s">
        <v>119</v>
      </c>
      <c r="G4" s="24" t="s">
        <v>119</v>
      </c>
      <c r="H4" s="24" t="s">
        <v>119</v>
      </c>
      <c r="I4" s="25" t="s">
        <v>119</v>
      </c>
    </row>
    <row r="5" spans="1:9" x14ac:dyDescent="0.2">
      <c r="A5" s="10">
        <v>1</v>
      </c>
      <c r="B5" s="24" t="s">
        <v>119</v>
      </c>
      <c r="C5" s="24" t="s">
        <v>119</v>
      </c>
      <c r="D5" s="61" t="s">
        <v>119</v>
      </c>
      <c r="E5" s="62"/>
      <c r="F5" s="62" t="s">
        <v>119</v>
      </c>
      <c r="G5" s="175" t="s">
        <v>120</v>
      </c>
      <c r="H5" s="62"/>
      <c r="I5" s="61" t="s">
        <v>119</v>
      </c>
    </row>
    <row r="6" spans="1:9" x14ac:dyDescent="0.2">
      <c r="A6" s="10">
        <v>1</v>
      </c>
      <c r="B6" s="79" t="s">
        <v>121</v>
      </c>
      <c r="C6" s="24" t="s">
        <v>119</v>
      </c>
      <c r="D6" s="61" t="s">
        <v>119</v>
      </c>
      <c r="E6" s="62"/>
      <c r="F6" s="62" t="s">
        <v>119</v>
      </c>
      <c r="G6" s="62" t="s">
        <v>119</v>
      </c>
      <c r="H6" s="62" t="s">
        <v>119</v>
      </c>
      <c r="I6" s="61" t="s">
        <v>119</v>
      </c>
    </row>
    <row r="7" spans="1:9" x14ac:dyDescent="0.2">
      <c r="A7" s="10">
        <v>1</v>
      </c>
      <c r="B7" s="95" t="s">
        <v>86</v>
      </c>
      <c r="C7" s="24" t="s">
        <v>119</v>
      </c>
      <c r="D7" s="61" t="s">
        <v>119</v>
      </c>
      <c r="E7" s="62"/>
      <c r="F7" s="62" t="s">
        <v>119</v>
      </c>
      <c r="G7" s="62" t="s">
        <v>119</v>
      </c>
      <c r="H7" s="62" t="s">
        <v>119</v>
      </c>
      <c r="I7" s="61" t="s">
        <v>119</v>
      </c>
    </row>
    <row r="8" spans="1:9" x14ac:dyDescent="0.2">
      <c r="A8" s="10">
        <v>1</v>
      </c>
      <c r="B8" s="24" t="s">
        <v>119</v>
      </c>
      <c r="C8" s="24" t="s">
        <v>119</v>
      </c>
      <c r="D8" s="61" t="s">
        <v>119</v>
      </c>
      <c r="E8" s="62"/>
      <c r="F8" s="62" t="s">
        <v>119</v>
      </c>
      <c r="G8" s="62" t="s">
        <v>119</v>
      </c>
      <c r="H8" s="62" t="s">
        <v>119</v>
      </c>
      <c r="I8" s="61" t="s">
        <v>119</v>
      </c>
    </row>
    <row r="9" spans="1:9" x14ac:dyDescent="0.2">
      <c r="A9" s="10">
        <v>1</v>
      </c>
      <c r="B9" s="95" t="s">
        <v>122</v>
      </c>
      <c r="C9" s="95" t="s">
        <v>119</v>
      </c>
      <c r="D9" s="101" t="s">
        <v>119</v>
      </c>
      <c r="E9" s="102"/>
      <c r="F9" s="102" t="s">
        <v>119</v>
      </c>
      <c r="G9" s="144">
        <v>25000</v>
      </c>
      <c r="H9" s="145" t="s">
        <v>1</v>
      </c>
      <c r="I9" s="61" t="s">
        <v>119</v>
      </c>
    </row>
    <row r="10" spans="1:9" x14ac:dyDescent="0.2">
      <c r="A10" s="10">
        <v>1</v>
      </c>
      <c r="B10" s="24" t="s">
        <v>119</v>
      </c>
      <c r="C10" s="24" t="s">
        <v>119</v>
      </c>
      <c r="D10" s="61" t="s">
        <v>119</v>
      </c>
      <c r="E10" s="62"/>
      <c r="F10" s="62" t="s">
        <v>119</v>
      </c>
      <c r="G10" s="96" t="s">
        <v>119</v>
      </c>
      <c r="H10" s="97" t="s">
        <v>119</v>
      </c>
      <c r="I10" s="61" t="s">
        <v>119</v>
      </c>
    </row>
    <row r="11" spans="1:9" x14ac:dyDescent="0.2">
      <c r="A11" s="10">
        <v>1</v>
      </c>
      <c r="B11" s="24" t="s">
        <v>123</v>
      </c>
      <c r="C11" s="24" t="s">
        <v>119</v>
      </c>
      <c r="D11" s="61" t="s">
        <v>119</v>
      </c>
      <c r="E11" s="62"/>
      <c r="F11" s="62" t="s">
        <v>119</v>
      </c>
      <c r="G11" s="96">
        <v>27777.777777777777</v>
      </c>
      <c r="H11" s="97" t="s">
        <v>1</v>
      </c>
      <c r="I11" s="61" t="s">
        <v>119</v>
      </c>
    </row>
    <row r="12" spans="1:9" x14ac:dyDescent="0.2">
      <c r="A12" s="10">
        <v>1</v>
      </c>
      <c r="B12" s="24" t="s">
        <v>124</v>
      </c>
      <c r="C12" s="24" t="s">
        <v>119</v>
      </c>
      <c r="D12" s="61" t="s">
        <v>119</v>
      </c>
      <c r="E12" s="62"/>
      <c r="F12" s="62" t="s">
        <v>119</v>
      </c>
      <c r="G12" s="40">
        <v>10</v>
      </c>
      <c r="H12" s="73" t="s">
        <v>2</v>
      </c>
      <c r="I12" s="61" t="s">
        <v>119</v>
      </c>
    </row>
    <row r="13" spans="1:9" hidden="1" x14ac:dyDescent="0.2">
      <c r="A13" s="10">
        <v>0</v>
      </c>
      <c r="B13" s="24" t="s">
        <v>119</v>
      </c>
      <c r="C13" s="24" t="s">
        <v>119</v>
      </c>
      <c r="D13" s="61" t="s">
        <v>119</v>
      </c>
      <c r="E13" s="62" t="s">
        <v>119</v>
      </c>
      <c r="F13" s="62" t="s">
        <v>119</v>
      </c>
      <c r="G13" s="62" t="s">
        <v>119</v>
      </c>
      <c r="H13" s="62" t="s">
        <v>119</v>
      </c>
      <c r="I13" s="61" t="s">
        <v>119</v>
      </c>
    </row>
    <row r="14" spans="1:9" hidden="1" x14ac:dyDescent="0.2">
      <c r="A14" s="10">
        <v>0</v>
      </c>
      <c r="B14" s="24" t="s">
        <v>119</v>
      </c>
      <c r="C14" s="24" t="s">
        <v>119</v>
      </c>
      <c r="D14" s="61" t="s">
        <v>119</v>
      </c>
      <c r="E14" s="62"/>
      <c r="F14" s="62" t="s">
        <v>119</v>
      </c>
      <c r="G14" s="40" t="s">
        <v>119</v>
      </c>
      <c r="H14" s="73" t="s">
        <v>119</v>
      </c>
      <c r="I14" s="61" t="s">
        <v>119</v>
      </c>
    </row>
    <row r="15" spans="1:9" x14ac:dyDescent="0.2">
      <c r="A15" s="10">
        <v>1</v>
      </c>
      <c r="B15" s="24" t="s">
        <v>125</v>
      </c>
      <c r="C15" s="24" t="s">
        <v>119</v>
      </c>
      <c r="D15" s="61" t="s">
        <v>119</v>
      </c>
      <c r="E15" s="62"/>
      <c r="F15" s="62" t="s">
        <v>119</v>
      </c>
      <c r="G15" s="249">
        <v>0.5</v>
      </c>
      <c r="H15" s="73" t="s">
        <v>3</v>
      </c>
      <c r="I15" s="61" t="s">
        <v>119</v>
      </c>
    </row>
    <row r="16" spans="1:9" x14ac:dyDescent="0.2">
      <c r="A16" s="10">
        <v>1</v>
      </c>
      <c r="B16" s="24" t="s">
        <v>126</v>
      </c>
      <c r="C16" s="24" t="s">
        <v>119</v>
      </c>
      <c r="D16" s="61" t="s">
        <v>119</v>
      </c>
      <c r="E16" s="62"/>
      <c r="F16" s="62" t="s">
        <v>119</v>
      </c>
      <c r="G16" s="40">
        <v>1</v>
      </c>
      <c r="H16" s="73" t="s">
        <v>127</v>
      </c>
      <c r="I16" s="61" t="s">
        <v>119</v>
      </c>
    </row>
    <row r="17" spans="1:14" x14ac:dyDescent="0.2">
      <c r="A17" s="10">
        <v>1</v>
      </c>
      <c r="B17" s="24" t="s">
        <v>119</v>
      </c>
      <c r="C17" s="24" t="s">
        <v>119</v>
      </c>
      <c r="D17" s="61" t="s">
        <v>119</v>
      </c>
      <c r="E17" s="62"/>
      <c r="F17" s="62" t="s">
        <v>119</v>
      </c>
      <c r="G17" s="40" t="s">
        <v>119</v>
      </c>
      <c r="H17" s="73" t="s">
        <v>119</v>
      </c>
      <c r="I17" s="61" t="s">
        <v>119</v>
      </c>
    </row>
    <row r="18" spans="1:14" x14ac:dyDescent="0.2">
      <c r="A18" s="10">
        <v>1</v>
      </c>
      <c r="B18" s="24" t="s">
        <v>128</v>
      </c>
      <c r="C18" s="25" t="s">
        <v>119</v>
      </c>
      <c r="D18" s="25" t="s">
        <v>119</v>
      </c>
      <c r="E18" s="25" t="s">
        <v>119</v>
      </c>
      <c r="F18" s="25" t="s">
        <v>119</v>
      </c>
      <c r="G18" s="40">
        <v>12.4</v>
      </c>
      <c r="H18" s="73" t="s">
        <v>2</v>
      </c>
      <c r="I18" s="25" t="s">
        <v>119</v>
      </c>
    </row>
    <row r="19" spans="1:14" customFormat="1" ht="12.75" x14ac:dyDescent="0.2">
      <c r="A19" s="10">
        <v>1</v>
      </c>
      <c r="B19" s="24" t="s">
        <v>119</v>
      </c>
      <c r="C19" s="21" t="s">
        <v>119</v>
      </c>
      <c r="D19" s="68" t="s">
        <v>119</v>
      </c>
      <c r="E19" s="69" t="s">
        <v>119</v>
      </c>
      <c r="F19" s="69" t="s">
        <v>119</v>
      </c>
      <c r="G19" s="69" t="s">
        <v>119</v>
      </c>
      <c r="H19" s="69" t="s">
        <v>119</v>
      </c>
      <c r="I19" s="68" t="s">
        <v>119</v>
      </c>
    </row>
    <row r="20" spans="1:14" customFormat="1" ht="12.75" hidden="1" x14ac:dyDescent="0.2">
      <c r="A20" s="10">
        <v>0</v>
      </c>
      <c r="B20" s="24" t="s">
        <v>129</v>
      </c>
      <c r="C20" s="27" t="s">
        <v>119</v>
      </c>
      <c r="D20" s="27" t="s">
        <v>119</v>
      </c>
      <c r="E20" s="24" t="s">
        <v>119</v>
      </c>
      <c r="F20" s="28" t="s">
        <v>119</v>
      </c>
      <c r="G20" s="27" t="s">
        <v>119</v>
      </c>
      <c r="H20" s="24" t="s">
        <v>119</v>
      </c>
      <c r="I20" s="25" t="s">
        <v>119</v>
      </c>
    </row>
    <row r="21" spans="1:14" customFormat="1" ht="12.75" x14ac:dyDescent="0.2">
      <c r="A21" s="10">
        <v>1</v>
      </c>
      <c r="B21" s="24" t="s">
        <v>130</v>
      </c>
      <c r="C21" s="15" t="s">
        <v>119</v>
      </c>
      <c r="D21" s="15" t="s">
        <v>119</v>
      </c>
      <c r="E21" s="14" t="s">
        <v>119</v>
      </c>
      <c r="F21" s="14" t="s">
        <v>119</v>
      </c>
      <c r="G21" s="216">
        <v>47619</v>
      </c>
      <c r="H21" s="14" t="s">
        <v>131</v>
      </c>
      <c r="I21" s="14" t="s">
        <v>119</v>
      </c>
    </row>
    <row r="22" spans="1:14" customFormat="1" ht="12.75" hidden="1" x14ac:dyDescent="0.2">
      <c r="A22" s="10">
        <v>0</v>
      </c>
      <c r="B22" s="24" t="s">
        <v>119</v>
      </c>
      <c r="C22" s="15" t="s">
        <v>119</v>
      </c>
      <c r="D22" s="17" t="s">
        <v>119</v>
      </c>
      <c r="E22" s="14" t="s">
        <v>119</v>
      </c>
      <c r="F22" s="18" t="s">
        <v>119</v>
      </c>
      <c r="G22" s="15" t="s">
        <v>119</v>
      </c>
      <c r="H22" s="14" t="s">
        <v>119</v>
      </c>
      <c r="I22" s="14" t="s">
        <v>119</v>
      </c>
    </row>
    <row r="23" spans="1:14" customFormat="1" ht="12.75" hidden="1" x14ac:dyDescent="0.2">
      <c r="A23" s="10">
        <v>0</v>
      </c>
      <c r="B23" s="24" t="s">
        <v>119</v>
      </c>
      <c r="C23" s="15" t="s">
        <v>119</v>
      </c>
      <c r="D23" s="17" t="s">
        <v>119</v>
      </c>
      <c r="E23" s="14" t="s">
        <v>119</v>
      </c>
      <c r="F23" s="18" t="s">
        <v>119</v>
      </c>
      <c r="G23" s="15" t="s">
        <v>119</v>
      </c>
      <c r="H23" s="14" t="s">
        <v>119</v>
      </c>
      <c r="I23" s="14" t="s">
        <v>119</v>
      </c>
    </row>
    <row r="24" spans="1:14" customFormat="1" ht="14.25" hidden="1" x14ac:dyDescent="0.2">
      <c r="A24" s="10">
        <v>0</v>
      </c>
      <c r="B24" s="24" t="s">
        <v>119</v>
      </c>
      <c r="C24" s="15" t="s">
        <v>119</v>
      </c>
      <c r="D24" s="17" t="s">
        <v>119</v>
      </c>
      <c r="E24" s="19" t="s">
        <v>119</v>
      </c>
      <c r="F24" s="18" t="s">
        <v>119</v>
      </c>
      <c r="G24" s="15" t="s">
        <v>119</v>
      </c>
      <c r="H24" s="14" t="s">
        <v>119</v>
      </c>
      <c r="I24" s="14" t="s">
        <v>119</v>
      </c>
    </row>
    <row r="25" spans="1:14" customFormat="1" ht="12.75" hidden="1" x14ac:dyDescent="0.2">
      <c r="A25" s="10">
        <v>0</v>
      </c>
      <c r="B25" s="24" t="s">
        <v>119</v>
      </c>
      <c r="C25" s="15" t="s">
        <v>119</v>
      </c>
      <c r="D25" s="15" t="s">
        <v>119</v>
      </c>
      <c r="E25" s="14" t="s">
        <v>119</v>
      </c>
      <c r="F25" s="18" t="s">
        <v>119</v>
      </c>
      <c r="G25" s="15" t="s">
        <v>119</v>
      </c>
      <c r="H25" s="14" t="s">
        <v>119</v>
      </c>
      <c r="I25" s="14" t="s">
        <v>119</v>
      </c>
    </row>
    <row r="26" spans="1:14" customFormat="1" ht="12.75" hidden="1" x14ac:dyDescent="0.2">
      <c r="A26" s="10">
        <v>0</v>
      </c>
      <c r="B26" s="24" t="s">
        <v>119</v>
      </c>
      <c r="C26" s="15" t="s">
        <v>119</v>
      </c>
      <c r="D26" s="17" t="s">
        <v>119</v>
      </c>
      <c r="E26" s="14" t="s">
        <v>119</v>
      </c>
      <c r="F26" s="18" t="s">
        <v>119</v>
      </c>
      <c r="G26" s="15" t="s">
        <v>119</v>
      </c>
      <c r="H26" s="14" t="s">
        <v>119</v>
      </c>
      <c r="I26" s="14" t="s">
        <v>119</v>
      </c>
    </row>
    <row r="27" spans="1:14" customFormat="1" ht="12.75" hidden="1" x14ac:dyDescent="0.2">
      <c r="A27" s="10">
        <v>0</v>
      </c>
      <c r="B27" s="24" t="s">
        <v>119</v>
      </c>
      <c r="C27" s="15" t="s">
        <v>119</v>
      </c>
      <c r="D27" s="15" t="s">
        <v>119</v>
      </c>
      <c r="E27" s="14" t="s">
        <v>119</v>
      </c>
      <c r="F27" s="18" t="s">
        <v>119</v>
      </c>
      <c r="G27" s="15" t="s">
        <v>119</v>
      </c>
      <c r="H27" s="14" t="s">
        <v>119</v>
      </c>
      <c r="I27" s="14" t="s">
        <v>119</v>
      </c>
    </row>
    <row r="28" spans="1:14" x14ac:dyDescent="0.2">
      <c r="A28" s="10">
        <v>1</v>
      </c>
      <c r="B28" s="24"/>
      <c r="C28" s="27" t="s">
        <v>119</v>
      </c>
      <c r="D28" s="61" t="s">
        <v>119</v>
      </c>
      <c r="E28" s="62"/>
      <c r="F28" s="62" t="s">
        <v>119</v>
      </c>
      <c r="G28" s="62" t="s">
        <v>119</v>
      </c>
      <c r="H28" s="62" t="s">
        <v>119</v>
      </c>
      <c r="I28" s="61" t="s">
        <v>119</v>
      </c>
      <c r="L28" s="10" t="s">
        <v>9</v>
      </c>
    </row>
    <row r="29" spans="1:14" x14ac:dyDescent="0.2">
      <c r="A29" s="10">
        <v>1</v>
      </c>
      <c r="B29" s="146">
        <v>0</v>
      </c>
      <c r="C29" s="38" t="s">
        <v>119</v>
      </c>
      <c r="D29" s="147" t="s">
        <v>132</v>
      </c>
      <c r="E29" s="148"/>
      <c r="F29" s="148" t="s">
        <v>133</v>
      </c>
      <c r="G29" s="148" t="s">
        <v>134</v>
      </c>
      <c r="H29" s="148" t="s">
        <v>119</v>
      </c>
      <c r="I29" s="147" t="s">
        <v>135</v>
      </c>
    </row>
    <row r="30" spans="1:14" x14ac:dyDescent="0.2">
      <c r="A30" s="10">
        <v>1</v>
      </c>
      <c r="B30" s="149" t="s">
        <v>136</v>
      </c>
      <c r="C30" s="42" t="s">
        <v>119</v>
      </c>
      <c r="D30" s="150" t="s">
        <v>3</v>
      </c>
      <c r="E30" s="150"/>
      <c r="F30" s="150" t="s">
        <v>137</v>
      </c>
      <c r="G30" s="150" t="s">
        <v>108</v>
      </c>
      <c r="H30" s="150" t="s">
        <v>119</v>
      </c>
      <c r="I30" s="151" t="s">
        <v>138</v>
      </c>
    </row>
    <row r="31" spans="1:14" x14ac:dyDescent="0.2">
      <c r="A31" s="10">
        <v>1</v>
      </c>
      <c r="B31" s="90" t="s">
        <v>139</v>
      </c>
      <c r="C31" s="91" t="s">
        <v>119</v>
      </c>
      <c r="D31" s="91" t="s">
        <v>119</v>
      </c>
      <c r="E31" s="91"/>
      <c r="F31" s="91" t="s">
        <v>119</v>
      </c>
      <c r="G31" s="91" t="s">
        <v>119</v>
      </c>
      <c r="H31" s="91">
        <v>211.02492593477706</v>
      </c>
      <c r="I31" s="27" t="s">
        <v>119</v>
      </c>
      <c r="L31" s="63">
        <f>+H31</f>
        <v>211.02492593477706</v>
      </c>
      <c r="N31" s="218">
        <v>96.299694205909731</v>
      </c>
    </row>
    <row r="32" spans="1:14" customFormat="1" ht="12.75" hidden="1" x14ac:dyDescent="0.2">
      <c r="A32" s="10">
        <v>0</v>
      </c>
      <c r="B32" s="4" t="s">
        <v>285</v>
      </c>
      <c r="C32" s="44" t="s">
        <v>119</v>
      </c>
      <c r="D32" s="1" t="s">
        <v>119</v>
      </c>
      <c r="E32" s="3" t="s">
        <v>119</v>
      </c>
      <c r="F32" s="45" t="s">
        <v>119</v>
      </c>
      <c r="G32" s="14" t="s">
        <v>119</v>
      </c>
      <c r="H32" s="14" t="s">
        <v>119</v>
      </c>
      <c r="I32" s="14" t="s">
        <v>119</v>
      </c>
    </row>
    <row r="33" spans="1:14" x14ac:dyDescent="0.2">
      <c r="A33" s="10">
        <v>1</v>
      </c>
      <c r="B33" s="26" t="s">
        <v>141</v>
      </c>
      <c r="C33" s="27" t="s">
        <v>119</v>
      </c>
      <c r="D33" s="27">
        <v>20000</v>
      </c>
      <c r="E33" s="27"/>
      <c r="F33" s="71">
        <v>1.0551246296738852E-2</v>
      </c>
      <c r="G33" s="27">
        <v>211.02492593477706</v>
      </c>
      <c r="H33" s="27" t="s">
        <v>119</v>
      </c>
      <c r="I33" s="27">
        <v>1.2967531898772904</v>
      </c>
    </row>
    <row r="34" spans="1:14" x14ac:dyDescent="0.2">
      <c r="A34" s="10">
        <v>1</v>
      </c>
      <c r="B34" s="43" t="s">
        <v>142</v>
      </c>
      <c r="C34" s="91" t="s">
        <v>119</v>
      </c>
      <c r="D34" s="91" t="s">
        <v>119</v>
      </c>
      <c r="E34" s="91"/>
      <c r="F34" s="93" t="s">
        <v>119</v>
      </c>
      <c r="G34" s="91" t="s">
        <v>119</v>
      </c>
      <c r="H34" s="91">
        <v>4728.0812826798701</v>
      </c>
      <c r="I34" s="27" t="s">
        <v>119</v>
      </c>
      <c r="L34" s="10">
        <f>SUBTOTAL(9,G35:G51)</f>
        <v>4728.0812826798701</v>
      </c>
      <c r="N34" s="218">
        <v>100.06593533486819</v>
      </c>
    </row>
    <row r="35" spans="1:14" x14ac:dyDescent="0.2">
      <c r="A35" s="10">
        <v>1</v>
      </c>
      <c r="B35" s="26" t="s">
        <v>144</v>
      </c>
      <c r="C35" s="27" t="s">
        <v>119</v>
      </c>
      <c r="D35" s="27">
        <v>47619</v>
      </c>
      <c r="E35" s="27"/>
      <c r="F35" s="71">
        <v>3.95E-2</v>
      </c>
      <c r="G35" s="27">
        <v>1880.9504999999999</v>
      </c>
      <c r="H35" s="27" t="s">
        <v>119</v>
      </c>
      <c r="I35" s="27">
        <v>11.558485567862077</v>
      </c>
      <c r="M35" s="218">
        <v>100.021426206198</v>
      </c>
    </row>
    <row r="36" spans="1:14" x14ac:dyDescent="0.2">
      <c r="A36" s="10">
        <v>1</v>
      </c>
      <c r="B36" s="26" t="s">
        <v>143</v>
      </c>
      <c r="C36" s="27" t="s">
        <v>119</v>
      </c>
      <c r="D36" s="27">
        <v>47619</v>
      </c>
      <c r="E36" s="27"/>
      <c r="F36" s="71">
        <v>1.47E-2</v>
      </c>
      <c r="G36" s="27">
        <v>699.99929999999995</v>
      </c>
      <c r="H36" s="27" t="s">
        <v>119</v>
      </c>
      <c r="I36" s="27">
        <v>4.3015123505714561</v>
      </c>
      <c r="M36" s="218">
        <v>99.694406126526417</v>
      </c>
    </row>
    <row r="37" spans="1:14" x14ac:dyDescent="0.2">
      <c r="A37" s="10">
        <v>1</v>
      </c>
      <c r="B37" s="26" t="s">
        <v>145</v>
      </c>
      <c r="C37" s="27" t="s">
        <v>119</v>
      </c>
      <c r="D37" s="27">
        <v>2</v>
      </c>
      <c r="E37" s="27"/>
      <c r="F37" s="71">
        <v>0.94000000000000006</v>
      </c>
      <c r="G37" s="27">
        <v>1.8800000000000001</v>
      </c>
      <c r="H37" s="27" t="s">
        <v>119</v>
      </c>
      <c r="I37" s="27">
        <v>1.1552644722750921E-2</v>
      </c>
    </row>
    <row r="38" spans="1:14" x14ac:dyDescent="0.2">
      <c r="A38" s="10">
        <v>1</v>
      </c>
      <c r="B38" s="11" t="s">
        <v>146</v>
      </c>
      <c r="C38" s="75" t="s">
        <v>119</v>
      </c>
      <c r="D38" s="27">
        <v>1.3</v>
      </c>
      <c r="E38" s="9" t="s">
        <v>119</v>
      </c>
      <c r="F38" s="28">
        <v>5.66</v>
      </c>
      <c r="G38" s="27">
        <v>7.3580000000000005</v>
      </c>
      <c r="H38" s="24" t="s">
        <v>119</v>
      </c>
      <c r="I38" s="24">
        <v>4.5215085037234717E-2</v>
      </c>
    </row>
    <row r="39" spans="1:14" x14ac:dyDescent="0.2">
      <c r="A39" s="10">
        <v>1</v>
      </c>
      <c r="B39" s="11" t="s">
        <v>212</v>
      </c>
      <c r="C39" s="75" t="s">
        <v>119</v>
      </c>
      <c r="D39" s="27">
        <v>4</v>
      </c>
      <c r="E39" s="9" t="s">
        <v>119</v>
      </c>
      <c r="F39" s="28">
        <v>12.7</v>
      </c>
      <c r="G39" s="27">
        <v>50.8</v>
      </c>
      <c r="H39" s="24" t="s">
        <v>119</v>
      </c>
      <c r="I39" s="24">
        <v>0.31216720846582274</v>
      </c>
    </row>
    <row r="40" spans="1:14" ht="12.75" x14ac:dyDescent="0.2">
      <c r="A40" s="10">
        <v>1</v>
      </c>
      <c r="B40" s="11" t="s">
        <v>148</v>
      </c>
      <c r="C40" s="75" t="s">
        <v>119</v>
      </c>
      <c r="D40" s="27">
        <v>257.44697689142134</v>
      </c>
      <c r="E40" s="9" t="s">
        <v>119</v>
      </c>
      <c r="F40" s="28">
        <v>0.30542279797818328</v>
      </c>
      <c r="G40" s="27">
        <v>78.6301760132026</v>
      </c>
      <c r="H40" s="24" t="s">
        <v>119</v>
      </c>
      <c r="I40" s="24">
        <v>0.48318430211058566</v>
      </c>
      <c r="L40"/>
    </row>
    <row r="41" spans="1:14" hidden="1" x14ac:dyDescent="0.2">
      <c r="A41" s="10">
        <v>0</v>
      </c>
      <c r="B41" s="26" t="s">
        <v>53</v>
      </c>
      <c r="C41" s="27" t="s">
        <v>119</v>
      </c>
      <c r="D41" s="27">
        <v>66.222222222222229</v>
      </c>
      <c r="E41" s="27" t="s">
        <v>119</v>
      </c>
      <c r="F41" s="70" t="s">
        <v>119</v>
      </c>
      <c r="G41" s="27" t="s">
        <v>119</v>
      </c>
      <c r="H41" s="27" t="s">
        <v>119</v>
      </c>
      <c r="I41" s="27" t="s">
        <v>119</v>
      </c>
    </row>
    <row r="42" spans="1:14" hidden="1" x14ac:dyDescent="0.2">
      <c r="A42" s="10">
        <v>0</v>
      </c>
      <c r="B42" s="26" t="s">
        <v>12</v>
      </c>
      <c r="C42" s="27" t="s">
        <v>119</v>
      </c>
      <c r="D42" s="27">
        <v>-7.5</v>
      </c>
      <c r="E42" s="27" t="s">
        <v>119</v>
      </c>
      <c r="F42" s="27" t="s">
        <v>119</v>
      </c>
      <c r="G42" s="27" t="s">
        <v>119</v>
      </c>
      <c r="H42" s="27" t="s">
        <v>119</v>
      </c>
      <c r="I42" s="27" t="s">
        <v>119</v>
      </c>
    </row>
    <row r="43" spans="1:14" hidden="1" x14ac:dyDescent="0.2">
      <c r="A43" s="10">
        <v>0</v>
      </c>
      <c r="B43" s="26" t="s">
        <v>54</v>
      </c>
      <c r="C43" s="27" t="s">
        <v>119</v>
      </c>
      <c r="D43" s="27">
        <v>20</v>
      </c>
      <c r="E43" s="27"/>
      <c r="F43" s="27" t="s">
        <v>119</v>
      </c>
      <c r="G43" s="27" t="s">
        <v>119</v>
      </c>
      <c r="H43" s="27" t="s">
        <v>119</v>
      </c>
      <c r="I43" s="27" t="s">
        <v>119</v>
      </c>
    </row>
    <row r="44" spans="1:14" x14ac:dyDescent="0.2">
      <c r="A44" s="10">
        <v>1</v>
      </c>
      <c r="B44" s="26" t="s">
        <v>149</v>
      </c>
      <c r="C44" s="27" t="s">
        <v>119</v>
      </c>
      <c r="D44" s="27" t="s">
        <v>119</v>
      </c>
      <c r="E44" s="27"/>
      <c r="F44" s="71" t="s">
        <v>119</v>
      </c>
      <c r="G44" s="27">
        <v>225.14664000000084</v>
      </c>
      <c r="H44" s="27" t="s">
        <v>119</v>
      </c>
      <c r="I44" s="27">
        <v>1.3835314587452718</v>
      </c>
    </row>
    <row r="45" spans="1:14" hidden="1" x14ac:dyDescent="0.2">
      <c r="A45" s="10">
        <v>0</v>
      </c>
      <c r="B45" s="26" t="s">
        <v>150</v>
      </c>
      <c r="C45" s="27" t="s">
        <v>119</v>
      </c>
      <c r="D45" s="27">
        <v>2</v>
      </c>
      <c r="E45" s="27"/>
      <c r="F45" s="71">
        <v>32.64</v>
      </c>
      <c r="G45" s="27">
        <v>65.28</v>
      </c>
      <c r="H45" s="27" t="s">
        <v>119</v>
      </c>
      <c r="I45" s="27">
        <v>0.40114715292615966</v>
      </c>
    </row>
    <row r="46" spans="1:14" hidden="1" x14ac:dyDescent="0.2">
      <c r="A46" s="10">
        <v>0</v>
      </c>
      <c r="B46" s="26" t="s">
        <v>193</v>
      </c>
      <c r="C46" s="27" t="s">
        <v>119</v>
      </c>
      <c r="D46" s="27">
        <v>4</v>
      </c>
      <c r="E46" s="27"/>
      <c r="F46" s="71">
        <v>15.3</v>
      </c>
      <c r="G46" s="27">
        <v>61.2</v>
      </c>
      <c r="H46" s="27" t="s">
        <v>119</v>
      </c>
      <c r="I46" s="27">
        <v>0.37607545586827468</v>
      </c>
    </row>
    <row r="47" spans="1:14" hidden="1" x14ac:dyDescent="0.2">
      <c r="A47" s="10">
        <v>0</v>
      </c>
      <c r="B47" s="26" t="s">
        <v>228</v>
      </c>
      <c r="C47" s="27" t="s">
        <v>119</v>
      </c>
      <c r="D47" s="27">
        <v>0.2</v>
      </c>
      <c r="E47" s="27"/>
      <c r="F47" s="71">
        <v>56.977200000000003</v>
      </c>
      <c r="G47" s="27">
        <v>11.395440000000001</v>
      </c>
      <c r="H47" s="27" t="s">
        <v>119</v>
      </c>
      <c r="I47" s="27">
        <v>7.0025249882672738E-2</v>
      </c>
    </row>
    <row r="48" spans="1:14" hidden="1" x14ac:dyDescent="0.2">
      <c r="A48" s="10">
        <v>0</v>
      </c>
      <c r="B48" s="26" t="s">
        <v>155</v>
      </c>
      <c r="C48" s="27" t="s">
        <v>119</v>
      </c>
      <c r="D48" s="27">
        <v>1</v>
      </c>
      <c r="E48" s="27"/>
      <c r="F48" s="71">
        <v>64.260000000000005</v>
      </c>
      <c r="G48" s="27">
        <v>64.260000000000005</v>
      </c>
      <c r="H48" s="27" t="s">
        <v>119</v>
      </c>
      <c r="I48" s="27">
        <v>0.39487922866168845</v>
      </c>
    </row>
    <row r="49" spans="1:14" hidden="1" x14ac:dyDescent="0.2">
      <c r="A49" s="10">
        <v>0</v>
      </c>
      <c r="B49" s="26" t="s">
        <v>157</v>
      </c>
      <c r="C49" s="27" t="s">
        <v>119</v>
      </c>
      <c r="D49" s="27">
        <v>0.8</v>
      </c>
      <c r="E49" s="27"/>
      <c r="F49" s="71">
        <v>28.764000000000003</v>
      </c>
      <c r="G49" s="27">
        <v>23.011200000000002</v>
      </c>
      <c r="H49" s="27" t="s">
        <v>119</v>
      </c>
      <c r="I49" s="27">
        <v>0.14140437140647127</v>
      </c>
    </row>
    <row r="50" spans="1:14" x14ac:dyDescent="0.2">
      <c r="A50" s="10">
        <v>1</v>
      </c>
      <c r="B50" s="26" t="s">
        <v>247</v>
      </c>
      <c r="C50" s="27" t="s">
        <v>119</v>
      </c>
      <c r="D50" s="27">
        <v>56.666666666666664</v>
      </c>
      <c r="E50" s="27"/>
      <c r="F50" s="71">
        <v>6.6408823529411753</v>
      </c>
      <c r="G50" s="27">
        <v>376.31666666666661</v>
      </c>
      <c r="H50" s="27" t="s">
        <v>119</v>
      </c>
      <c r="I50" s="27">
        <v>2.3124748687499377</v>
      </c>
    </row>
    <row r="51" spans="1:14" s="176" customFormat="1" x14ac:dyDescent="0.2">
      <c r="A51" s="10">
        <v>1</v>
      </c>
      <c r="B51" s="26" t="s">
        <v>158</v>
      </c>
      <c r="C51" s="27" t="s">
        <v>119</v>
      </c>
      <c r="D51" s="27">
        <v>2500</v>
      </c>
      <c r="E51" s="27"/>
      <c r="F51" s="71">
        <v>0.56279999999999997</v>
      </c>
      <c r="G51" s="27">
        <v>1407</v>
      </c>
      <c r="H51" s="91" t="s">
        <v>119</v>
      </c>
      <c r="I51" s="91">
        <v>8.6460484706970995</v>
      </c>
      <c r="L51" s="10">
        <f>SUBTOTAL(9,G52:G74)</f>
        <v>5591.5413353609201</v>
      </c>
      <c r="N51" s="218" t="e">
        <v>#VALUE!</v>
      </c>
    </row>
    <row r="52" spans="1:14" x14ac:dyDescent="0.2">
      <c r="A52" s="10">
        <v>1</v>
      </c>
      <c r="B52" s="43" t="s">
        <v>159</v>
      </c>
      <c r="C52" s="91" t="s">
        <v>119</v>
      </c>
      <c r="D52" s="91" t="s">
        <v>119</v>
      </c>
      <c r="E52" s="91"/>
      <c r="F52" s="93" t="s">
        <v>119</v>
      </c>
      <c r="G52" s="91" t="s">
        <v>119</v>
      </c>
      <c r="H52" s="91">
        <v>5591.5413353609201</v>
      </c>
      <c r="I52" s="91" t="s">
        <v>119</v>
      </c>
    </row>
    <row r="53" spans="1:14" x14ac:dyDescent="0.2">
      <c r="A53" s="10">
        <v>1</v>
      </c>
      <c r="B53" s="26" t="s">
        <v>160</v>
      </c>
      <c r="C53" s="27" t="s">
        <v>119</v>
      </c>
      <c r="D53" s="27">
        <v>1.4</v>
      </c>
      <c r="E53" s="27"/>
      <c r="F53" s="71">
        <v>45</v>
      </c>
      <c r="G53" s="27">
        <v>62.999999999999993</v>
      </c>
      <c r="H53" s="27" t="s">
        <v>119</v>
      </c>
      <c r="I53" s="27">
        <v>0.38713649868792976</v>
      </c>
    </row>
    <row r="54" spans="1:14" x14ac:dyDescent="0.2">
      <c r="A54" s="10">
        <v>1</v>
      </c>
      <c r="B54" s="26" t="s">
        <v>161</v>
      </c>
      <c r="C54" s="27" t="s">
        <v>119</v>
      </c>
      <c r="D54" s="70">
        <v>630</v>
      </c>
      <c r="E54" s="27"/>
      <c r="F54" s="72">
        <v>0.2</v>
      </c>
      <c r="G54" s="27">
        <v>126</v>
      </c>
      <c r="H54" s="27" t="s">
        <v>119</v>
      </c>
      <c r="I54" s="27">
        <v>0.77427299737585953</v>
      </c>
    </row>
    <row r="55" spans="1:14" x14ac:dyDescent="0.2">
      <c r="A55" s="10">
        <v>1</v>
      </c>
      <c r="B55" s="11" t="s">
        <v>162</v>
      </c>
      <c r="C55" s="75" t="s">
        <v>119</v>
      </c>
      <c r="D55" s="27">
        <v>800000</v>
      </c>
      <c r="E55" s="9" t="s">
        <v>119</v>
      </c>
      <c r="F55" s="28">
        <v>2.5000000000000001E-4</v>
      </c>
      <c r="G55" s="27">
        <v>200</v>
      </c>
      <c r="H55" s="95" t="s">
        <v>119</v>
      </c>
      <c r="I55" s="24">
        <v>1.2290047577394596</v>
      </c>
    </row>
    <row r="56" spans="1:14" x14ac:dyDescent="0.2">
      <c r="A56" s="10">
        <v>1</v>
      </c>
      <c r="B56" s="11" t="s">
        <v>163</v>
      </c>
      <c r="C56" s="75" t="s">
        <v>119</v>
      </c>
      <c r="D56" s="27">
        <v>25000</v>
      </c>
      <c r="E56" s="9" t="s">
        <v>119</v>
      </c>
      <c r="F56" s="28">
        <v>0.05</v>
      </c>
      <c r="G56" s="27">
        <v>1250</v>
      </c>
      <c r="H56" s="24" t="s">
        <v>119</v>
      </c>
      <c r="I56" s="24">
        <v>7.6812797358716223</v>
      </c>
    </row>
    <row r="57" spans="1:14" x14ac:dyDescent="0.2">
      <c r="A57" s="10">
        <v>1</v>
      </c>
      <c r="B57" s="11" t="s">
        <v>164</v>
      </c>
      <c r="C57" s="75" t="s">
        <v>119</v>
      </c>
      <c r="D57" s="27">
        <v>733.97</v>
      </c>
      <c r="E57" s="9" t="s">
        <v>119</v>
      </c>
      <c r="F57" s="28">
        <v>4.5444252873563222</v>
      </c>
      <c r="G57" s="27">
        <v>3335.4718281609198</v>
      </c>
      <c r="H57" s="24" t="s">
        <v>119</v>
      </c>
      <c r="I57" s="24">
        <v>20.496553730578519</v>
      </c>
    </row>
    <row r="58" spans="1:14" hidden="1" x14ac:dyDescent="0.2">
      <c r="A58" s="10">
        <v>0</v>
      </c>
      <c r="B58" s="11">
        <v>0</v>
      </c>
      <c r="C58" s="75" t="s">
        <v>119</v>
      </c>
      <c r="D58" s="27" t="s">
        <v>119</v>
      </c>
      <c r="E58" s="9" t="s">
        <v>119</v>
      </c>
      <c r="F58" s="154" t="s">
        <v>119</v>
      </c>
      <c r="G58" s="27" t="s">
        <v>119</v>
      </c>
      <c r="H58" s="24" t="s">
        <v>119</v>
      </c>
      <c r="I58" s="24" t="s">
        <v>119</v>
      </c>
    </row>
    <row r="59" spans="1:14" customFormat="1" ht="12.75" hidden="1" x14ac:dyDescent="0.2">
      <c r="A59" s="10">
        <v>0</v>
      </c>
      <c r="B59" s="4">
        <v>0</v>
      </c>
      <c r="C59" s="44" t="s">
        <v>119</v>
      </c>
      <c r="D59" s="27" t="s">
        <v>119</v>
      </c>
      <c r="E59" s="9" t="s">
        <v>119</v>
      </c>
      <c r="F59" s="28" t="s">
        <v>119</v>
      </c>
      <c r="G59" s="27" t="s">
        <v>119</v>
      </c>
      <c r="H59" s="14" t="s">
        <v>119</v>
      </c>
      <c r="I59" s="14" t="s">
        <v>119</v>
      </c>
    </row>
    <row r="60" spans="1:14" customFormat="1" ht="12.75" hidden="1" x14ac:dyDescent="0.2">
      <c r="A60" s="10">
        <v>0</v>
      </c>
      <c r="B60" s="4">
        <v>0</v>
      </c>
      <c r="C60" s="44" t="s">
        <v>119</v>
      </c>
      <c r="D60" s="27" t="s">
        <v>119</v>
      </c>
      <c r="E60" s="9" t="s">
        <v>119</v>
      </c>
      <c r="F60" s="28" t="s">
        <v>119</v>
      </c>
      <c r="G60" s="27" t="s">
        <v>119</v>
      </c>
      <c r="H60" s="3" t="s">
        <v>119</v>
      </c>
      <c r="I60" s="14" t="s">
        <v>119</v>
      </c>
    </row>
    <row r="61" spans="1:14" customFormat="1" ht="12.75" hidden="1" x14ac:dyDescent="0.2">
      <c r="A61" s="10">
        <v>0</v>
      </c>
      <c r="B61" s="4">
        <v>0</v>
      </c>
      <c r="C61" s="44" t="s">
        <v>119</v>
      </c>
      <c r="D61" s="27" t="s">
        <v>119</v>
      </c>
      <c r="E61" s="9" t="s">
        <v>119</v>
      </c>
      <c r="F61" s="28" t="s">
        <v>119</v>
      </c>
      <c r="G61" s="27" t="s">
        <v>119</v>
      </c>
      <c r="H61" s="3" t="s">
        <v>119</v>
      </c>
      <c r="I61" s="14" t="s">
        <v>119</v>
      </c>
    </row>
    <row r="62" spans="1:14" customFormat="1" ht="12.75" hidden="1" x14ac:dyDescent="0.2">
      <c r="A62" s="10">
        <v>0</v>
      </c>
      <c r="B62" s="4">
        <v>0</v>
      </c>
      <c r="C62" s="44" t="s">
        <v>119</v>
      </c>
      <c r="D62" s="27" t="s">
        <v>119</v>
      </c>
      <c r="E62" s="9" t="s">
        <v>119</v>
      </c>
      <c r="F62" s="173" t="s">
        <v>119</v>
      </c>
      <c r="G62" s="27" t="s">
        <v>119</v>
      </c>
      <c r="H62" s="3" t="s">
        <v>119</v>
      </c>
      <c r="I62" s="14" t="s">
        <v>119</v>
      </c>
    </row>
    <row r="63" spans="1:14" customFormat="1" ht="12.75" hidden="1" x14ac:dyDescent="0.2">
      <c r="A63" s="10">
        <v>0</v>
      </c>
      <c r="B63" s="4">
        <v>0</v>
      </c>
      <c r="C63" s="44" t="s">
        <v>119</v>
      </c>
      <c r="D63" s="27" t="s">
        <v>119</v>
      </c>
      <c r="E63" s="9" t="s">
        <v>119</v>
      </c>
      <c r="F63" s="173" t="s">
        <v>119</v>
      </c>
      <c r="G63" s="27" t="s">
        <v>119</v>
      </c>
      <c r="H63" s="3" t="s">
        <v>119</v>
      </c>
      <c r="I63" s="14" t="s">
        <v>119</v>
      </c>
    </row>
    <row r="64" spans="1:14" customFormat="1" ht="12.75" hidden="1" x14ac:dyDescent="0.2">
      <c r="A64" s="10">
        <v>0</v>
      </c>
      <c r="B64" s="4">
        <v>0</v>
      </c>
      <c r="C64" s="44" t="s">
        <v>119</v>
      </c>
      <c r="D64" s="27" t="s">
        <v>119</v>
      </c>
      <c r="E64" s="9" t="s">
        <v>119</v>
      </c>
      <c r="F64" s="173" t="s">
        <v>119</v>
      </c>
      <c r="G64" s="27" t="s">
        <v>119</v>
      </c>
      <c r="H64" s="3" t="s">
        <v>119</v>
      </c>
      <c r="I64" s="14" t="s">
        <v>119</v>
      </c>
    </row>
    <row r="65" spans="1:14" customFormat="1" ht="12.75" hidden="1" x14ac:dyDescent="0.2">
      <c r="A65" s="10">
        <v>0</v>
      </c>
      <c r="B65" s="4">
        <v>0</v>
      </c>
      <c r="C65" s="44" t="s">
        <v>119</v>
      </c>
      <c r="D65" s="27" t="s">
        <v>119</v>
      </c>
      <c r="E65" s="9" t="s">
        <v>119</v>
      </c>
      <c r="F65" s="173" t="s">
        <v>119</v>
      </c>
      <c r="G65" s="27" t="s">
        <v>119</v>
      </c>
      <c r="H65" s="3" t="s">
        <v>119</v>
      </c>
      <c r="I65" s="14" t="s">
        <v>119</v>
      </c>
    </row>
    <row r="66" spans="1:14" customFormat="1" ht="12.75" hidden="1" x14ac:dyDescent="0.2">
      <c r="A66" s="10">
        <v>0</v>
      </c>
      <c r="B66" s="4">
        <v>0</v>
      </c>
      <c r="C66" s="44" t="s">
        <v>119</v>
      </c>
      <c r="D66" s="27" t="s">
        <v>119</v>
      </c>
      <c r="E66" s="9" t="s">
        <v>119</v>
      </c>
      <c r="F66" s="173" t="s">
        <v>119</v>
      </c>
      <c r="G66" s="27" t="s">
        <v>119</v>
      </c>
      <c r="H66" s="3" t="s">
        <v>119</v>
      </c>
      <c r="I66" s="14" t="s">
        <v>119</v>
      </c>
    </row>
    <row r="67" spans="1:14" customFormat="1" ht="12.75" hidden="1" x14ac:dyDescent="0.2">
      <c r="A67" s="10">
        <v>0</v>
      </c>
      <c r="B67" s="4">
        <v>0</v>
      </c>
      <c r="C67" s="44" t="s">
        <v>119</v>
      </c>
      <c r="D67" s="27" t="s">
        <v>119</v>
      </c>
      <c r="E67" s="9" t="s">
        <v>119</v>
      </c>
      <c r="F67" s="173" t="s">
        <v>119</v>
      </c>
      <c r="G67" s="27" t="s">
        <v>119</v>
      </c>
      <c r="H67" s="3" t="s">
        <v>119</v>
      </c>
      <c r="I67" s="14" t="s">
        <v>119</v>
      </c>
    </row>
    <row r="68" spans="1:14" customFormat="1" ht="12.75" hidden="1" x14ac:dyDescent="0.2">
      <c r="A68" s="10">
        <v>0</v>
      </c>
      <c r="B68" s="4">
        <v>0</v>
      </c>
      <c r="C68" s="44" t="s">
        <v>119</v>
      </c>
      <c r="D68" s="27" t="s">
        <v>119</v>
      </c>
      <c r="E68" s="9" t="s">
        <v>119</v>
      </c>
      <c r="F68" s="173" t="s">
        <v>119</v>
      </c>
      <c r="G68" s="27" t="s">
        <v>119</v>
      </c>
      <c r="H68" s="3" t="s">
        <v>119</v>
      </c>
      <c r="I68" s="14" t="s">
        <v>119</v>
      </c>
    </row>
    <row r="69" spans="1:14" customFormat="1" ht="12.75" hidden="1" x14ac:dyDescent="0.2">
      <c r="A69" s="10">
        <v>0</v>
      </c>
      <c r="B69" s="4">
        <v>0</v>
      </c>
      <c r="C69" s="44" t="s">
        <v>119</v>
      </c>
      <c r="D69" s="27" t="s">
        <v>119</v>
      </c>
      <c r="E69" s="9" t="s">
        <v>119</v>
      </c>
      <c r="F69" s="173" t="s">
        <v>119</v>
      </c>
      <c r="G69" s="27" t="s">
        <v>119</v>
      </c>
      <c r="H69" s="3" t="s">
        <v>119</v>
      </c>
      <c r="I69" s="14" t="s">
        <v>119</v>
      </c>
    </row>
    <row r="70" spans="1:14" customFormat="1" ht="12.75" hidden="1" x14ac:dyDescent="0.2">
      <c r="A70" s="10">
        <v>0</v>
      </c>
      <c r="B70" s="4">
        <v>0</v>
      </c>
      <c r="C70" s="44" t="s">
        <v>119</v>
      </c>
      <c r="D70" s="27" t="s">
        <v>119</v>
      </c>
      <c r="E70" s="9" t="s">
        <v>119</v>
      </c>
      <c r="F70" s="173" t="s">
        <v>119</v>
      </c>
      <c r="G70" s="27" t="s">
        <v>119</v>
      </c>
      <c r="H70" s="3" t="s">
        <v>119</v>
      </c>
      <c r="I70" s="14" t="s">
        <v>119</v>
      </c>
    </row>
    <row r="71" spans="1:14" customFormat="1" ht="12.75" hidden="1" x14ac:dyDescent="0.2">
      <c r="A71" s="10">
        <v>0</v>
      </c>
      <c r="B71" s="4">
        <v>0</v>
      </c>
      <c r="C71" s="44" t="s">
        <v>119</v>
      </c>
      <c r="D71" s="27" t="s">
        <v>119</v>
      </c>
      <c r="E71" s="9" t="s">
        <v>119</v>
      </c>
      <c r="F71" s="173" t="s">
        <v>119</v>
      </c>
      <c r="G71" s="27" t="s">
        <v>119</v>
      </c>
      <c r="H71" s="3" t="s">
        <v>119</v>
      </c>
      <c r="I71" s="14" t="s">
        <v>119</v>
      </c>
    </row>
    <row r="72" spans="1:14" customFormat="1" ht="12.75" hidden="1" x14ac:dyDescent="0.2">
      <c r="A72" s="10">
        <v>0</v>
      </c>
      <c r="B72" s="4">
        <v>0</v>
      </c>
      <c r="C72" s="44" t="s">
        <v>119</v>
      </c>
      <c r="D72" s="27" t="s">
        <v>119</v>
      </c>
      <c r="E72" s="9" t="s">
        <v>119</v>
      </c>
      <c r="F72" s="173" t="s">
        <v>119</v>
      </c>
      <c r="G72" s="27" t="s">
        <v>119</v>
      </c>
      <c r="H72" s="3" t="s">
        <v>119</v>
      </c>
      <c r="I72" s="14" t="s">
        <v>119</v>
      </c>
    </row>
    <row r="73" spans="1:14" x14ac:dyDescent="0.2">
      <c r="A73" s="10">
        <v>1</v>
      </c>
      <c r="B73" s="11" t="s">
        <v>165</v>
      </c>
      <c r="C73" s="9" t="s">
        <v>119</v>
      </c>
      <c r="D73" s="27" t="s">
        <v>119</v>
      </c>
      <c r="E73" s="9" t="s">
        <v>119</v>
      </c>
      <c r="F73" s="28" t="s">
        <v>119</v>
      </c>
      <c r="G73" s="27">
        <v>589.00000000000011</v>
      </c>
      <c r="H73" s="24" t="s">
        <v>119</v>
      </c>
      <c r="I73" s="24">
        <v>3.6194190115427092</v>
      </c>
    </row>
    <row r="74" spans="1:14" x14ac:dyDescent="0.2">
      <c r="A74" s="10">
        <v>1</v>
      </c>
      <c r="B74" s="26" t="s">
        <v>166</v>
      </c>
      <c r="C74" s="24" t="s">
        <v>119</v>
      </c>
      <c r="D74" s="27" t="s">
        <v>119</v>
      </c>
      <c r="E74" s="9"/>
      <c r="F74" s="28" t="s">
        <v>119</v>
      </c>
      <c r="G74" s="27">
        <v>28.069507199999997</v>
      </c>
      <c r="H74" s="27" t="s">
        <v>119</v>
      </c>
      <c r="I74" s="27">
        <v>0.17248778948101007</v>
      </c>
    </row>
    <row r="75" spans="1:14" x14ac:dyDescent="0.2">
      <c r="A75" s="10">
        <v>1</v>
      </c>
      <c r="B75" s="103" t="s">
        <v>167</v>
      </c>
      <c r="C75" s="104" t="s">
        <v>119</v>
      </c>
      <c r="D75" s="91" t="s">
        <v>119</v>
      </c>
      <c r="E75" s="92"/>
      <c r="F75" s="93" t="s">
        <v>119</v>
      </c>
      <c r="G75" s="91" t="s">
        <v>119</v>
      </c>
      <c r="H75" s="91">
        <v>1175.44</v>
      </c>
      <c r="I75" s="27" t="s">
        <v>119</v>
      </c>
      <c r="L75" s="63">
        <f>SUM(G76:G80)</f>
        <v>1175.44</v>
      </c>
      <c r="N75" s="218">
        <v>100</v>
      </c>
    </row>
    <row r="76" spans="1:14" hidden="1" x14ac:dyDescent="0.2">
      <c r="A76" s="10">
        <v>0</v>
      </c>
      <c r="B76" s="26">
        <v>0</v>
      </c>
      <c r="C76" s="24" t="s">
        <v>119</v>
      </c>
      <c r="D76" s="27" t="s">
        <v>119</v>
      </c>
      <c r="E76" s="27" t="s">
        <v>119</v>
      </c>
      <c r="F76" s="27" t="s">
        <v>119</v>
      </c>
      <c r="G76" s="27" t="s">
        <v>119</v>
      </c>
      <c r="H76" s="27" t="s">
        <v>119</v>
      </c>
      <c r="I76" s="27" t="s">
        <v>119</v>
      </c>
    </row>
    <row r="77" spans="1:14" x14ac:dyDescent="0.2">
      <c r="A77" s="10">
        <v>1</v>
      </c>
      <c r="B77" s="26" t="s">
        <v>204</v>
      </c>
      <c r="C77" s="24" t="s">
        <v>119</v>
      </c>
      <c r="D77" s="27">
        <v>84</v>
      </c>
      <c r="E77" s="27"/>
      <c r="F77" s="71" t="s">
        <v>119</v>
      </c>
      <c r="G77" s="27">
        <v>700</v>
      </c>
      <c r="H77" s="27" t="s">
        <v>119</v>
      </c>
      <c r="I77" s="27">
        <v>4.3015166520881092</v>
      </c>
    </row>
    <row r="78" spans="1:14" x14ac:dyDescent="0.2">
      <c r="A78" s="10">
        <v>1</v>
      </c>
      <c r="B78" s="26" t="s">
        <v>168</v>
      </c>
      <c r="C78" s="24" t="s">
        <v>119</v>
      </c>
      <c r="D78" s="27">
        <v>0.7</v>
      </c>
      <c r="E78" s="27"/>
      <c r="F78" s="71" t="s">
        <v>119</v>
      </c>
      <c r="G78" s="27">
        <v>475.43999999999994</v>
      </c>
      <c r="H78" s="27" t="s">
        <v>119</v>
      </c>
      <c r="I78" s="27">
        <v>2.9215901100982431</v>
      </c>
    </row>
    <row r="79" spans="1:14" hidden="1" x14ac:dyDescent="0.2">
      <c r="A79" s="10">
        <v>0</v>
      </c>
      <c r="B79" s="26">
        <v>0</v>
      </c>
      <c r="C79" s="24" t="s">
        <v>119</v>
      </c>
      <c r="D79" s="27" t="s">
        <v>119</v>
      </c>
      <c r="E79" s="27" t="s">
        <v>119</v>
      </c>
      <c r="F79" s="27" t="s">
        <v>119</v>
      </c>
      <c r="G79" s="27" t="s">
        <v>119</v>
      </c>
      <c r="H79" s="27" t="s">
        <v>119</v>
      </c>
      <c r="I79" s="27" t="s">
        <v>119</v>
      </c>
    </row>
    <row r="80" spans="1:14" hidden="1" x14ac:dyDescent="0.2">
      <c r="A80" s="10">
        <v>0</v>
      </c>
      <c r="B80" s="26">
        <v>0</v>
      </c>
      <c r="C80" s="24" t="s">
        <v>119</v>
      </c>
      <c r="D80" s="27" t="s">
        <v>119</v>
      </c>
      <c r="E80" s="27" t="s">
        <v>119</v>
      </c>
      <c r="F80" s="27" t="s">
        <v>119</v>
      </c>
      <c r="G80" s="27" t="s">
        <v>119</v>
      </c>
      <c r="H80" s="27" t="s">
        <v>119</v>
      </c>
      <c r="I80" s="27" t="s">
        <v>119</v>
      </c>
    </row>
    <row r="81" spans="1:14" customFormat="1" ht="12.75" hidden="1" x14ac:dyDescent="0.2">
      <c r="A81" s="10">
        <v>0</v>
      </c>
      <c r="B81" s="4">
        <v>0</v>
      </c>
      <c r="C81" s="3" t="s">
        <v>119</v>
      </c>
      <c r="D81" s="16" t="s">
        <v>119</v>
      </c>
      <c r="E81" s="48" t="s">
        <v>119</v>
      </c>
      <c r="F81" s="44" t="s">
        <v>119</v>
      </c>
      <c r="G81" s="49" t="s">
        <v>119</v>
      </c>
      <c r="H81" s="3" t="s">
        <v>119</v>
      </c>
      <c r="I81" s="14" t="s">
        <v>119</v>
      </c>
    </row>
    <row r="82" spans="1:14" x14ac:dyDescent="0.2">
      <c r="A82" s="10">
        <v>1</v>
      </c>
      <c r="B82" s="94" t="s">
        <v>169</v>
      </c>
      <c r="C82" s="95" t="s">
        <v>119</v>
      </c>
      <c r="D82" s="91" t="s">
        <v>119</v>
      </c>
      <c r="E82" s="91"/>
      <c r="F82" s="93" t="s">
        <v>119</v>
      </c>
      <c r="G82" s="91" t="s">
        <v>119</v>
      </c>
      <c r="H82" s="91">
        <v>3079.6918870974687</v>
      </c>
      <c r="I82" s="27" t="s">
        <v>119</v>
      </c>
      <c r="L82" s="63">
        <f>SUM(G83:G84)</f>
        <v>3079.6918870974687</v>
      </c>
      <c r="N82" s="218">
        <v>99.254011287829044</v>
      </c>
    </row>
    <row r="83" spans="1:14" x14ac:dyDescent="0.2">
      <c r="A83" s="10">
        <v>1</v>
      </c>
      <c r="B83" s="31" t="s">
        <v>170</v>
      </c>
      <c r="C83" s="24" t="s">
        <v>119</v>
      </c>
      <c r="D83" s="27">
        <v>87.247012834546922</v>
      </c>
      <c r="E83" s="27"/>
      <c r="F83" s="71">
        <v>21.250351346087204</v>
      </c>
      <c r="G83" s="27">
        <v>1854.0296766307017</v>
      </c>
      <c r="H83" s="27" t="s">
        <v>119</v>
      </c>
      <c r="I83" s="27">
        <v>11.393056467846421</v>
      </c>
    </row>
    <row r="84" spans="1:14" x14ac:dyDescent="0.2">
      <c r="A84" s="10">
        <v>1</v>
      </c>
      <c r="B84" s="31" t="s">
        <v>171</v>
      </c>
      <c r="C84" s="24" t="s">
        <v>119</v>
      </c>
      <c r="D84" s="27">
        <v>209.07945395307684</v>
      </c>
      <c r="E84" s="27"/>
      <c r="F84" s="71">
        <v>5.8621839080459761</v>
      </c>
      <c r="G84" s="27">
        <v>1225.6622104667667</v>
      </c>
      <c r="H84" s="27" t="s">
        <v>119</v>
      </c>
      <c r="I84" s="27">
        <v>7.5317234402255959</v>
      </c>
    </row>
    <row r="85" spans="1:14" x14ac:dyDescent="0.2">
      <c r="A85" s="10">
        <v>1</v>
      </c>
      <c r="B85" s="94" t="s">
        <v>172</v>
      </c>
      <c r="C85" s="95" t="s">
        <v>119</v>
      </c>
      <c r="D85" s="91" t="s">
        <v>119</v>
      </c>
      <c r="E85" s="91"/>
      <c r="F85" s="93" t="s">
        <v>119</v>
      </c>
      <c r="G85" s="91" t="s">
        <v>119</v>
      </c>
      <c r="H85" s="91">
        <v>1015.0136748094121</v>
      </c>
      <c r="I85" s="27" t="s">
        <v>119</v>
      </c>
      <c r="L85" s="63">
        <f>SUM(G87:G91)</f>
        <v>1015.0136748094121</v>
      </c>
      <c r="N85" s="218">
        <v>101.03738194450318</v>
      </c>
    </row>
    <row r="86" spans="1:14" customFormat="1" ht="12.75" hidden="1" x14ac:dyDescent="0.2">
      <c r="A86" s="10">
        <v>0</v>
      </c>
      <c r="B86" s="5" t="s">
        <v>173</v>
      </c>
      <c r="C86" s="3" t="s">
        <v>119</v>
      </c>
      <c r="D86" s="47" t="s">
        <v>119</v>
      </c>
      <c r="E86" s="48" t="s">
        <v>119</v>
      </c>
      <c r="F86" s="50" t="s">
        <v>119</v>
      </c>
      <c r="G86" s="2" t="s">
        <v>119</v>
      </c>
      <c r="H86" s="3" t="s">
        <v>119</v>
      </c>
      <c r="I86" s="14" t="s">
        <v>119</v>
      </c>
    </row>
    <row r="87" spans="1:14" x14ac:dyDescent="0.2">
      <c r="A87" s="10">
        <v>1</v>
      </c>
      <c r="B87" s="31" t="s">
        <v>174</v>
      </c>
      <c r="C87" s="24" t="s">
        <v>119</v>
      </c>
      <c r="D87" s="27" t="s">
        <v>119</v>
      </c>
      <c r="E87" s="27"/>
      <c r="F87" s="71" t="s">
        <v>119</v>
      </c>
      <c r="G87" s="27">
        <v>414.75481833908111</v>
      </c>
      <c r="H87" s="27" t="s">
        <v>119</v>
      </c>
      <c r="I87" s="27">
        <v>2.5486782251704798</v>
      </c>
    </row>
    <row r="88" spans="1:14" x14ac:dyDescent="0.2">
      <c r="A88" s="10">
        <v>1</v>
      </c>
      <c r="B88" s="31" t="s">
        <v>175</v>
      </c>
      <c r="C88" s="24" t="s">
        <v>119</v>
      </c>
      <c r="D88" s="27" t="s">
        <v>119</v>
      </c>
      <c r="E88" s="27"/>
      <c r="F88" s="71" t="s">
        <v>119</v>
      </c>
      <c r="G88" s="27">
        <v>437.54558927796023</v>
      </c>
      <c r="H88" s="27" t="s">
        <v>119</v>
      </c>
      <c r="I88" s="27">
        <v>2.6887280547526431</v>
      </c>
    </row>
    <row r="89" spans="1:14" x14ac:dyDescent="0.2">
      <c r="A89" s="10">
        <v>1</v>
      </c>
      <c r="B89" s="31" t="s">
        <v>176</v>
      </c>
      <c r="C89" s="24" t="s">
        <v>119</v>
      </c>
      <c r="D89" s="27" t="s">
        <v>119</v>
      </c>
      <c r="E89" s="27"/>
      <c r="F89" s="71" t="s">
        <v>119</v>
      </c>
      <c r="G89" s="27">
        <v>162.71326719237067</v>
      </c>
      <c r="H89" s="27" t="s">
        <v>119</v>
      </c>
      <c r="I89" s="27">
        <v>0.99987689763377741</v>
      </c>
    </row>
    <row r="90" spans="1:14" customFormat="1" ht="12.75" hidden="1" x14ac:dyDescent="0.2">
      <c r="A90" s="10">
        <v>0</v>
      </c>
      <c r="B90" s="4">
        <v>0</v>
      </c>
      <c r="C90" s="3" t="s">
        <v>119</v>
      </c>
      <c r="D90" s="3" t="s">
        <v>119</v>
      </c>
      <c r="E90" s="48" t="s">
        <v>119</v>
      </c>
      <c r="F90" s="44" t="s">
        <v>119</v>
      </c>
      <c r="G90" s="15" t="s">
        <v>119</v>
      </c>
      <c r="H90" s="16" t="s">
        <v>119</v>
      </c>
      <c r="I90" s="14" t="s">
        <v>119</v>
      </c>
    </row>
    <row r="91" spans="1:14" customFormat="1" ht="12.75" hidden="1" x14ac:dyDescent="0.2">
      <c r="A91" s="10">
        <v>0</v>
      </c>
      <c r="B91" s="5" t="s">
        <v>177</v>
      </c>
      <c r="C91" s="3" t="s">
        <v>119</v>
      </c>
      <c r="D91" s="51" t="s">
        <v>119</v>
      </c>
      <c r="E91" s="48" t="s">
        <v>119</v>
      </c>
      <c r="F91" s="44" t="s">
        <v>119</v>
      </c>
      <c r="G91" s="52" t="s">
        <v>119</v>
      </c>
      <c r="H91" s="3" t="s">
        <v>119</v>
      </c>
      <c r="I91" s="14" t="s">
        <v>119</v>
      </c>
    </row>
    <row r="92" spans="1:14" x14ac:dyDescent="0.2">
      <c r="A92" s="10">
        <v>1</v>
      </c>
      <c r="B92" s="31" t="s">
        <v>178</v>
      </c>
      <c r="C92" s="24" t="s">
        <v>119</v>
      </c>
      <c r="D92" s="27" t="s">
        <v>119</v>
      </c>
      <c r="E92" s="27"/>
      <c r="F92" s="71" t="s">
        <v>119</v>
      </c>
      <c r="G92" s="27">
        <v>472.53689878451496</v>
      </c>
      <c r="H92" s="27" t="s">
        <v>119</v>
      </c>
      <c r="I92" s="27">
        <v>2.9037504840680919</v>
      </c>
      <c r="L92" s="63">
        <f>+G92</f>
        <v>472.53689878451496</v>
      </c>
    </row>
    <row r="93" spans="1:14" customFormat="1" ht="12.75" hidden="1" x14ac:dyDescent="0.2">
      <c r="A93" s="10">
        <v>0</v>
      </c>
      <c r="B93" s="3">
        <v>0</v>
      </c>
      <c r="C93" s="3" t="s">
        <v>119</v>
      </c>
      <c r="D93" s="3" t="s">
        <v>119</v>
      </c>
      <c r="E93" s="48" t="s">
        <v>119</v>
      </c>
      <c r="F93" s="44" t="s">
        <v>119</v>
      </c>
      <c r="G93" s="15" t="s">
        <v>119</v>
      </c>
      <c r="H93" s="14" t="s">
        <v>119</v>
      </c>
      <c r="I93" s="14" t="s">
        <v>119</v>
      </c>
    </row>
    <row r="94" spans="1:14" x14ac:dyDescent="0.2">
      <c r="A94" s="10">
        <v>1</v>
      </c>
      <c r="B94" s="37" t="s">
        <v>4</v>
      </c>
      <c r="C94" s="38" t="s">
        <v>119</v>
      </c>
      <c r="D94" s="64" t="s">
        <v>119</v>
      </c>
      <c r="E94" s="65"/>
      <c r="F94" s="155" t="s">
        <v>119</v>
      </c>
      <c r="G94" s="39">
        <v>16273.330004666963</v>
      </c>
      <c r="H94" s="38" t="s">
        <v>119</v>
      </c>
      <c r="I94" s="38">
        <v>99.999999999999986</v>
      </c>
      <c r="K94" s="63"/>
      <c r="L94" s="63">
        <f>SUM(L31:L92)</f>
        <v>16273.330004666961</v>
      </c>
    </row>
    <row r="95" spans="1:14" customFormat="1" ht="12.75" hidden="1" x14ac:dyDescent="0.2">
      <c r="A95" s="10">
        <v>0</v>
      </c>
      <c r="B95" s="5" t="s">
        <v>49</v>
      </c>
      <c r="C95" s="3" t="s">
        <v>119</v>
      </c>
      <c r="D95" s="3" t="s">
        <v>119</v>
      </c>
      <c r="E95" s="48" t="s">
        <v>119</v>
      </c>
      <c r="F95" s="44" t="s">
        <v>119</v>
      </c>
      <c r="G95" s="15" t="s">
        <v>119</v>
      </c>
      <c r="H95" s="14" t="s">
        <v>119</v>
      </c>
      <c r="I95" s="3" t="s">
        <v>119</v>
      </c>
    </row>
    <row r="96" spans="1:14" customFormat="1" ht="12.75" hidden="1" x14ac:dyDescent="0.2">
      <c r="A96" s="10">
        <v>0</v>
      </c>
      <c r="B96" s="47">
        <v>0</v>
      </c>
      <c r="C96" s="3" t="s">
        <v>119</v>
      </c>
      <c r="D96" s="47" t="s">
        <v>119</v>
      </c>
      <c r="E96" s="48" t="s">
        <v>119</v>
      </c>
      <c r="F96" s="48" t="s">
        <v>119</v>
      </c>
      <c r="G96" s="53" t="s">
        <v>119</v>
      </c>
      <c r="H96" s="14" t="s">
        <v>119</v>
      </c>
      <c r="I96" s="3" t="s">
        <v>119</v>
      </c>
    </row>
    <row r="97" spans="1:12" customFormat="1" ht="12.75" hidden="1" x14ac:dyDescent="0.2">
      <c r="A97" s="10">
        <v>0</v>
      </c>
      <c r="B97" s="47">
        <v>0</v>
      </c>
      <c r="C97" s="3" t="s">
        <v>119</v>
      </c>
      <c r="D97" s="47" t="s">
        <v>119</v>
      </c>
      <c r="E97" s="48" t="s">
        <v>119</v>
      </c>
      <c r="F97" s="48" t="s">
        <v>119</v>
      </c>
      <c r="G97" s="53" t="s">
        <v>119</v>
      </c>
      <c r="H97" s="3" t="s">
        <v>119</v>
      </c>
      <c r="I97" s="3" t="s">
        <v>119</v>
      </c>
    </row>
    <row r="98" spans="1:12" customFormat="1" ht="12.75" hidden="1" x14ac:dyDescent="0.2">
      <c r="A98" s="10">
        <v>0</v>
      </c>
      <c r="B98" s="47">
        <v>0</v>
      </c>
      <c r="C98" s="3" t="s">
        <v>119</v>
      </c>
      <c r="D98" s="47" t="s">
        <v>119</v>
      </c>
      <c r="E98" s="48" t="s">
        <v>119</v>
      </c>
      <c r="F98" s="48" t="s">
        <v>119</v>
      </c>
      <c r="G98" s="53" t="s">
        <v>119</v>
      </c>
      <c r="H98" s="3" t="s">
        <v>119</v>
      </c>
      <c r="I98" s="3" t="s">
        <v>119</v>
      </c>
    </row>
    <row r="99" spans="1:12" x14ac:dyDescent="0.2">
      <c r="A99" s="10">
        <v>1</v>
      </c>
      <c r="B99" s="41" t="s">
        <v>5</v>
      </c>
      <c r="C99" s="42" t="s">
        <v>119</v>
      </c>
      <c r="D99" s="66" t="s">
        <v>119</v>
      </c>
      <c r="E99" s="66"/>
      <c r="F99" s="156" t="s">
        <v>119</v>
      </c>
      <c r="G99" s="41">
        <v>16273.330004666963</v>
      </c>
      <c r="H99" s="57" t="s">
        <v>119</v>
      </c>
      <c r="I99" s="57" t="s">
        <v>119</v>
      </c>
    </row>
    <row r="100" spans="1:12" x14ac:dyDescent="0.2">
      <c r="A100" s="10">
        <v>1</v>
      </c>
      <c r="B100" s="33" t="s">
        <v>179</v>
      </c>
      <c r="C100" s="42" t="s">
        <v>119</v>
      </c>
      <c r="D100" s="67" t="s">
        <v>119</v>
      </c>
      <c r="E100" s="59"/>
      <c r="F100" s="170">
        <v>0.65093320018667855</v>
      </c>
      <c r="G100" s="35" t="s">
        <v>119</v>
      </c>
      <c r="H100" s="59" t="s">
        <v>119</v>
      </c>
      <c r="I100" s="59" t="s">
        <v>119</v>
      </c>
    </row>
    <row r="101" spans="1:12" customFormat="1" ht="12.75" hidden="1" x14ac:dyDescent="0.2">
      <c r="A101" s="10">
        <v>0</v>
      </c>
      <c r="B101" s="5">
        <v>0</v>
      </c>
      <c r="C101" s="3" t="s">
        <v>119</v>
      </c>
      <c r="D101" s="16" t="s">
        <v>119</v>
      </c>
      <c r="E101" s="16" t="s">
        <v>119</v>
      </c>
      <c r="F101" s="15" t="s">
        <v>119</v>
      </c>
      <c r="G101" s="20" t="s">
        <v>119</v>
      </c>
      <c r="H101" s="3" t="s">
        <v>119</v>
      </c>
      <c r="I101" s="3" t="s">
        <v>119</v>
      </c>
    </row>
    <row r="102" spans="1:12" customFormat="1" ht="12.75" hidden="1" x14ac:dyDescent="0.2">
      <c r="A102" s="10">
        <v>0</v>
      </c>
      <c r="B102" s="5">
        <v>0</v>
      </c>
      <c r="C102" s="54" t="s">
        <v>119</v>
      </c>
      <c r="D102" s="21" t="s">
        <v>119</v>
      </c>
      <c r="E102" s="21" t="s">
        <v>119</v>
      </c>
      <c r="F102" s="21" t="s">
        <v>119</v>
      </c>
      <c r="G102" s="22" t="s">
        <v>119</v>
      </c>
      <c r="H102" s="3" t="s">
        <v>119</v>
      </c>
      <c r="I102" s="3" t="s">
        <v>119</v>
      </c>
    </row>
    <row r="103" spans="1:12" x14ac:dyDescent="0.2">
      <c r="A103" s="10">
        <v>1</v>
      </c>
      <c r="B103" s="43" t="s">
        <v>6</v>
      </c>
      <c r="C103" s="24" t="s">
        <v>119</v>
      </c>
      <c r="D103" s="24" t="s">
        <v>119</v>
      </c>
      <c r="E103" s="26"/>
      <c r="F103" s="71" t="s">
        <v>119</v>
      </c>
      <c r="G103" s="27" t="s">
        <v>119</v>
      </c>
      <c r="H103" s="24">
        <v>1662.1844751858662</v>
      </c>
      <c r="I103" s="24" t="s">
        <v>119</v>
      </c>
    </row>
    <row r="104" spans="1:12" hidden="1" x14ac:dyDescent="0.2">
      <c r="A104" s="10">
        <v>0</v>
      </c>
      <c r="B104" s="43" t="s">
        <v>180</v>
      </c>
      <c r="C104" s="24" t="s">
        <v>119</v>
      </c>
      <c r="D104" s="24" t="s">
        <v>119</v>
      </c>
      <c r="E104" s="26"/>
      <c r="F104" s="71" t="s">
        <v>119</v>
      </c>
      <c r="G104" s="27" t="s">
        <v>119</v>
      </c>
      <c r="H104" s="24">
        <v>1662.1844751858662</v>
      </c>
      <c r="I104" s="24" t="s">
        <v>119</v>
      </c>
    </row>
    <row r="105" spans="1:12" x14ac:dyDescent="0.2">
      <c r="A105" s="10">
        <v>1</v>
      </c>
      <c r="B105" s="26" t="s">
        <v>181</v>
      </c>
      <c r="C105" s="24" t="s">
        <v>119</v>
      </c>
      <c r="D105" s="271">
        <v>1854.0296766307017</v>
      </c>
      <c r="E105" s="271"/>
      <c r="F105" s="271">
        <v>0.27195433341851943</v>
      </c>
      <c r="G105" s="26">
        <v>54.390866683703884</v>
      </c>
      <c r="H105" s="24" t="s">
        <v>119</v>
      </c>
      <c r="I105" s="24" t="s">
        <v>119</v>
      </c>
    </row>
    <row r="106" spans="1:12" hidden="1" x14ac:dyDescent="0.2">
      <c r="A106" s="10">
        <v>0</v>
      </c>
      <c r="B106" s="26" t="s">
        <v>182</v>
      </c>
      <c r="C106" s="24" t="s">
        <v>119</v>
      </c>
      <c r="D106" s="26" t="s">
        <v>119</v>
      </c>
      <c r="E106" s="26"/>
      <c r="F106" s="26" t="s">
        <v>119</v>
      </c>
      <c r="G106" s="26" t="s">
        <v>119</v>
      </c>
      <c r="H106" s="24" t="s">
        <v>119</v>
      </c>
      <c r="I106" s="24" t="s">
        <v>119</v>
      </c>
    </row>
    <row r="107" spans="1:12" customFormat="1" ht="12.75" x14ac:dyDescent="0.2">
      <c r="A107" s="10">
        <v>1</v>
      </c>
      <c r="B107" s="4" t="s">
        <v>183</v>
      </c>
      <c r="C107" s="3" t="s">
        <v>119</v>
      </c>
      <c r="D107" s="47">
        <v>1</v>
      </c>
      <c r="E107" s="48" t="s">
        <v>119</v>
      </c>
      <c r="F107" s="16">
        <v>172.59</v>
      </c>
      <c r="G107" s="16">
        <v>172.59</v>
      </c>
      <c r="H107" s="3" t="s">
        <v>119</v>
      </c>
      <c r="I107" s="3" t="s">
        <v>119</v>
      </c>
    </row>
    <row r="108" spans="1:12" customFormat="1" ht="12.75" x14ac:dyDescent="0.2">
      <c r="A108" s="10">
        <v>1</v>
      </c>
      <c r="B108" s="4" t="s">
        <v>184</v>
      </c>
      <c r="C108" s="3" t="s">
        <v>119</v>
      </c>
      <c r="D108" s="47">
        <v>1</v>
      </c>
      <c r="E108" s="48" t="s">
        <v>119</v>
      </c>
      <c r="F108" s="271">
        <v>0.56755089230060951</v>
      </c>
      <c r="G108" s="16">
        <v>97.953608502162197</v>
      </c>
      <c r="H108" s="14" t="s">
        <v>119</v>
      </c>
      <c r="I108" s="3" t="s">
        <v>119</v>
      </c>
    </row>
    <row r="109" spans="1:12" customFormat="1" ht="12.75" x14ac:dyDescent="0.2">
      <c r="A109" s="10">
        <v>1</v>
      </c>
      <c r="B109" s="4" t="s">
        <v>185</v>
      </c>
      <c r="C109" s="3" t="s">
        <v>119</v>
      </c>
      <c r="D109" s="47">
        <v>1</v>
      </c>
      <c r="E109" s="48" t="s">
        <v>119</v>
      </c>
      <c r="F109" s="16">
        <v>1337.25</v>
      </c>
      <c r="G109" s="16">
        <v>1337.25</v>
      </c>
      <c r="H109" s="14" t="s">
        <v>119</v>
      </c>
      <c r="I109" s="3" t="s">
        <v>119</v>
      </c>
    </row>
    <row r="110" spans="1:12" customFormat="1" ht="12.75" hidden="1" x14ac:dyDescent="0.2">
      <c r="A110" s="10">
        <v>0</v>
      </c>
      <c r="B110" s="4" t="s">
        <v>186</v>
      </c>
      <c r="C110" s="3" t="s">
        <v>119</v>
      </c>
      <c r="D110" s="47" t="s">
        <v>119</v>
      </c>
      <c r="E110" s="48" t="s">
        <v>119</v>
      </c>
      <c r="F110" s="48" t="s">
        <v>119</v>
      </c>
      <c r="G110" s="53" t="s">
        <v>119</v>
      </c>
      <c r="H110" s="3" t="s">
        <v>119</v>
      </c>
      <c r="I110" s="3" t="s">
        <v>119</v>
      </c>
    </row>
    <row r="111" spans="1:12" customFormat="1" ht="12.75" hidden="1" x14ac:dyDescent="0.2">
      <c r="A111" s="10">
        <v>0</v>
      </c>
      <c r="B111" s="55" t="s">
        <v>187</v>
      </c>
      <c r="C111" s="3" t="s">
        <v>119</v>
      </c>
      <c r="D111" s="47" t="s">
        <v>119</v>
      </c>
      <c r="E111" s="48" t="s">
        <v>119</v>
      </c>
      <c r="F111" s="51" t="s">
        <v>119</v>
      </c>
      <c r="G111" s="56" t="s">
        <v>119</v>
      </c>
      <c r="H111" s="14" t="s">
        <v>119</v>
      </c>
      <c r="I111" s="3" t="s">
        <v>119</v>
      </c>
    </row>
    <row r="112" spans="1:12" x14ac:dyDescent="0.2">
      <c r="A112" s="10">
        <v>1</v>
      </c>
      <c r="B112" s="33" t="s">
        <v>7</v>
      </c>
      <c r="C112" s="34" t="s">
        <v>119</v>
      </c>
      <c r="D112" s="34" t="s">
        <v>119</v>
      </c>
      <c r="E112" s="35"/>
      <c r="F112" s="157" t="s">
        <v>119</v>
      </c>
      <c r="G112" s="36">
        <v>14611.145529481097</v>
      </c>
      <c r="H112" s="35" t="s">
        <v>119</v>
      </c>
      <c r="I112" s="34" t="s">
        <v>119</v>
      </c>
      <c r="L112" s="63" t="e">
        <f>+L94-G105-G106</f>
        <v>#VALUE!</v>
      </c>
    </row>
    <row r="113" spans="1:14" x14ac:dyDescent="0.2">
      <c r="A113" s="10">
        <v>1</v>
      </c>
      <c r="B113" s="33" t="s">
        <v>8</v>
      </c>
      <c r="C113" s="42" t="s">
        <v>119</v>
      </c>
      <c r="D113" s="42" t="s">
        <v>119</v>
      </c>
      <c r="E113" s="41"/>
      <c r="F113" s="158">
        <v>0.58444582117924382</v>
      </c>
      <c r="G113" s="60" t="s">
        <v>119</v>
      </c>
      <c r="H113" s="42" t="s">
        <v>119</v>
      </c>
      <c r="I113" s="42" t="s">
        <v>119</v>
      </c>
      <c r="L113" s="10" t="e">
        <f>L112/G9-F113</f>
        <v>#VALUE!</v>
      </c>
      <c r="N113" s="218">
        <v>104.61763778359897</v>
      </c>
    </row>
    <row r="114" spans="1:14" hidden="1" x14ac:dyDescent="0.2"/>
    <row r="115" spans="1:14" x14ac:dyDescent="0.2">
      <c r="B115" s="10" t="s">
        <v>57</v>
      </c>
    </row>
  </sheetData>
  <autoFilter ref="A1:H113">
    <filterColumn colId="0">
      <filters>
        <filter val="1"/>
      </filters>
    </filterColumn>
  </autoFilter>
  <phoneticPr fontId="42" type="noConversion"/>
  <conditionalFormatting sqref="E25:E26 D22:D26 F22:I26 E22:E23 D20:I21 C33 D27:I27 I55:I73 D74:I80 I81 D82:I85 I86 D87:I89 I90:I91 I93 D92:I92 D31:I54 C3:I3 D55:H72 D73:G73">
    <cfRule type="cellIs" dxfId="19" priority="1" stopIfTrue="1" operator="equal">
      <formula>0</formula>
    </cfRule>
  </conditionalFormatting>
  <pageMargins left="0.75" right="0.75" top="1" bottom="1" header="0" footer="0"/>
  <pageSetup paperSize="9" scale="89" orientation="portrait" r:id="rId1"/>
  <headerFooter alignWithMargins="0"/>
  <colBreaks count="1" manualBreakCount="1">
    <brk id="9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O115"/>
  <sheetViews>
    <sheetView workbookViewId="0"/>
  </sheetViews>
  <sheetFormatPr defaultRowHeight="12" x14ac:dyDescent="0.2"/>
  <cols>
    <col min="1" max="1" width="3.28515625" style="10" customWidth="1"/>
    <col min="2" max="2" width="40.7109375" style="10" customWidth="1"/>
    <col min="3" max="3" width="4.85546875" style="10" customWidth="1"/>
    <col min="4" max="4" width="10.28515625" style="10" bestFit="1" customWidth="1"/>
    <col min="5" max="5" width="4.85546875" style="10" customWidth="1"/>
    <col min="6" max="6" width="9.7109375" style="10" customWidth="1"/>
    <col min="7" max="7" width="9.140625" style="10"/>
    <col min="8" max="8" width="8.140625" style="10" customWidth="1"/>
    <col min="9" max="9" width="8.28515625" style="23" customWidth="1"/>
    <col min="10" max="10" width="9.140625" style="10"/>
    <col min="11" max="11" width="0" style="10" hidden="1" customWidth="1"/>
    <col min="12" max="14" width="9.140625" style="10" hidden="1" customWidth="1"/>
    <col min="15" max="15" width="9.140625" style="10" customWidth="1"/>
    <col min="16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10">
        <v>7</v>
      </c>
      <c r="H1" s="10">
        <v>8</v>
      </c>
    </row>
    <row r="2" spans="1:9" hidden="1" x14ac:dyDescent="0.2"/>
    <row r="3" spans="1:9" x14ac:dyDescent="0.2">
      <c r="A3" s="10">
        <v>1</v>
      </c>
      <c r="B3" s="95" t="s">
        <v>118</v>
      </c>
      <c r="C3" s="27" t="s">
        <v>119</v>
      </c>
      <c r="D3" s="27" t="s">
        <v>119</v>
      </c>
      <c r="E3" s="27"/>
      <c r="F3" s="27" t="s">
        <v>119</v>
      </c>
      <c r="G3" s="27" t="s">
        <v>119</v>
      </c>
      <c r="H3" s="27" t="s">
        <v>119</v>
      </c>
      <c r="I3" s="27" t="s">
        <v>119</v>
      </c>
    </row>
    <row r="4" spans="1:9" x14ac:dyDescent="0.2">
      <c r="A4" s="10">
        <v>1</v>
      </c>
      <c r="B4" s="95" t="s">
        <v>0</v>
      </c>
      <c r="C4" s="24" t="s">
        <v>119</v>
      </c>
      <c r="D4" s="24" t="s">
        <v>119</v>
      </c>
      <c r="E4" s="24"/>
      <c r="F4" s="24" t="s">
        <v>119</v>
      </c>
      <c r="G4" s="24" t="s">
        <v>119</v>
      </c>
      <c r="H4" s="24" t="s">
        <v>119</v>
      </c>
      <c r="I4" s="25" t="s">
        <v>119</v>
      </c>
    </row>
    <row r="5" spans="1:9" x14ac:dyDescent="0.2">
      <c r="A5" s="10">
        <v>1</v>
      </c>
      <c r="B5" s="24" t="s">
        <v>119</v>
      </c>
      <c r="C5" s="24" t="s">
        <v>119</v>
      </c>
      <c r="D5" s="61" t="s">
        <v>119</v>
      </c>
      <c r="E5" s="62"/>
      <c r="F5" s="62" t="s">
        <v>119</v>
      </c>
      <c r="G5" s="175" t="s">
        <v>120</v>
      </c>
      <c r="H5" s="62"/>
      <c r="I5" s="61" t="s">
        <v>119</v>
      </c>
    </row>
    <row r="6" spans="1:9" x14ac:dyDescent="0.2">
      <c r="A6" s="10">
        <v>1</v>
      </c>
      <c r="B6" s="95" t="s">
        <v>121</v>
      </c>
      <c r="C6" s="24" t="s">
        <v>119</v>
      </c>
      <c r="D6" s="61" t="s">
        <v>119</v>
      </c>
      <c r="E6" s="62"/>
      <c r="F6" s="62" t="s">
        <v>119</v>
      </c>
      <c r="G6" s="62" t="s">
        <v>119</v>
      </c>
      <c r="H6" s="62" t="s">
        <v>119</v>
      </c>
      <c r="I6" s="61" t="s">
        <v>119</v>
      </c>
    </row>
    <row r="7" spans="1:9" x14ac:dyDescent="0.2">
      <c r="A7" s="10">
        <v>1</v>
      </c>
      <c r="B7" s="95" t="s">
        <v>84</v>
      </c>
      <c r="C7" s="24" t="s">
        <v>119</v>
      </c>
      <c r="D7" s="61" t="s">
        <v>119</v>
      </c>
      <c r="E7" s="62"/>
      <c r="F7" s="62" t="s">
        <v>119</v>
      </c>
      <c r="G7" s="62" t="s">
        <v>119</v>
      </c>
      <c r="H7" s="62" t="s">
        <v>119</v>
      </c>
      <c r="I7" s="61" t="s">
        <v>119</v>
      </c>
    </row>
    <row r="8" spans="1:9" x14ac:dyDescent="0.2">
      <c r="A8" s="10">
        <v>1</v>
      </c>
      <c r="B8" s="24" t="s">
        <v>119</v>
      </c>
      <c r="C8" s="24" t="s">
        <v>119</v>
      </c>
      <c r="D8" s="61" t="s">
        <v>119</v>
      </c>
      <c r="E8" s="62"/>
      <c r="F8" s="62" t="s">
        <v>119</v>
      </c>
      <c r="G8" s="62" t="s">
        <v>119</v>
      </c>
      <c r="H8" s="62" t="s">
        <v>119</v>
      </c>
      <c r="I8" s="61" t="s">
        <v>119</v>
      </c>
    </row>
    <row r="9" spans="1:9" x14ac:dyDescent="0.2">
      <c r="A9" s="10">
        <v>1</v>
      </c>
      <c r="B9" s="95" t="s">
        <v>122</v>
      </c>
      <c r="C9" s="95" t="s">
        <v>119</v>
      </c>
      <c r="D9" s="101" t="s">
        <v>119</v>
      </c>
      <c r="E9" s="102"/>
      <c r="F9" s="102" t="s">
        <v>119</v>
      </c>
      <c r="G9" s="144">
        <v>20000</v>
      </c>
      <c r="H9" s="145" t="s">
        <v>1</v>
      </c>
      <c r="I9" s="61" t="s">
        <v>119</v>
      </c>
    </row>
    <row r="10" spans="1:9" x14ac:dyDescent="0.2">
      <c r="A10" s="10">
        <v>1</v>
      </c>
      <c r="B10" s="24" t="s">
        <v>119</v>
      </c>
      <c r="C10" s="24" t="s">
        <v>119</v>
      </c>
      <c r="D10" s="61" t="s">
        <v>119</v>
      </c>
      <c r="E10" s="62"/>
      <c r="F10" s="62" t="s">
        <v>119</v>
      </c>
      <c r="G10" s="96" t="s">
        <v>119</v>
      </c>
      <c r="H10" s="97" t="s">
        <v>119</v>
      </c>
      <c r="I10" s="61" t="s">
        <v>119</v>
      </c>
    </row>
    <row r="11" spans="1:9" x14ac:dyDescent="0.2">
      <c r="A11" s="10">
        <v>1</v>
      </c>
      <c r="B11" s="24" t="s">
        <v>123</v>
      </c>
      <c r="C11" s="24" t="s">
        <v>119</v>
      </c>
      <c r="D11" s="61" t="s">
        <v>119</v>
      </c>
      <c r="E11" s="62"/>
      <c r="F11" s="62" t="s">
        <v>119</v>
      </c>
      <c r="G11" s="96">
        <v>22222.222222222223</v>
      </c>
      <c r="H11" s="97" t="s">
        <v>1</v>
      </c>
      <c r="I11" s="61" t="s">
        <v>119</v>
      </c>
    </row>
    <row r="12" spans="1:9" x14ac:dyDescent="0.2">
      <c r="A12" s="10">
        <v>1</v>
      </c>
      <c r="B12" s="24" t="s">
        <v>124</v>
      </c>
      <c r="C12" s="24" t="s">
        <v>119</v>
      </c>
      <c r="D12" s="61" t="s">
        <v>119</v>
      </c>
      <c r="E12" s="62"/>
      <c r="F12" s="62" t="s">
        <v>119</v>
      </c>
      <c r="G12" s="40">
        <v>10</v>
      </c>
      <c r="H12" s="73" t="s">
        <v>2</v>
      </c>
      <c r="I12" s="61" t="s">
        <v>119</v>
      </c>
    </row>
    <row r="13" spans="1:9" hidden="1" x14ac:dyDescent="0.2">
      <c r="A13" s="10">
        <v>0</v>
      </c>
      <c r="B13" s="24" t="s">
        <v>119</v>
      </c>
      <c r="C13" s="24" t="s">
        <v>119</v>
      </c>
      <c r="D13" s="61" t="s">
        <v>119</v>
      </c>
      <c r="E13" s="62" t="s">
        <v>119</v>
      </c>
      <c r="F13" s="62" t="s">
        <v>119</v>
      </c>
      <c r="G13" s="62" t="s">
        <v>119</v>
      </c>
      <c r="H13" s="62" t="s">
        <v>119</v>
      </c>
      <c r="I13" s="61" t="s">
        <v>119</v>
      </c>
    </row>
    <row r="14" spans="1:9" x14ac:dyDescent="0.2">
      <c r="A14" s="10">
        <v>1</v>
      </c>
      <c r="B14" s="24" t="s">
        <v>119</v>
      </c>
      <c r="C14" s="24" t="s">
        <v>119</v>
      </c>
      <c r="D14" s="61" t="s">
        <v>119</v>
      </c>
      <c r="E14" s="62"/>
      <c r="F14" s="62" t="s">
        <v>119</v>
      </c>
      <c r="G14" s="40" t="s">
        <v>119</v>
      </c>
      <c r="H14" s="73" t="s">
        <v>119</v>
      </c>
      <c r="I14" s="61" t="s">
        <v>119</v>
      </c>
    </row>
    <row r="15" spans="1:9" x14ac:dyDescent="0.2">
      <c r="A15" s="10">
        <v>1</v>
      </c>
      <c r="B15" s="24" t="s">
        <v>125</v>
      </c>
      <c r="C15" s="24" t="s">
        <v>119</v>
      </c>
      <c r="D15" s="61" t="s">
        <v>119</v>
      </c>
      <c r="E15" s="62"/>
      <c r="F15" s="62" t="s">
        <v>119</v>
      </c>
      <c r="G15" s="249">
        <v>0.5</v>
      </c>
      <c r="H15" s="73" t="s">
        <v>3</v>
      </c>
      <c r="I15" s="61" t="s">
        <v>119</v>
      </c>
    </row>
    <row r="16" spans="1:9" x14ac:dyDescent="0.2">
      <c r="A16" s="10">
        <v>1</v>
      </c>
      <c r="B16" s="24" t="s">
        <v>126</v>
      </c>
      <c r="C16" s="24" t="s">
        <v>119</v>
      </c>
      <c r="D16" s="61" t="s">
        <v>119</v>
      </c>
      <c r="E16" s="62"/>
      <c r="F16" s="62" t="s">
        <v>119</v>
      </c>
      <c r="G16" s="40">
        <v>1</v>
      </c>
      <c r="H16" s="73" t="s">
        <v>127</v>
      </c>
      <c r="I16" s="61" t="s">
        <v>119</v>
      </c>
    </row>
    <row r="17" spans="1:12" x14ac:dyDescent="0.2">
      <c r="A17" s="10">
        <v>1</v>
      </c>
      <c r="B17" s="24" t="s">
        <v>119</v>
      </c>
      <c r="C17" s="24" t="s">
        <v>119</v>
      </c>
      <c r="D17" s="61" t="s">
        <v>119</v>
      </c>
      <c r="E17" s="62"/>
      <c r="F17" s="62" t="s">
        <v>119</v>
      </c>
      <c r="G17" s="40" t="s">
        <v>119</v>
      </c>
      <c r="H17" s="73" t="s">
        <v>119</v>
      </c>
      <c r="I17" s="61" t="s">
        <v>119</v>
      </c>
    </row>
    <row r="18" spans="1:12" x14ac:dyDescent="0.2">
      <c r="A18" s="10">
        <v>1</v>
      </c>
      <c r="B18" s="24" t="s">
        <v>128</v>
      </c>
      <c r="C18" s="25" t="s">
        <v>119</v>
      </c>
      <c r="D18" s="25" t="s">
        <v>119</v>
      </c>
      <c r="E18" s="25" t="s">
        <v>119</v>
      </c>
      <c r="F18" s="25" t="s">
        <v>119</v>
      </c>
      <c r="G18" s="40">
        <v>12.4</v>
      </c>
      <c r="H18" s="73" t="s">
        <v>2</v>
      </c>
      <c r="I18" s="25" t="s">
        <v>119</v>
      </c>
    </row>
    <row r="19" spans="1:12" ht="12.75" x14ac:dyDescent="0.2">
      <c r="A19" s="10">
        <v>1</v>
      </c>
      <c r="B19" s="24" t="s">
        <v>119</v>
      </c>
      <c r="C19" s="25" t="s">
        <v>119</v>
      </c>
      <c r="D19" s="61" t="s">
        <v>119</v>
      </c>
      <c r="E19" s="62" t="s">
        <v>119</v>
      </c>
      <c r="F19" s="62" t="s">
        <v>119</v>
      </c>
      <c r="G19" s="62" t="s">
        <v>119</v>
      </c>
      <c r="H19" s="62" t="s">
        <v>119</v>
      </c>
      <c r="I19" s="61" t="s">
        <v>119</v>
      </c>
      <c r="L19"/>
    </row>
    <row r="20" spans="1:12" customFormat="1" ht="12.75" hidden="1" x14ac:dyDescent="0.2">
      <c r="A20" s="10">
        <v>0</v>
      </c>
      <c r="B20" s="24" t="s">
        <v>129</v>
      </c>
      <c r="C20" s="27" t="s">
        <v>119</v>
      </c>
      <c r="D20" s="27" t="s">
        <v>119</v>
      </c>
      <c r="E20" s="24" t="s">
        <v>119</v>
      </c>
      <c r="F20" s="28" t="s">
        <v>119</v>
      </c>
      <c r="G20" s="27" t="s">
        <v>119</v>
      </c>
      <c r="H20" s="24" t="s">
        <v>119</v>
      </c>
      <c r="I20" s="25" t="s">
        <v>119</v>
      </c>
    </row>
    <row r="21" spans="1:12" ht="12.75" x14ac:dyDescent="0.2">
      <c r="A21" s="10">
        <v>1</v>
      </c>
      <c r="B21" s="24" t="s">
        <v>130</v>
      </c>
      <c r="C21" s="27" t="s">
        <v>119</v>
      </c>
      <c r="D21" s="27" t="s">
        <v>119</v>
      </c>
      <c r="E21" s="24" t="s">
        <v>119</v>
      </c>
      <c r="F21" s="24" t="s">
        <v>119</v>
      </c>
      <c r="G21" s="200">
        <v>35000</v>
      </c>
      <c r="H21" s="24" t="s">
        <v>131</v>
      </c>
      <c r="I21" s="24" t="s">
        <v>119</v>
      </c>
      <c r="L21"/>
    </row>
    <row r="22" spans="1:12" customFormat="1" ht="12.75" hidden="1" x14ac:dyDescent="0.2">
      <c r="A22" s="10">
        <v>0</v>
      </c>
      <c r="B22" s="24" t="s">
        <v>119</v>
      </c>
      <c r="C22" s="15" t="s">
        <v>119</v>
      </c>
      <c r="D22" s="17" t="s">
        <v>119</v>
      </c>
      <c r="E22" s="14" t="s">
        <v>119</v>
      </c>
      <c r="F22" s="18" t="s">
        <v>119</v>
      </c>
      <c r="G22" s="15" t="s">
        <v>119</v>
      </c>
      <c r="H22" s="14" t="s">
        <v>119</v>
      </c>
      <c r="I22" s="14" t="s">
        <v>119</v>
      </c>
    </row>
    <row r="23" spans="1:12" customFormat="1" ht="12.75" hidden="1" x14ac:dyDescent="0.2">
      <c r="A23" s="10">
        <v>0</v>
      </c>
      <c r="B23" s="24" t="s">
        <v>119</v>
      </c>
      <c r="C23" s="15" t="s">
        <v>119</v>
      </c>
      <c r="D23" s="17" t="s">
        <v>119</v>
      </c>
      <c r="E23" s="14" t="s">
        <v>119</v>
      </c>
      <c r="F23" s="18" t="s">
        <v>119</v>
      </c>
      <c r="G23" s="15" t="s">
        <v>119</v>
      </c>
      <c r="H23" s="14" t="s">
        <v>119</v>
      </c>
      <c r="I23" s="14" t="s">
        <v>119</v>
      </c>
    </row>
    <row r="24" spans="1:12" customFormat="1" ht="14.25" hidden="1" x14ac:dyDescent="0.2">
      <c r="A24" s="10">
        <v>0</v>
      </c>
      <c r="B24" s="24" t="s">
        <v>119</v>
      </c>
      <c r="C24" s="15" t="s">
        <v>119</v>
      </c>
      <c r="D24" s="17" t="s">
        <v>119</v>
      </c>
      <c r="E24" s="19" t="s">
        <v>119</v>
      </c>
      <c r="F24" s="18" t="s">
        <v>119</v>
      </c>
      <c r="G24" s="15" t="s">
        <v>119</v>
      </c>
      <c r="H24" s="14" t="s">
        <v>119</v>
      </c>
      <c r="I24" s="14" t="s">
        <v>119</v>
      </c>
    </row>
    <row r="25" spans="1:12" customFormat="1" ht="12.75" hidden="1" x14ac:dyDescent="0.2">
      <c r="A25" s="10">
        <v>0</v>
      </c>
      <c r="B25" s="24" t="s">
        <v>119</v>
      </c>
      <c r="C25" s="15" t="s">
        <v>119</v>
      </c>
      <c r="D25" s="15" t="s">
        <v>119</v>
      </c>
      <c r="E25" s="14" t="s">
        <v>119</v>
      </c>
      <c r="F25" s="18" t="s">
        <v>119</v>
      </c>
      <c r="G25" s="15" t="s">
        <v>119</v>
      </c>
      <c r="H25" s="14" t="s">
        <v>119</v>
      </c>
      <c r="I25" s="14" t="s">
        <v>119</v>
      </c>
    </row>
    <row r="26" spans="1:12" customFormat="1" ht="12.75" hidden="1" x14ac:dyDescent="0.2">
      <c r="A26" s="10">
        <v>0</v>
      </c>
      <c r="B26" s="24" t="s">
        <v>119</v>
      </c>
      <c r="C26" s="15" t="s">
        <v>119</v>
      </c>
      <c r="D26" s="17" t="s">
        <v>119</v>
      </c>
      <c r="E26" s="14" t="s">
        <v>119</v>
      </c>
      <c r="F26" s="18" t="s">
        <v>119</v>
      </c>
      <c r="G26" s="15" t="s">
        <v>119</v>
      </c>
      <c r="H26" s="14" t="s">
        <v>119</v>
      </c>
      <c r="I26" s="14" t="s">
        <v>119</v>
      </c>
    </row>
    <row r="27" spans="1:12" customFormat="1" ht="12.75" hidden="1" x14ac:dyDescent="0.2">
      <c r="A27" s="10">
        <v>0</v>
      </c>
      <c r="B27" s="24" t="s">
        <v>119</v>
      </c>
      <c r="C27" s="15" t="s">
        <v>119</v>
      </c>
      <c r="D27" s="15" t="s">
        <v>119</v>
      </c>
      <c r="E27" s="14" t="s">
        <v>119</v>
      </c>
      <c r="F27" s="18" t="s">
        <v>119</v>
      </c>
      <c r="G27" s="15" t="s">
        <v>119</v>
      </c>
      <c r="H27" s="14" t="s">
        <v>119</v>
      </c>
      <c r="I27" s="14" t="s">
        <v>119</v>
      </c>
    </row>
    <row r="28" spans="1:12" x14ac:dyDescent="0.2">
      <c r="A28" s="10">
        <v>1</v>
      </c>
      <c r="B28" s="24"/>
      <c r="C28" s="27" t="s">
        <v>119</v>
      </c>
      <c r="D28" s="61" t="s">
        <v>119</v>
      </c>
      <c r="E28" s="62"/>
      <c r="F28" s="62" t="s">
        <v>119</v>
      </c>
      <c r="G28" s="62" t="s">
        <v>119</v>
      </c>
      <c r="H28" s="62" t="s">
        <v>119</v>
      </c>
      <c r="I28" s="61" t="s">
        <v>119</v>
      </c>
      <c r="L28" s="10" t="s">
        <v>9</v>
      </c>
    </row>
    <row r="29" spans="1:12" x14ac:dyDescent="0.2">
      <c r="A29" s="10">
        <v>1</v>
      </c>
      <c r="B29" s="146">
        <v>0</v>
      </c>
      <c r="C29" s="38" t="s">
        <v>119</v>
      </c>
      <c r="D29" s="147" t="s">
        <v>132</v>
      </c>
      <c r="E29" s="148"/>
      <c r="F29" s="148" t="s">
        <v>133</v>
      </c>
      <c r="G29" s="148" t="s">
        <v>134</v>
      </c>
      <c r="H29" s="148" t="s">
        <v>119</v>
      </c>
      <c r="I29" s="147" t="s">
        <v>135</v>
      </c>
    </row>
    <row r="30" spans="1:12" x14ac:dyDescent="0.2">
      <c r="A30" s="10">
        <v>1</v>
      </c>
      <c r="B30" s="149" t="s">
        <v>136</v>
      </c>
      <c r="C30" s="42" t="s">
        <v>119</v>
      </c>
      <c r="D30" s="150" t="s">
        <v>3</v>
      </c>
      <c r="E30" s="150"/>
      <c r="F30" s="150" t="s">
        <v>137</v>
      </c>
      <c r="G30" s="150" t="s">
        <v>108</v>
      </c>
      <c r="H30" s="150" t="s">
        <v>119</v>
      </c>
      <c r="I30" s="151" t="s">
        <v>138</v>
      </c>
    </row>
    <row r="31" spans="1:12" x14ac:dyDescent="0.2">
      <c r="A31" s="10">
        <v>1</v>
      </c>
      <c r="B31" s="90" t="s">
        <v>139</v>
      </c>
      <c r="C31" s="91" t="s">
        <v>119</v>
      </c>
      <c r="D31" s="91" t="s">
        <v>119</v>
      </c>
      <c r="E31" s="91"/>
      <c r="F31" s="91" t="s">
        <v>119</v>
      </c>
      <c r="G31" s="91" t="s">
        <v>119</v>
      </c>
      <c r="H31" s="91">
        <v>105.51246296738853</v>
      </c>
      <c r="I31" s="27" t="s">
        <v>119</v>
      </c>
      <c r="L31" s="63">
        <f>+H31</f>
        <v>105.51246296738853</v>
      </c>
    </row>
    <row r="32" spans="1:12" customFormat="1" ht="12.75" hidden="1" x14ac:dyDescent="0.2">
      <c r="A32" s="10">
        <v>0</v>
      </c>
      <c r="B32" s="4" t="s">
        <v>140</v>
      </c>
      <c r="C32" s="44" t="s">
        <v>119</v>
      </c>
      <c r="D32" s="1" t="s">
        <v>119</v>
      </c>
      <c r="E32" s="3" t="s">
        <v>119</v>
      </c>
      <c r="F32" s="45" t="s">
        <v>119</v>
      </c>
      <c r="G32" s="14" t="s">
        <v>119</v>
      </c>
      <c r="H32" s="14" t="s">
        <v>119</v>
      </c>
      <c r="I32" s="14" t="s">
        <v>119</v>
      </c>
    </row>
    <row r="33" spans="1:13" x14ac:dyDescent="0.2">
      <c r="A33" s="10">
        <v>1</v>
      </c>
      <c r="B33" s="26" t="s">
        <v>141</v>
      </c>
      <c r="C33" s="27" t="s">
        <v>119</v>
      </c>
      <c r="D33" s="27">
        <v>10000</v>
      </c>
      <c r="E33" s="27"/>
      <c r="F33" s="71">
        <v>1.0551246296738852E-2</v>
      </c>
      <c r="G33" s="27">
        <v>105.51246296738853</v>
      </c>
      <c r="H33" s="27" t="s">
        <v>119</v>
      </c>
      <c r="I33" s="27">
        <v>0.75451940274835583</v>
      </c>
    </row>
    <row r="34" spans="1:13" x14ac:dyDescent="0.2">
      <c r="A34" s="10">
        <v>1</v>
      </c>
      <c r="B34" s="43" t="s">
        <v>142</v>
      </c>
      <c r="C34" s="91" t="s">
        <v>119</v>
      </c>
      <c r="D34" s="91" t="s">
        <v>119</v>
      </c>
      <c r="E34" s="91"/>
      <c r="F34" s="93" t="s">
        <v>119</v>
      </c>
      <c r="G34" s="91" t="s">
        <v>119</v>
      </c>
      <c r="H34" s="91">
        <v>4495.6879743187856</v>
      </c>
      <c r="I34" s="27" t="s">
        <v>119</v>
      </c>
      <c r="L34" s="10">
        <f>SUBTOTAL(9,G35:G53)</f>
        <v>4495.6879743187856</v>
      </c>
    </row>
    <row r="35" spans="1:13" x14ac:dyDescent="0.2">
      <c r="A35" s="10">
        <v>1</v>
      </c>
      <c r="B35" s="26" t="s">
        <v>143</v>
      </c>
      <c r="C35" s="27" t="s">
        <v>119</v>
      </c>
      <c r="D35" s="27">
        <v>35000</v>
      </c>
      <c r="E35" s="27"/>
      <c r="F35" s="71">
        <v>2.3400000000000001E-2</v>
      </c>
      <c r="G35" s="27">
        <v>819</v>
      </c>
      <c r="H35" s="27" t="s">
        <v>119</v>
      </c>
      <c r="I35" s="27">
        <v>5.8566672928666064</v>
      </c>
      <c r="M35" s="10">
        <v>113.73791969018956</v>
      </c>
    </row>
    <row r="36" spans="1:13" x14ac:dyDescent="0.2">
      <c r="A36" s="10">
        <v>1</v>
      </c>
      <c r="B36" s="26" t="s">
        <v>144</v>
      </c>
      <c r="C36" s="27" t="s">
        <v>119</v>
      </c>
      <c r="D36" s="27">
        <v>35000</v>
      </c>
      <c r="E36" s="27"/>
      <c r="F36" s="71">
        <v>3.85E-2</v>
      </c>
      <c r="G36" s="27">
        <v>1347.5</v>
      </c>
      <c r="H36" s="27" t="s">
        <v>119</v>
      </c>
      <c r="I36" s="27">
        <v>9.6359696912548856</v>
      </c>
      <c r="M36" s="10">
        <v>99.922138593303927</v>
      </c>
    </row>
    <row r="37" spans="1:13" x14ac:dyDescent="0.2">
      <c r="A37" s="10">
        <v>1</v>
      </c>
      <c r="B37" s="26" t="s">
        <v>145</v>
      </c>
      <c r="C37" s="27" t="s">
        <v>119</v>
      </c>
      <c r="D37" s="27">
        <v>2</v>
      </c>
      <c r="E37" s="27"/>
      <c r="F37" s="71">
        <v>0.94000000000000006</v>
      </c>
      <c r="G37" s="27">
        <v>1.8800000000000001</v>
      </c>
      <c r="H37" s="27" t="s">
        <v>119</v>
      </c>
      <c r="I37" s="27">
        <v>1.3443876081305518E-2</v>
      </c>
    </row>
    <row r="38" spans="1:13" x14ac:dyDescent="0.2">
      <c r="A38" s="10">
        <v>1</v>
      </c>
      <c r="B38" s="11" t="s">
        <v>146</v>
      </c>
      <c r="C38" s="75" t="s">
        <v>119</v>
      </c>
      <c r="D38" s="27">
        <v>1.3</v>
      </c>
      <c r="E38" s="9" t="s">
        <v>119</v>
      </c>
      <c r="F38" s="28">
        <v>5.66</v>
      </c>
      <c r="G38" s="27">
        <v>7.3580000000000005</v>
      </c>
      <c r="H38" s="24" t="s">
        <v>119</v>
      </c>
      <c r="I38" s="24">
        <v>5.261704266289681E-2</v>
      </c>
    </row>
    <row r="39" spans="1:13" x14ac:dyDescent="0.2">
      <c r="A39" s="10">
        <v>1</v>
      </c>
      <c r="B39" s="11" t="s">
        <v>147</v>
      </c>
      <c r="C39" s="75" t="s">
        <v>119</v>
      </c>
      <c r="D39" s="27">
        <v>4</v>
      </c>
      <c r="E39" s="9" t="s">
        <v>119</v>
      </c>
      <c r="F39" s="28">
        <v>7.22</v>
      </c>
      <c r="G39" s="27">
        <v>28.88</v>
      </c>
      <c r="H39" s="24" t="s">
        <v>119</v>
      </c>
      <c r="I39" s="24">
        <v>0.20652081980218262</v>
      </c>
    </row>
    <row r="40" spans="1:13" ht="12.75" x14ac:dyDescent="0.2">
      <c r="A40" s="10">
        <v>1</v>
      </c>
      <c r="B40" s="11" t="s">
        <v>148</v>
      </c>
      <c r="C40" s="75" t="s">
        <v>119</v>
      </c>
      <c r="D40" s="27">
        <v>1181.0383032605255</v>
      </c>
      <c r="E40" s="9" t="s">
        <v>119</v>
      </c>
      <c r="F40" s="28">
        <v>0.34245218228927071</v>
      </c>
      <c r="G40" s="27">
        <v>404.44914431878448</v>
      </c>
      <c r="H40" s="24" t="s">
        <v>119</v>
      </c>
      <c r="I40" s="24">
        <v>2.8922149879849948</v>
      </c>
      <c r="L40"/>
      <c r="M40" s="10">
        <v>94.006974789677898</v>
      </c>
    </row>
    <row r="41" spans="1:13" hidden="1" x14ac:dyDescent="0.2">
      <c r="A41" s="10">
        <v>0</v>
      </c>
      <c r="B41" s="26" t="s">
        <v>53</v>
      </c>
      <c r="C41" s="27" t="s">
        <v>119</v>
      </c>
      <c r="D41" s="27">
        <v>157.11111111111111</v>
      </c>
      <c r="E41" s="27" t="s">
        <v>119</v>
      </c>
      <c r="F41" s="70" t="s">
        <v>119</v>
      </c>
      <c r="G41" s="27" t="s">
        <v>119</v>
      </c>
      <c r="H41" s="27" t="s">
        <v>119</v>
      </c>
      <c r="I41" s="27" t="s">
        <v>119</v>
      </c>
    </row>
    <row r="42" spans="1:13" hidden="1" x14ac:dyDescent="0.2">
      <c r="A42" s="10">
        <v>0</v>
      </c>
      <c r="B42" s="26" t="s">
        <v>12</v>
      </c>
      <c r="C42" s="27" t="s">
        <v>119</v>
      </c>
      <c r="D42" s="27">
        <v>42.000000000000007</v>
      </c>
      <c r="E42" s="27" t="s">
        <v>119</v>
      </c>
      <c r="F42" s="27" t="s">
        <v>119</v>
      </c>
      <c r="G42" s="27" t="s">
        <v>119</v>
      </c>
      <c r="H42" s="27" t="s">
        <v>119</v>
      </c>
      <c r="I42" s="27" t="s">
        <v>119</v>
      </c>
    </row>
    <row r="43" spans="1:13" hidden="1" x14ac:dyDescent="0.2">
      <c r="A43" s="10">
        <v>0</v>
      </c>
      <c r="B43" s="26" t="s">
        <v>54</v>
      </c>
      <c r="C43" s="27" t="s">
        <v>119</v>
      </c>
      <c r="D43" s="27">
        <v>213.33333333333331</v>
      </c>
      <c r="E43" s="27"/>
      <c r="F43" s="27" t="s">
        <v>119</v>
      </c>
      <c r="G43" s="27" t="s">
        <v>119</v>
      </c>
      <c r="H43" s="27" t="s">
        <v>119</v>
      </c>
      <c r="I43" s="27" t="s">
        <v>119</v>
      </c>
    </row>
    <row r="44" spans="1:13" x14ac:dyDescent="0.2">
      <c r="A44" s="10">
        <v>1</v>
      </c>
      <c r="B44" s="26" t="s">
        <v>149</v>
      </c>
      <c r="C44" s="27" t="s">
        <v>119</v>
      </c>
      <c r="D44" s="27" t="s">
        <v>119</v>
      </c>
      <c r="E44" s="27"/>
      <c r="F44" s="71" t="s">
        <v>119</v>
      </c>
      <c r="G44" s="27">
        <v>479.62083000000075</v>
      </c>
      <c r="H44" s="27" t="s">
        <v>119</v>
      </c>
      <c r="I44" s="27">
        <v>3.4297675556026119</v>
      </c>
    </row>
    <row r="45" spans="1:13" hidden="1" x14ac:dyDescent="0.2">
      <c r="A45" s="10">
        <v>0</v>
      </c>
      <c r="B45" s="26" t="s">
        <v>150</v>
      </c>
      <c r="C45" s="27" t="s">
        <v>119</v>
      </c>
      <c r="D45" s="27">
        <v>2</v>
      </c>
      <c r="E45" s="27"/>
      <c r="F45" s="71">
        <v>32.64</v>
      </c>
      <c r="G45" s="27">
        <v>65.28</v>
      </c>
      <c r="H45" s="27" t="s">
        <v>119</v>
      </c>
      <c r="I45" s="27">
        <v>0.46681714392958734</v>
      </c>
    </row>
    <row r="46" spans="1:13" hidden="1" x14ac:dyDescent="0.2">
      <c r="A46" s="10">
        <v>0</v>
      </c>
      <c r="B46" s="26" t="s">
        <v>151</v>
      </c>
      <c r="C46" s="27" t="s">
        <v>119</v>
      </c>
      <c r="D46" s="27">
        <v>2</v>
      </c>
      <c r="E46" s="27"/>
      <c r="F46" s="71">
        <v>50.959200000000003</v>
      </c>
      <c r="G46" s="27">
        <v>101.91840000000001</v>
      </c>
      <c r="H46" s="27" t="s">
        <v>119</v>
      </c>
      <c r="I46" s="27">
        <v>0.72881826596006827</v>
      </c>
    </row>
    <row r="47" spans="1:13" hidden="1" x14ac:dyDescent="0.2">
      <c r="A47" s="10">
        <v>0</v>
      </c>
      <c r="B47" s="26" t="s">
        <v>152</v>
      </c>
      <c r="C47" s="27" t="s">
        <v>119</v>
      </c>
      <c r="D47" s="27">
        <v>0.17</v>
      </c>
      <c r="E47" s="27"/>
      <c r="F47" s="71">
        <v>128.82599999999999</v>
      </c>
      <c r="G47" s="27">
        <v>21.90042</v>
      </c>
      <c r="H47" s="27" t="s">
        <v>119</v>
      </c>
      <c r="I47" s="27">
        <v>0.15660985777050265</v>
      </c>
    </row>
    <row r="48" spans="1:13" hidden="1" x14ac:dyDescent="0.2">
      <c r="A48" s="10">
        <v>0</v>
      </c>
      <c r="B48" s="26" t="s">
        <v>153</v>
      </c>
      <c r="C48" s="27" t="s">
        <v>119</v>
      </c>
      <c r="D48" s="27">
        <v>1.5</v>
      </c>
      <c r="E48" s="27"/>
      <c r="F48" s="71">
        <v>26.52</v>
      </c>
      <c r="G48" s="27">
        <v>39.78</v>
      </c>
      <c r="H48" s="27" t="s">
        <v>119</v>
      </c>
      <c r="I48" s="27">
        <v>0.28446669708209227</v>
      </c>
    </row>
    <row r="49" spans="1:15" hidden="1" x14ac:dyDescent="0.2">
      <c r="A49" s="10">
        <v>0</v>
      </c>
      <c r="B49" s="26" t="s">
        <v>154</v>
      </c>
      <c r="C49" s="27" t="s">
        <v>119</v>
      </c>
      <c r="D49" s="27">
        <v>0.45</v>
      </c>
      <c r="E49" s="27"/>
      <c r="F49" s="71">
        <v>41.401800000000001</v>
      </c>
      <c r="G49" s="27">
        <v>18.63081</v>
      </c>
      <c r="H49" s="27" t="s">
        <v>119</v>
      </c>
      <c r="I49" s="27">
        <v>0.13322888347571685</v>
      </c>
    </row>
    <row r="50" spans="1:15" hidden="1" x14ac:dyDescent="0.2">
      <c r="A50" s="10">
        <v>0</v>
      </c>
      <c r="B50" s="26" t="s">
        <v>155</v>
      </c>
      <c r="C50" s="27" t="s">
        <v>119</v>
      </c>
      <c r="D50" s="27">
        <v>1</v>
      </c>
      <c r="E50" s="27"/>
      <c r="F50" s="71">
        <v>64.260000000000005</v>
      </c>
      <c r="G50" s="27">
        <v>64.260000000000005</v>
      </c>
      <c r="H50" s="27" t="s">
        <v>119</v>
      </c>
      <c r="I50" s="27">
        <v>0.45952312605568757</v>
      </c>
    </row>
    <row r="51" spans="1:15" hidden="1" x14ac:dyDescent="0.2">
      <c r="A51" s="10">
        <v>0</v>
      </c>
      <c r="B51" s="26" t="s">
        <v>156</v>
      </c>
      <c r="C51" s="27" t="s">
        <v>119</v>
      </c>
      <c r="D51" s="27">
        <v>2</v>
      </c>
      <c r="E51" s="27"/>
      <c r="F51" s="71">
        <v>43.655999999999999</v>
      </c>
      <c r="G51" s="27">
        <v>87.311999999999998</v>
      </c>
      <c r="H51" s="27" t="s">
        <v>119</v>
      </c>
      <c r="I51" s="27">
        <v>0.62436793000582302</v>
      </c>
      <c r="L51" s="63"/>
    </row>
    <row r="52" spans="1:15" hidden="1" x14ac:dyDescent="0.2">
      <c r="A52" s="10">
        <v>0</v>
      </c>
      <c r="B52" s="26" t="s">
        <v>157</v>
      </c>
      <c r="C52" s="27" t="s">
        <v>119</v>
      </c>
      <c r="D52" s="27">
        <v>2.8000000000000003</v>
      </c>
      <c r="E52" s="27"/>
      <c r="F52" s="71">
        <v>28.763999999999999</v>
      </c>
      <c r="G52" s="27">
        <v>80.539200000000008</v>
      </c>
      <c r="H52" s="27" t="s">
        <v>119</v>
      </c>
      <c r="I52" s="27">
        <v>0.57593565132312841</v>
      </c>
    </row>
    <row r="53" spans="1:15" s="176" customFormat="1" x14ac:dyDescent="0.2">
      <c r="A53" s="176">
        <v>1</v>
      </c>
      <c r="B53" s="26" t="s">
        <v>158</v>
      </c>
      <c r="C53" s="27" t="s">
        <v>119</v>
      </c>
      <c r="D53" s="27">
        <v>2500</v>
      </c>
      <c r="E53" s="27"/>
      <c r="F53" s="71">
        <v>0.56279999999999997</v>
      </c>
      <c r="G53" s="27">
        <v>1407</v>
      </c>
      <c r="H53" s="27" t="s">
        <v>119</v>
      </c>
      <c r="I53" s="27">
        <v>10.061454067232374</v>
      </c>
      <c r="L53" s="10">
        <f>SUBTOTAL(9,G54:G74)</f>
        <v>4693.5232773149428</v>
      </c>
      <c r="N53" s="10"/>
      <c r="O53" s="10"/>
    </row>
    <row r="54" spans="1:15" x14ac:dyDescent="0.2">
      <c r="A54" s="10">
        <v>1</v>
      </c>
      <c r="B54" s="43" t="s">
        <v>159</v>
      </c>
      <c r="C54" s="91" t="s">
        <v>119</v>
      </c>
      <c r="D54" s="178" t="s">
        <v>119</v>
      </c>
      <c r="E54" s="91"/>
      <c r="F54" s="93" t="s">
        <v>119</v>
      </c>
      <c r="G54" s="91" t="s">
        <v>119</v>
      </c>
      <c r="H54" s="91">
        <v>4693.5232773149428</v>
      </c>
      <c r="I54" s="91" t="s">
        <v>119</v>
      </c>
    </row>
    <row r="55" spans="1:15" x14ac:dyDescent="0.2">
      <c r="A55" s="10">
        <v>1</v>
      </c>
      <c r="B55" s="11" t="s">
        <v>160</v>
      </c>
      <c r="C55" s="75" t="s">
        <v>119</v>
      </c>
      <c r="D55" s="27">
        <v>1.4</v>
      </c>
      <c r="E55" s="9" t="s">
        <v>119</v>
      </c>
      <c r="F55" s="28">
        <v>45</v>
      </c>
      <c r="G55" s="27">
        <v>62.999999999999993</v>
      </c>
      <c r="H55" s="95" t="s">
        <v>119</v>
      </c>
      <c r="I55" s="24">
        <v>0.45051286868204654</v>
      </c>
    </row>
    <row r="56" spans="1:15" x14ac:dyDescent="0.2">
      <c r="A56" s="10">
        <v>1</v>
      </c>
      <c r="B56" s="11" t="s">
        <v>161</v>
      </c>
      <c r="C56" s="75" t="s">
        <v>119</v>
      </c>
      <c r="D56" s="27">
        <v>398</v>
      </c>
      <c r="E56" s="9" t="s">
        <v>119</v>
      </c>
      <c r="F56" s="154">
        <v>0.2</v>
      </c>
      <c r="G56" s="27">
        <v>79.600000000000009</v>
      </c>
      <c r="H56" s="24" t="s">
        <v>119</v>
      </c>
      <c r="I56" s="24">
        <v>0.56921943408080822</v>
      </c>
      <c r="M56" s="10">
        <v>100</v>
      </c>
    </row>
    <row r="57" spans="1:15" x14ac:dyDescent="0.2">
      <c r="A57" s="10">
        <v>1</v>
      </c>
      <c r="B57" s="11" t="s">
        <v>162</v>
      </c>
      <c r="C57" s="75" t="s">
        <v>119</v>
      </c>
      <c r="D57" s="27">
        <v>1600000</v>
      </c>
      <c r="E57" s="9" t="s">
        <v>119</v>
      </c>
      <c r="F57" s="28">
        <v>2.5000000000000001E-4</v>
      </c>
      <c r="G57" s="27">
        <v>400</v>
      </c>
      <c r="H57" s="24" t="s">
        <v>119</v>
      </c>
      <c r="I57" s="24">
        <v>2.8603991662352164</v>
      </c>
    </row>
    <row r="58" spans="1:15" x14ac:dyDescent="0.2">
      <c r="A58" s="10">
        <v>1</v>
      </c>
      <c r="B58" s="11" t="s">
        <v>163</v>
      </c>
      <c r="C58" s="75" t="s">
        <v>119</v>
      </c>
      <c r="D58" s="27">
        <v>20000</v>
      </c>
      <c r="E58" s="9" t="s">
        <v>119</v>
      </c>
      <c r="F58" s="154">
        <v>0.05</v>
      </c>
      <c r="G58" s="27">
        <v>1000</v>
      </c>
      <c r="H58" s="24" t="s">
        <v>119</v>
      </c>
      <c r="I58" s="24">
        <v>7.1509979155880421</v>
      </c>
    </row>
    <row r="59" spans="1:15" customFormat="1" ht="12.75" x14ac:dyDescent="0.2">
      <c r="A59" s="10">
        <v>1</v>
      </c>
      <c r="B59" s="4" t="s">
        <v>164</v>
      </c>
      <c r="C59" s="44" t="s">
        <v>119</v>
      </c>
      <c r="D59" s="27">
        <v>418</v>
      </c>
      <c r="E59" s="9" t="s">
        <v>119</v>
      </c>
      <c r="F59" s="28">
        <v>4.5444252873563222</v>
      </c>
      <c r="G59" s="27">
        <v>1899.5697701149427</v>
      </c>
      <c r="H59" s="14" t="s">
        <v>119</v>
      </c>
      <c r="I59" s="14">
        <v>13.583819466606009</v>
      </c>
    </row>
    <row r="60" spans="1:15" customFormat="1" ht="12.75" hidden="1" x14ac:dyDescent="0.2">
      <c r="A60" s="10">
        <v>0</v>
      </c>
      <c r="B60" s="4">
        <v>0</v>
      </c>
      <c r="C60" s="44" t="s">
        <v>119</v>
      </c>
      <c r="D60" s="27" t="s">
        <v>119</v>
      </c>
      <c r="E60" s="9" t="s">
        <v>119</v>
      </c>
      <c r="F60" s="28" t="s">
        <v>119</v>
      </c>
      <c r="G60" s="27" t="s">
        <v>119</v>
      </c>
      <c r="H60" s="3" t="s">
        <v>119</v>
      </c>
      <c r="I60" s="14" t="s">
        <v>119</v>
      </c>
    </row>
    <row r="61" spans="1:15" customFormat="1" ht="12.75" hidden="1" x14ac:dyDescent="0.2">
      <c r="A61" s="10">
        <v>0</v>
      </c>
      <c r="B61" s="4">
        <v>0</v>
      </c>
      <c r="C61" s="44" t="s">
        <v>119</v>
      </c>
      <c r="D61" s="27" t="s">
        <v>119</v>
      </c>
      <c r="E61" s="9" t="s">
        <v>119</v>
      </c>
      <c r="F61" s="28" t="s">
        <v>119</v>
      </c>
      <c r="G61" s="27" t="s">
        <v>119</v>
      </c>
      <c r="H61" s="3" t="s">
        <v>119</v>
      </c>
      <c r="I61" s="14" t="s">
        <v>119</v>
      </c>
    </row>
    <row r="62" spans="1:15" customFormat="1" ht="12.75" hidden="1" x14ac:dyDescent="0.2">
      <c r="A62" s="10">
        <v>0</v>
      </c>
      <c r="B62" s="4">
        <v>0</v>
      </c>
      <c r="C62" s="44" t="s">
        <v>119</v>
      </c>
      <c r="D62" s="27" t="s">
        <v>119</v>
      </c>
      <c r="E62" s="9" t="s">
        <v>119</v>
      </c>
      <c r="F62" s="173" t="s">
        <v>119</v>
      </c>
      <c r="G62" s="27" t="s">
        <v>119</v>
      </c>
      <c r="H62" s="3" t="s">
        <v>119</v>
      </c>
      <c r="I62" s="14" t="s">
        <v>119</v>
      </c>
    </row>
    <row r="63" spans="1:15" customFormat="1" ht="12.75" hidden="1" x14ac:dyDescent="0.2">
      <c r="A63" s="10">
        <v>0</v>
      </c>
      <c r="B63" s="4">
        <v>0</v>
      </c>
      <c r="C63" s="44" t="s">
        <v>119</v>
      </c>
      <c r="D63" s="27" t="s">
        <v>119</v>
      </c>
      <c r="E63" s="9" t="s">
        <v>119</v>
      </c>
      <c r="F63" s="173" t="s">
        <v>119</v>
      </c>
      <c r="G63" s="27" t="s">
        <v>119</v>
      </c>
      <c r="H63" s="3" t="s">
        <v>119</v>
      </c>
      <c r="I63" s="14" t="s">
        <v>119</v>
      </c>
    </row>
    <row r="64" spans="1:15" customFormat="1" ht="12.75" hidden="1" x14ac:dyDescent="0.2">
      <c r="A64" s="10">
        <v>0</v>
      </c>
      <c r="B64" s="4">
        <v>0</v>
      </c>
      <c r="C64" s="44" t="s">
        <v>119</v>
      </c>
      <c r="D64" s="27" t="s">
        <v>119</v>
      </c>
      <c r="E64" s="9" t="s">
        <v>119</v>
      </c>
      <c r="F64" s="173" t="s">
        <v>119</v>
      </c>
      <c r="G64" s="27" t="s">
        <v>119</v>
      </c>
      <c r="H64" s="3" t="s">
        <v>119</v>
      </c>
      <c r="I64" s="14" t="s">
        <v>119</v>
      </c>
    </row>
    <row r="65" spans="1:12" customFormat="1" ht="12.75" hidden="1" x14ac:dyDescent="0.2">
      <c r="A65" s="10">
        <v>0</v>
      </c>
      <c r="B65" s="4">
        <v>0</v>
      </c>
      <c r="C65" s="44" t="s">
        <v>119</v>
      </c>
      <c r="D65" s="27" t="s">
        <v>119</v>
      </c>
      <c r="E65" s="9" t="s">
        <v>119</v>
      </c>
      <c r="F65" s="173" t="s">
        <v>119</v>
      </c>
      <c r="G65" s="27" t="s">
        <v>119</v>
      </c>
      <c r="H65" s="3" t="s">
        <v>119</v>
      </c>
      <c r="I65" s="14" t="s">
        <v>119</v>
      </c>
    </row>
    <row r="66" spans="1:12" customFormat="1" ht="12.75" hidden="1" x14ac:dyDescent="0.2">
      <c r="A66" s="10">
        <v>0</v>
      </c>
      <c r="B66" s="4">
        <v>0</v>
      </c>
      <c r="C66" s="44" t="s">
        <v>119</v>
      </c>
      <c r="D66" s="27" t="s">
        <v>119</v>
      </c>
      <c r="E66" s="9" t="s">
        <v>119</v>
      </c>
      <c r="F66" s="173" t="s">
        <v>119</v>
      </c>
      <c r="G66" s="27" t="s">
        <v>119</v>
      </c>
      <c r="H66" s="3" t="s">
        <v>119</v>
      </c>
      <c r="I66" s="14" t="s">
        <v>119</v>
      </c>
    </row>
    <row r="67" spans="1:12" customFormat="1" ht="12.75" hidden="1" x14ac:dyDescent="0.2">
      <c r="A67" s="10">
        <v>0</v>
      </c>
      <c r="B67" s="4">
        <v>0</v>
      </c>
      <c r="C67" s="44" t="s">
        <v>119</v>
      </c>
      <c r="D67" s="27" t="s">
        <v>119</v>
      </c>
      <c r="E67" s="9" t="s">
        <v>119</v>
      </c>
      <c r="F67" s="173" t="s">
        <v>119</v>
      </c>
      <c r="G67" s="27" t="s">
        <v>119</v>
      </c>
      <c r="H67" s="3" t="s">
        <v>119</v>
      </c>
      <c r="I67" s="14" t="s">
        <v>119</v>
      </c>
    </row>
    <row r="68" spans="1:12" customFormat="1" ht="12.75" hidden="1" x14ac:dyDescent="0.2">
      <c r="A68" s="10">
        <v>0</v>
      </c>
      <c r="B68" s="4">
        <v>0</v>
      </c>
      <c r="C68" s="44" t="s">
        <v>119</v>
      </c>
      <c r="D68" s="27" t="s">
        <v>119</v>
      </c>
      <c r="E68" s="9" t="s">
        <v>119</v>
      </c>
      <c r="F68" s="173" t="s">
        <v>119</v>
      </c>
      <c r="G68" s="27" t="s">
        <v>119</v>
      </c>
      <c r="H68" s="3" t="s">
        <v>119</v>
      </c>
      <c r="I68" s="14" t="s">
        <v>119</v>
      </c>
    </row>
    <row r="69" spans="1:12" customFormat="1" ht="12.75" hidden="1" x14ac:dyDescent="0.2">
      <c r="A69" s="10">
        <v>0</v>
      </c>
      <c r="B69" s="4">
        <v>0</v>
      </c>
      <c r="C69" s="44" t="s">
        <v>119</v>
      </c>
      <c r="D69" s="27" t="s">
        <v>119</v>
      </c>
      <c r="E69" s="9" t="s">
        <v>119</v>
      </c>
      <c r="F69" s="173" t="s">
        <v>119</v>
      </c>
      <c r="G69" s="27" t="s">
        <v>119</v>
      </c>
      <c r="H69" s="3" t="s">
        <v>119</v>
      </c>
      <c r="I69" s="14" t="s">
        <v>119</v>
      </c>
    </row>
    <row r="70" spans="1:12" customFormat="1" ht="12.75" hidden="1" x14ac:dyDescent="0.2">
      <c r="A70" s="10">
        <v>0</v>
      </c>
      <c r="B70" s="4">
        <v>0</v>
      </c>
      <c r="C70" s="44" t="s">
        <v>119</v>
      </c>
      <c r="D70" s="27" t="s">
        <v>119</v>
      </c>
      <c r="E70" s="9" t="s">
        <v>119</v>
      </c>
      <c r="F70" s="173" t="s">
        <v>119</v>
      </c>
      <c r="G70" s="27" t="s">
        <v>119</v>
      </c>
      <c r="H70" s="3" t="s">
        <v>119</v>
      </c>
      <c r="I70" s="14" t="s">
        <v>119</v>
      </c>
    </row>
    <row r="71" spans="1:12" customFormat="1" ht="12.75" hidden="1" x14ac:dyDescent="0.2">
      <c r="A71" s="10">
        <v>0</v>
      </c>
      <c r="B71" s="4">
        <v>0</v>
      </c>
      <c r="C71" s="44" t="s">
        <v>119</v>
      </c>
      <c r="D71" s="27" t="s">
        <v>119</v>
      </c>
      <c r="E71" s="9" t="s">
        <v>119</v>
      </c>
      <c r="F71" s="173" t="s">
        <v>119</v>
      </c>
      <c r="G71" s="27" t="s">
        <v>119</v>
      </c>
      <c r="H71" s="3" t="s">
        <v>119</v>
      </c>
      <c r="I71" s="14" t="s">
        <v>119</v>
      </c>
    </row>
    <row r="72" spans="1:12" customFormat="1" ht="12.75" hidden="1" x14ac:dyDescent="0.2">
      <c r="A72" s="10">
        <v>0</v>
      </c>
      <c r="B72" s="4">
        <v>0</v>
      </c>
      <c r="C72" s="44" t="s">
        <v>119</v>
      </c>
      <c r="D72" s="27" t="s">
        <v>119</v>
      </c>
      <c r="E72" s="9" t="s">
        <v>119</v>
      </c>
      <c r="F72" s="173" t="s">
        <v>119</v>
      </c>
      <c r="G72" s="27" t="s">
        <v>119</v>
      </c>
      <c r="H72" s="3" t="s">
        <v>119</v>
      </c>
      <c r="I72" s="14" t="s">
        <v>119</v>
      </c>
    </row>
    <row r="73" spans="1:12" x14ac:dyDescent="0.2">
      <c r="A73" s="10">
        <v>1</v>
      </c>
      <c r="B73" s="11" t="s">
        <v>165</v>
      </c>
      <c r="C73" s="9" t="s">
        <v>119</v>
      </c>
      <c r="D73" s="27" t="s">
        <v>119</v>
      </c>
      <c r="E73" s="9" t="s">
        <v>119</v>
      </c>
      <c r="F73" s="28" t="s">
        <v>119</v>
      </c>
      <c r="G73" s="27">
        <v>1240</v>
      </c>
      <c r="H73" s="24" t="s">
        <v>119</v>
      </c>
      <c r="I73" s="24">
        <v>8.8672374153291713</v>
      </c>
    </row>
    <row r="74" spans="1:12" x14ac:dyDescent="0.2">
      <c r="A74" s="10">
        <v>1</v>
      </c>
      <c r="B74" s="26" t="s">
        <v>166</v>
      </c>
      <c r="C74" s="24" t="s">
        <v>119</v>
      </c>
      <c r="D74" s="27" t="s">
        <v>119</v>
      </c>
      <c r="E74" s="9"/>
      <c r="F74" s="28" t="s">
        <v>119</v>
      </c>
      <c r="G74" s="27">
        <v>11.353507199999999</v>
      </c>
      <c r="H74" s="27" t="s">
        <v>119</v>
      </c>
      <c r="I74" s="27">
        <v>8.1188906321813817E-2</v>
      </c>
    </row>
    <row r="75" spans="1:12" x14ac:dyDescent="0.2">
      <c r="A75" s="10">
        <v>1</v>
      </c>
      <c r="B75" s="103" t="s">
        <v>167</v>
      </c>
      <c r="C75" s="104" t="s">
        <v>119</v>
      </c>
      <c r="D75" s="91" t="s">
        <v>119</v>
      </c>
      <c r="E75" s="92"/>
      <c r="F75" s="93" t="s">
        <v>119</v>
      </c>
      <c r="G75" s="91" t="s">
        <v>119</v>
      </c>
      <c r="H75" s="91">
        <v>475.43999999999994</v>
      </c>
      <c r="I75" s="27" t="s">
        <v>119</v>
      </c>
      <c r="L75" s="63">
        <f>SUM(G76:G80)</f>
        <v>475.43999999999994</v>
      </c>
    </row>
    <row r="76" spans="1:12" hidden="1" x14ac:dyDescent="0.2">
      <c r="A76" s="10">
        <v>0</v>
      </c>
      <c r="B76" s="26">
        <v>0</v>
      </c>
      <c r="C76" s="24" t="s">
        <v>119</v>
      </c>
      <c r="D76" s="27" t="s">
        <v>119</v>
      </c>
      <c r="E76" s="27" t="s">
        <v>119</v>
      </c>
      <c r="F76" s="27" t="s">
        <v>119</v>
      </c>
      <c r="G76" s="27" t="s">
        <v>119</v>
      </c>
      <c r="H76" s="27" t="s">
        <v>119</v>
      </c>
      <c r="I76" s="27" t="s">
        <v>119</v>
      </c>
    </row>
    <row r="77" spans="1:12" hidden="1" x14ac:dyDescent="0.2">
      <c r="A77" s="10">
        <v>0</v>
      </c>
      <c r="B77" s="26">
        <v>0</v>
      </c>
      <c r="C77" s="24" t="s">
        <v>119</v>
      </c>
      <c r="D77" s="27" t="s">
        <v>119</v>
      </c>
      <c r="E77" s="27"/>
      <c r="F77" s="71" t="s">
        <v>119</v>
      </c>
      <c r="G77" s="27" t="s">
        <v>119</v>
      </c>
      <c r="H77" s="27" t="s">
        <v>119</v>
      </c>
      <c r="I77" s="27" t="s">
        <v>119</v>
      </c>
    </row>
    <row r="78" spans="1:12" x14ac:dyDescent="0.2">
      <c r="A78" s="10">
        <v>1</v>
      </c>
      <c r="B78" s="26" t="s">
        <v>168</v>
      </c>
      <c r="C78" s="24" t="s">
        <v>119</v>
      </c>
      <c r="D78" s="27">
        <v>0.7</v>
      </c>
      <c r="E78" s="27"/>
      <c r="F78" s="71" t="s">
        <v>119</v>
      </c>
      <c r="G78" s="27">
        <v>475.43999999999994</v>
      </c>
      <c r="H78" s="27" t="s">
        <v>119</v>
      </c>
      <c r="I78" s="27">
        <v>3.3998704489871781</v>
      </c>
    </row>
    <row r="79" spans="1:12" hidden="1" x14ac:dyDescent="0.2">
      <c r="A79" s="10">
        <v>0</v>
      </c>
      <c r="B79" s="26">
        <v>0</v>
      </c>
      <c r="C79" s="24" t="s">
        <v>119</v>
      </c>
      <c r="D79" s="27" t="s">
        <v>119</v>
      </c>
      <c r="E79" s="27" t="s">
        <v>119</v>
      </c>
      <c r="F79" s="27" t="s">
        <v>119</v>
      </c>
      <c r="G79" s="27" t="s">
        <v>119</v>
      </c>
      <c r="H79" s="27" t="s">
        <v>119</v>
      </c>
      <c r="I79" s="27" t="s">
        <v>119</v>
      </c>
    </row>
    <row r="80" spans="1:12" hidden="1" x14ac:dyDescent="0.2">
      <c r="A80" s="10">
        <v>0</v>
      </c>
      <c r="B80" s="26">
        <v>0</v>
      </c>
      <c r="C80" s="24" t="s">
        <v>119</v>
      </c>
      <c r="D80" s="27" t="s">
        <v>119</v>
      </c>
      <c r="E80" s="27" t="s">
        <v>119</v>
      </c>
      <c r="F80" s="27" t="s">
        <v>119</v>
      </c>
      <c r="G80" s="27" t="s">
        <v>119</v>
      </c>
      <c r="H80" s="27" t="s">
        <v>119</v>
      </c>
      <c r="I80" s="27" t="s">
        <v>119</v>
      </c>
    </row>
    <row r="81" spans="1:13" customFormat="1" ht="12.75" hidden="1" x14ac:dyDescent="0.2">
      <c r="A81" s="10">
        <v>0</v>
      </c>
      <c r="B81" s="4">
        <v>0</v>
      </c>
      <c r="C81" s="3" t="s">
        <v>119</v>
      </c>
      <c r="D81" s="16" t="s">
        <v>119</v>
      </c>
      <c r="E81" s="48" t="s">
        <v>119</v>
      </c>
      <c r="F81" s="44" t="s">
        <v>119</v>
      </c>
      <c r="G81" s="49" t="s">
        <v>119</v>
      </c>
      <c r="H81" s="3" t="s">
        <v>119</v>
      </c>
      <c r="I81" s="14" t="s">
        <v>119</v>
      </c>
    </row>
    <row r="82" spans="1:13" x14ac:dyDescent="0.2">
      <c r="A82" s="10">
        <v>1</v>
      </c>
      <c r="B82" s="94" t="s">
        <v>169</v>
      </c>
      <c r="C82" s="95" t="s">
        <v>119</v>
      </c>
      <c r="D82" s="91" t="s">
        <v>119</v>
      </c>
      <c r="E82" s="91"/>
      <c r="F82" s="93" t="s">
        <v>119</v>
      </c>
      <c r="G82" s="91" t="s">
        <v>119</v>
      </c>
      <c r="H82" s="91">
        <v>2946.5355541484096</v>
      </c>
      <c r="I82" s="27" t="s">
        <v>119</v>
      </c>
      <c r="L82" s="63">
        <f>SUM(G83:G84)</f>
        <v>2946.5355541484096</v>
      </c>
    </row>
    <row r="83" spans="1:13" x14ac:dyDescent="0.2">
      <c r="A83" s="10">
        <v>1</v>
      </c>
      <c r="B83" s="31" t="s">
        <v>170</v>
      </c>
      <c r="C83" s="24" t="s">
        <v>119</v>
      </c>
      <c r="D83" s="27">
        <v>97.146187476079504</v>
      </c>
      <c r="E83" s="27"/>
      <c r="F83" s="71">
        <v>20.58213038123062</v>
      </c>
      <c r="G83" s="27">
        <v>1999.4754966721416</v>
      </c>
      <c r="H83" s="27" t="s">
        <v>119</v>
      </c>
      <c r="I83" s="27">
        <v>14.29824510897185</v>
      </c>
      <c r="M83" s="10">
        <v>97.499913246049118</v>
      </c>
    </row>
    <row r="84" spans="1:13" x14ac:dyDescent="0.2">
      <c r="A84" s="10">
        <v>1</v>
      </c>
      <c r="B84" s="31" t="s">
        <v>171</v>
      </c>
      <c r="C84" s="24" t="s">
        <v>119</v>
      </c>
      <c r="D84" s="27">
        <v>161.55413619426153</v>
      </c>
      <c r="E84" s="27"/>
      <c r="F84" s="71">
        <v>5.8621839080459761</v>
      </c>
      <c r="G84" s="27">
        <v>947.06005747626796</v>
      </c>
      <c r="H84" s="27" t="s">
        <v>119</v>
      </c>
      <c r="I84" s="27">
        <v>6.7724244969494833</v>
      </c>
      <c r="M84" s="10">
        <v>101.84661117038574</v>
      </c>
    </row>
    <row r="85" spans="1:13" x14ac:dyDescent="0.2">
      <c r="A85" s="10">
        <v>1</v>
      </c>
      <c r="B85" s="94" t="s">
        <v>172</v>
      </c>
      <c r="C85" s="95" t="s">
        <v>119</v>
      </c>
      <c r="D85" s="91" t="s">
        <v>119</v>
      </c>
      <c r="E85" s="91"/>
      <c r="F85" s="93" t="s">
        <v>119</v>
      </c>
      <c r="G85" s="91" t="s">
        <v>119</v>
      </c>
      <c r="H85" s="91">
        <v>904.96057247813064</v>
      </c>
      <c r="I85" s="27" t="s">
        <v>119</v>
      </c>
      <c r="L85" s="63">
        <f>SUM(G87:G91)</f>
        <v>904.96057247813064</v>
      </c>
    </row>
    <row r="86" spans="1:13" customFormat="1" ht="12.75" hidden="1" x14ac:dyDescent="0.2">
      <c r="A86" s="10">
        <v>0</v>
      </c>
      <c r="B86" s="5" t="s">
        <v>173</v>
      </c>
      <c r="C86" s="3" t="s">
        <v>119</v>
      </c>
      <c r="D86" s="47" t="s">
        <v>119</v>
      </c>
      <c r="E86" s="48" t="s">
        <v>119</v>
      </c>
      <c r="F86" s="50" t="s">
        <v>119</v>
      </c>
      <c r="G86" s="2" t="s">
        <v>119</v>
      </c>
      <c r="H86" s="3" t="s">
        <v>119</v>
      </c>
      <c r="I86" s="14" t="s">
        <v>119</v>
      </c>
    </row>
    <row r="87" spans="1:13" x14ac:dyDescent="0.2">
      <c r="A87" s="10">
        <v>1</v>
      </c>
      <c r="B87" s="31" t="s">
        <v>174</v>
      </c>
      <c r="C87" s="24" t="s">
        <v>119</v>
      </c>
      <c r="D87" s="27" t="s">
        <v>119</v>
      </c>
      <c r="E87" s="27"/>
      <c r="F87" s="71" t="s">
        <v>119</v>
      </c>
      <c r="G87" s="27">
        <v>327.20665276071503</v>
      </c>
      <c r="H87" s="27" t="s">
        <v>119</v>
      </c>
      <c r="I87" s="27">
        <v>2.3398540918584132</v>
      </c>
    </row>
    <row r="88" spans="1:13" x14ac:dyDescent="0.2">
      <c r="A88" s="10">
        <v>1</v>
      </c>
      <c r="B88" s="31" t="s">
        <v>175</v>
      </c>
      <c r="C88" s="24" t="s">
        <v>119</v>
      </c>
      <c r="D88" s="27" t="s">
        <v>119</v>
      </c>
      <c r="E88" s="27"/>
      <c r="F88" s="71" t="s">
        <v>119</v>
      </c>
      <c r="G88" s="27">
        <v>338.08821663210472</v>
      </c>
      <c r="H88" s="27" t="s">
        <v>119</v>
      </c>
      <c r="I88" s="27">
        <v>2.4176681324210589</v>
      </c>
    </row>
    <row r="89" spans="1:13" x14ac:dyDescent="0.2">
      <c r="A89" s="10">
        <v>1</v>
      </c>
      <c r="B89" s="31" t="s">
        <v>176</v>
      </c>
      <c r="C89" s="24" t="s">
        <v>119</v>
      </c>
      <c r="D89" s="27" t="s">
        <v>119</v>
      </c>
      <c r="E89" s="27"/>
      <c r="F89" s="71" t="s">
        <v>119</v>
      </c>
      <c r="G89" s="27">
        <v>239.66570308531095</v>
      </c>
      <c r="H89" s="27" t="s">
        <v>119</v>
      </c>
      <c r="I89" s="27">
        <v>1.7138489432010011</v>
      </c>
    </row>
    <row r="90" spans="1:13" customFormat="1" ht="12.75" hidden="1" x14ac:dyDescent="0.2">
      <c r="A90" s="10">
        <v>0</v>
      </c>
      <c r="B90" s="4">
        <v>0</v>
      </c>
      <c r="C90" s="3" t="s">
        <v>119</v>
      </c>
      <c r="D90" s="3" t="s">
        <v>119</v>
      </c>
      <c r="E90" s="48" t="s">
        <v>119</v>
      </c>
      <c r="F90" s="44" t="s">
        <v>119</v>
      </c>
      <c r="G90" s="15" t="s">
        <v>119</v>
      </c>
      <c r="H90" s="16" t="s">
        <v>119</v>
      </c>
      <c r="I90" s="14" t="s">
        <v>119</v>
      </c>
    </row>
    <row r="91" spans="1:13" customFormat="1" ht="12.75" hidden="1" x14ac:dyDescent="0.2">
      <c r="A91" s="10">
        <v>0</v>
      </c>
      <c r="B91" s="5" t="s">
        <v>177</v>
      </c>
      <c r="C91" s="3" t="s">
        <v>119</v>
      </c>
      <c r="D91" s="51" t="s">
        <v>119</v>
      </c>
      <c r="E91" s="48" t="s">
        <v>119</v>
      </c>
      <c r="F91" s="44" t="s">
        <v>119</v>
      </c>
      <c r="G91" s="52" t="s">
        <v>119</v>
      </c>
      <c r="H91" s="3" t="s">
        <v>119</v>
      </c>
      <c r="I91" s="14" t="s">
        <v>119</v>
      </c>
    </row>
    <row r="92" spans="1:13" x14ac:dyDescent="0.2">
      <c r="A92" s="10">
        <v>1</v>
      </c>
      <c r="B92" s="31" t="s">
        <v>178</v>
      </c>
      <c r="C92" s="24" t="s">
        <v>119</v>
      </c>
      <c r="D92" s="27" t="s">
        <v>119</v>
      </c>
      <c r="E92" s="27"/>
      <c r="F92" s="71" t="s">
        <v>119</v>
      </c>
      <c r="G92" s="27">
        <v>362.40240860405748</v>
      </c>
      <c r="H92" s="27" t="s">
        <v>119</v>
      </c>
      <c r="I92" s="27">
        <v>2.5915388685317007</v>
      </c>
      <c r="L92" s="63">
        <f>+G92</f>
        <v>362.40240860405748</v>
      </c>
    </row>
    <row r="93" spans="1:13" customFormat="1" ht="12.75" hidden="1" x14ac:dyDescent="0.2">
      <c r="A93" s="10">
        <v>0</v>
      </c>
      <c r="B93" s="3">
        <v>0</v>
      </c>
      <c r="C93" s="3" t="s">
        <v>119</v>
      </c>
      <c r="D93" s="3" t="s">
        <v>119</v>
      </c>
      <c r="E93" s="48" t="s">
        <v>119</v>
      </c>
      <c r="F93" s="44" t="s">
        <v>119</v>
      </c>
      <c r="G93" s="15" t="s">
        <v>119</v>
      </c>
      <c r="H93" s="14" t="s">
        <v>119</v>
      </c>
      <c r="I93" s="14" t="s">
        <v>119</v>
      </c>
    </row>
    <row r="94" spans="1:13" x14ac:dyDescent="0.2">
      <c r="A94" s="10">
        <v>1</v>
      </c>
      <c r="B94" s="37" t="s">
        <v>4</v>
      </c>
      <c r="C94" s="38" t="s">
        <v>119</v>
      </c>
      <c r="D94" s="64" t="s">
        <v>119</v>
      </c>
      <c r="E94" s="65"/>
      <c r="F94" s="155" t="s">
        <v>119</v>
      </c>
      <c r="G94" s="39">
        <v>13984.062249831713</v>
      </c>
      <c r="H94" s="38" t="s">
        <v>119</v>
      </c>
      <c r="I94" s="38">
        <v>100</v>
      </c>
      <c r="K94" s="63"/>
      <c r="L94" s="63">
        <f>SUM(L31:L92)</f>
        <v>13984.062249831715</v>
      </c>
    </row>
    <row r="95" spans="1:13" customFormat="1" ht="12.75" hidden="1" x14ac:dyDescent="0.2">
      <c r="A95" s="10">
        <v>0</v>
      </c>
      <c r="B95" s="5" t="s">
        <v>49</v>
      </c>
      <c r="C95" s="3" t="s">
        <v>119</v>
      </c>
      <c r="D95" s="3" t="s">
        <v>119</v>
      </c>
      <c r="E95" s="48" t="s">
        <v>119</v>
      </c>
      <c r="F95" s="44" t="s">
        <v>119</v>
      </c>
      <c r="G95" s="15" t="s">
        <v>119</v>
      </c>
      <c r="H95" s="14" t="s">
        <v>119</v>
      </c>
      <c r="I95" s="3" t="s">
        <v>119</v>
      </c>
    </row>
    <row r="96" spans="1:13" customFormat="1" ht="12.75" hidden="1" x14ac:dyDescent="0.2">
      <c r="A96" s="10">
        <v>0</v>
      </c>
      <c r="B96" s="47">
        <v>0</v>
      </c>
      <c r="C96" s="3" t="s">
        <v>119</v>
      </c>
      <c r="D96" s="47" t="s">
        <v>119</v>
      </c>
      <c r="E96" s="48" t="s">
        <v>119</v>
      </c>
      <c r="F96" s="48" t="s">
        <v>119</v>
      </c>
      <c r="G96" s="53" t="s">
        <v>119</v>
      </c>
      <c r="H96" s="14" t="s">
        <v>119</v>
      </c>
      <c r="I96" s="3" t="s">
        <v>119</v>
      </c>
    </row>
    <row r="97" spans="1:12" customFormat="1" ht="12.75" hidden="1" x14ac:dyDescent="0.2">
      <c r="A97" s="10">
        <v>0</v>
      </c>
      <c r="B97" s="47">
        <v>0</v>
      </c>
      <c r="C97" s="3" t="s">
        <v>119</v>
      </c>
      <c r="D97" s="47" t="s">
        <v>119</v>
      </c>
      <c r="E97" s="48" t="s">
        <v>119</v>
      </c>
      <c r="F97" s="48" t="s">
        <v>119</v>
      </c>
      <c r="G97" s="53" t="s">
        <v>119</v>
      </c>
      <c r="H97" s="3" t="s">
        <v>119</v>
      </c>
      <c r="I97" s="3" t="s">
        <v>119</v>
      </c>
    </row>
    <row r="98" spans="1:12" customFormat="1" ht="12.75" hidden="1" x14ac:dyDescent="0.2">
      <c r="A98" s="10">
        <v>0</v>
      </c>
      <c r="B98" s="47">
        <v>0</v>
      </c>
      <c r="C98" s="3" t="s">
        <v>119</v>
      </c>
      <c r="D98" s="47" t="s">
        <v>119</v>
      </c>
      <c r="E98" s="48" t="s">
        <v>119</v>
      </c>
      <c r="F98" s="48" t="s">
        <v>119</v>
      </c>
      <c r="G98" s="53" t="s">
        <v>119</v>
      </c>
      <c r="H98" s="3" t="s">
        <v>119</v>
      </c>
      <c r="I98" s="3" t="s">
        <v>119</v>
      </c>
    </row>
    <row r="99" spans="1:12" x14ac:dyDescent="0.2">
      <c r="A99" s="10">
        <v>1</v>
      </c>
      <c r="B99" s="41" t="s">
        <v>5</v>
      </c>
      <c r="C99" s="42" t="s">
        <v>119</v>
      </c>
      <c r="D99" s="66" t="s">
        <v>119</v>
      </c>
      <c r="E99" s="66"/>
      <c r="F99" s="156" t="s">
        <v>119</v>
      </c>
      <c r="G99" s="41">
        <v>13984.062249831713</v>
      </c>
      <c r="H99" s="57" t="s">
        <v>119</v>
      </c>
      <c r="I99" s="57" t="s">
        <v>119</v>
      </c>
    </row>
    <row r="100" spans="1:12" x14ac:dyDescent="0.2">
      <c r="A100" s="10">
        <v>1</v>
      </c>
      <c r="B100" s="33" t="s">
        <v>179</v>
      </c>
      <c r="C100" s="42" t="s">
        <v>119</v>
      </c>
      <c r="D100" s="67" t="s">
        <v>119</v>
      </c>
      <c r="E100" s="59"/>
      <c r="F100" s="158">
        <v>0.69920311249158562</v>
      </c>
      <c r="G100" s="35" t="s">
        <v>119</v>
      </c>
      <c r="H100" s="59" t="s">
        <v>119</v>
      </c>
      <c r="I100" s="59" t="s">
        <v>119</v>
      </c>
    </row>
    <row r="101" spans="1:12" customFormat="1" ht="12.75" hidden="1" x14ac:dyDescent="0.2">
      <c r="A101" s="10">
        <v>0</v>
      </c>
      <c r="B101" s="5">
        <v>0</v>
      </c>
      <c r="C101" s="3" t="s">
        <v>119</v>
      </c>
      <c r="D101" s="16" t="s">
        <v>119</v>
      </c>
      <c r="E101" s="16" t="s">
        <v>119</v>
      </c>
      <c r="F101" s="15" t="s">
        <v>119</v>
      </c>
      <c r="G101" s="20" t="s">
        <v>119</v>
      </c>
      <c r="H101" s="3" t="s">
        <v>119</v>
      </c>
      <c r="I101" s="3" t="s">
        <v>119</v>
      </c>
    </row>
    <row r="102" spans="1:12" customFormat="1" ht="12.75" hidden="1" x14ac:dyDescent="0.2">
      <c r="A102" s="10">
        <v>0</v>
      </c>
      <c r="B102" s="5">
        <v>0</v>
      </c>
      <c r="C102" s="54" t="s">
        <v>119</v>
      </c>
      <c r="D102" s="21" t="s">
        <v>119</v>
      </c>
      <c r="E102" s="21" t="s">
        <v>119</v>
      </c>
      <c r="F102" s="21" t="s">
        <v>119</v>
      </c>
      <c r="G102" s="22" t="s">
        <v>119</v>
      </c>
      <c r="H102" s="3" t="s">
        <v>119</v>
      </c>
      <c r="I102" s="3" t="s">
        <v>119</v>
      </c>
    </row>
    <row r="103" spans="1:12" x14ac:dyDescent="0.2">
      <c r="A103" s="10">
        <v>1</v>
      </c>
      <c r="B103" s="43" t="s">
        <v>6</v>
      </c>
      <c r="C103" s="24" t="s">
        <v>119</v>
      </c>
      <c r="D103" s="24" t="s">
        <v>119</v>
      </c>
      <c r="E103" s="26"/>
      <c r="F103" s="71" t="s">
        <v>119</v>
      </c>
      <c r="G103" s="27" t="s">
        <v>119</v>
      </c>
      <c r="H103" s="24">
        <v>1662.1844751858662</v>
      </c>
      <c r="I103" s="24" t="s">
        <v>119</v>
      </c>
    </row>
    <row r="104" spans="1:12" hidden="1" x14ac:dyDescent="0.2">
      <c r="A104" s="10">
        <v>0</v>
      </c>
      <c r="B104" s="43" t="s">
        <v>180</v>
      </c>
      <c r="C104" s="24" t="s">
        <v>119</v>
      </c>
      <c r="D104" s="24" t="s">
        <v>119</v>
      </c>
      <c r="E104" s="26"/>
      <c r="F104" s="71" t="s">
        <v>119</v>
      </c>
      <c r="G104" s="27" t="s">
        <v>119</v>
      </c>
      <c r="H104" s="24">
        <v>1662.1844751858662</v>
      </c>
      <c r="I104" s="24" t="s">
        <v>119</v>
      </c>
    </row>
    <row r="105" spans="1:12" x14ac:dyDescent="0.2">
      <c r="A105" s="10">
        <v>1</v>
      </c>
      <c r="B105" s="26" t="s">
        <v>181</v>
      </c>
      <c r="C105" s="24" t="s">
        <v>119</v>
      </c>
      <c r="D105" s="271">
        <v>1999.4754966721416</v>
      </c>
      <c r="E105" s="271"/>
      <c r="F105" s="271">
        <v>0.27195433341851943</v>
      </c>
      <c r="G105" s="26">
        <v>54.390866683703884</v>
      </c>
      <c r="H105" s="24" t="s">
        <v>119</v>
      </c>
      <c r="I105" s="24" t="s">
        <v>119</v>
      </c>
    </row>
    <row r="106" spans="1:12" hidden="1" x14ac:dyDescent="0.2">
      <c r="A106" s="10">
        <v>0</v>
      </c>
      <c r="B106" s="26" t="s">
        <v>182</v>
      </c>
      <c r="C106" s="24" t="s">
        <v>119</v>
      </c>
      <c r="D106" s="26" t="s">
        <v>119</v>
      </c>
      <c r="E106" s="26"/>
      <c r="F106" s="26" t="s">
        <v>119</v>
      </c>
      <c r="G106" s="26" t="s">
        <v>119</v>
      </c>
      <c r="H106" s="24" t="s">
        <v>119</v>
      </c>
      <c r="I106" s="24" t="s">
        <v>119</v>
      </c>
    </row>
    <row r="107" spans="1:12" customFormat="1" ht="12.75" x14ac:dyDescent="0.2">
      <c r="A107" s="10">
        <v>1</v>
      </c>
      <c r="B107" s="4" t="s">
        <v>183</v>
      </c>
      <c r="C107" s="3" t="s">
        <v>119</v>
      </c>
      <c r="D107" s="47">
        <v>1</v>
      </c>
      <c r="E107" s="48" t="s">
        <v>119</v>
      </c>
      <c r="F107" s="16">
        <v>172.59</v>
      </c>
      <c r="G107" s="16">
        <v>172.59</v>
      </c>
      <c r="H107" s="3" t="s">
        <v>119</v>
      </c>
      <c r="I107" s="3" t="s">
        <v>119</v>
      </c>
    </row>
    <row r="108" spans="1:12" customFormat="1" ht="12.75" x14ac:dyDescent="0.2">
      <c r="A108" s="10">
        <v>1</v>
      </c>
      <c r="B108" s="4" t="s">
        <v>184</v>
      </c>
      <c r="C108" s="3" t="s">
        <v>119</v>
      </c>
      <c r="D108" s="47">
        <v>1</v>
      </c>
      <c r="E108" s="48" t="s">
        <v>119</v>
      </c>
      <c r="F108" s="271">
        <v>0.56755089230060951</v>
      </c>
      <c r="G108" s="16">
        <v>97.953608502162197</v>
      </c>
      <c r="H108" s="14" t="s">
        <v>119</v>
      </c>
      <c r="I108" s="3" t="s">
        <v>119</v>
      </c>
    </row>
    <row r="109" spans="1:12" customFormat="1" ht="12.75" x14ac:dyDescent="0.2">
      <c r="A109" s="10">
        <v>1</v>
      </c>
      <c r="B109" s="4" t="s">
        <v>185</v>
      </c>
      <c r="C109" s="3" t="s">
        <v>119</v>
      </c>
      <c r="D109" s="47">
        <v>1</v>
      </c>
      <c r="E109" s="48" t="s">
        <v>119</v>
      </c>
      <c r="F109" s="16">
        <v>1337.25</v>
      </c>
      <c r="G109" s="16">
        <v>1337.25</v>
      </c>
      <c r="H109" s="14" t="s">
        <v>119</v>
      </c>
      <c r="I109" s="3" t="s">
        <v>119</v>
      </c>
    </row>
    <row r="110" spans="1:12" customFormat="1" ht="12.75" hidden="1" x14ac:dyDescent="0.2">
      <c r="A110" s="10">
        <v>0</v>
      </c>
      <c r="B110" s="4" t="s">
        <v>186</v>
      </c>
      <c r="C110" s="3" t="s">
        <v>119</v>
      </c>
      <c r="D110" s="47" t="s">
        <v>119</v>
      </c>
      <c r="E110" s="48" t="s">
        <v>119</v>
      </c>
      <c r="F110" s="48" t="s">
        <v>119</v>
      </c>
      <c r="G110" s="53" t="s">
        <v>119</v>
      </c>
      <c r="H110" s="3" t="s">
        <v>119</v>
      </c>
      <c r="I110" s="3" t="s">
        <v>119</v>
      </c>
    </row>
    <row r="111" spans="1:12" customFormat="1" ht="12.75" hidden="1" x14ac:dyDescent="0.2">
      <c r="A111" s="10">
        <v>0</v>
      </c>
      <c r="B111" s="55" t="s">
        <v>187</v>
      </c>
      <c r="C111" s="3" t="s">
        <v>119</v>
      </c>
      <c r="D111" s="47" t="s">
        <v>119</v>
      </c>
      <c r="E111" s="48" t="s">
        <v>119</v>
      </c>
      <c r="F111" s="51" t="s">
        <v>119</v>
      </c>
      <c r="G111" s="56" t="s">
        <v>119</v>
      </c>
      <c r="H111" s="14" t="s">
        <v>119</v>
      </c>
      <c r="I111" s="3" t="s">
        <v>119</v>
      </c>
    </row>
    <row r="112" spans="1:12" x14ac:dyDescent="0.2">
      <c r="A112" s="10">
        <v>1</v>
      </c>
      <c r="B112" s="33" t="s">
        <v>7</v>
      </c>
      <c r="C112" s="34" t="s">
        <v>119</v>
      </c>
      <c r="D112" s="34" t="s">
        <v>119</v>
      </c>
      <c r="E112" s="35"/>
      <c r="F112" s="157" t="s">
        <v>119</v>
      </c>
      <c r="G112" s="36">
        <v>12321.877774645847</v>
      </c>
      <c r="H112" s="35" t="s">
        <v>119</v>
      </c>
      <c r="I112" s="34" t="s">
        <v>119</v>
      </c>
      <c r="L112" s="63" t="e">
        <f>+L94-G105-G106</f>
        <v>#VALUE!</v>
      </c>
    </row>
    <row r="113" spans="1:13" x14ac:dyDescent="0.2">
      <c r="A113" s="10">
        <v>1</v>
      </c>
      <c r="B113" s="33" t="s">
        <v>8</v>
      </c>
      <c r="C113" s="42" t="s">
        <v>119</v>
      </c>
      <c r="D113" s="42" t="s">
        <v>119</v>
      </c>
      <c r="E113" s="41"/>
      <c r="F113" s="158">
        <v>0.61609388873229232</v>
      </c>
      <c r="G113" s="60" t="s">
        <v>119</v>
      </c>
      <c r="H113" s="42" t="s">
        <v>119</v>
      </c>
      <c r="I113" s="42" t="s">
        <v>119</v>
      </c>
      <c r="L113" s="10" t="e">
        <f>L112/G9-F113</f>
        <v>#VALUE!</v>
      </c>
      <c r="M113" s="10">
        <v>106.49729142036675</v>
      </c>
    </row>
    <row r="114" spans="1:13" hidden="1" x14ac:dyDescent="0.2"/>
    <row r="115" spans="1:13" x14ac:dyDescent="0.2">
      <c r="B115" s="176" t="s">
        <v>57</v>
      </c>
    </row>
  </sheetData>
  <autoFilter ref="A1:H113">
    <filterColumn colId="0">
      <filters>
        <filter val="1"/>
      </filters>
    </filterColumn>
  </autoFilter>
  <phoneticPr fontId="42" type="noConversion"/>
  <conditionalFormatting sqref="E25:E26 D22:D26 F22:I26 E22:E23 D20:I21 C33 D27:I27 I55:I73 D74:I80 I81 D82:I85 I86 D87:I89 I90:I91 I93 D92:I92 D31:I54 C3:I3 D55:H72 D73:G73">
    <cfRule type="cellIs" dxfId="18" priority="1" stopIfTrue="1" operator="equal">
      <formula>0</formula>
    </cfRule>
  </conditionalFormatting>
  <pageMargins left="0.75" right="0.75" top="1" bottom="1" header="0" footer="0"/>
  <pageSetup paperSize="9" scale="90" orientation="portrait" r:id="rId1"/>
  <headerFooter alignWithMargins="0"/>
  <colBreaks count="1" manualBreakCount="1">
    <brk id="9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N115"/>
  <sheetViews>
    <sheetView workbookViewId="0"/>
  </sheetViews>
  <sheetFormatPr defaultRowHeight="12" x14ac:dyDescent="0.2"/>
  <cols>
    <col min="1" max="1" width="3.28515625" style="10" customWidth="1"/>
    <col min="2" max="2" width="40.7109375" style="10" customWidth="1"/>
    <col min="3" max="3" width="4.85546875" style="10" customWidth="1"/>
    <col min="4" max="4" width="10.7109375" style="10" customWidth="1"/>
    <col min="5" max="5" width="4.85546875" style="10" customWidth="1"/>
    <col min="6" max="6" width="9.7109375" style="10" customWidth="1"/>
    <col min="7" max="8" width="9.140625" style="10"/>
    <col min="9" max="9" width="9.140625" style="23"/>
    <col min="10" max="10" width="9.140625" style="10"/>
    <col min="11" max="11" width="9.140625" style="10" customWidth="1"/>
    <col min="12" max="14" width="9.140625" style="10" hidden="1" customWidth="1"/>
    <col min="15" max="15" width="9.140625" style="10" customWidth="1"/>
    <col min="16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10">
        <v>7</v>
      </c>
      <c r="H1" s="10">
        <v>8</v>
      </c>
    </row>
    <row r="2" spans="1:9" hidden="1" x14ac:dyDescent="0.2"/>
    <row r="3" spans="1:9" x14ac:dyDescent="0.2">
      <c r="A3" s="10">
        <v>1</v>
      </c>
      <c r="B3" s="95" t="s">
        <v>118</v>
      </c>
      <c r="C3" s="27" t="s">
        <v>119</v>
      </c>
      <c r="D3" s="27" t="s">
        <v>119</v>
      </c>
      <c r="E3" s="27"/>
      <c r="F3" s="27" t="s">
        <v>119</v>
      </c>
      <c r="G3" s="27" t="s">
        <v>119</v>
      </c>
      <c r="H3" s="27" t="s">
        <v>119</v>
      </c>
      <c r="I3" s="27" t="s">
        <v>119</v>
      </c>
    </row>
    <row r="4" spans="1:9" x14ac:dyDescent="0.2">
      <c r="A4" s="10">
        <v>1</v>
      </c>
      <c r="B4" s="95" t="s">
        <v>0</v>
      </c>
      <c r="C4" s="24" t="s">
        <v>119</v>
      </c>
      <c r="D4" s="24" t="s">
        <v>119</v>
      </c>
      <c r="E4" s="24"/>
      <c r="F4" s="24" t="s">
        <v>119</v>
      </c>
      <c r="G4" s="24" t="s">
        <v>119</v>
      </c>
      <c r="H4" s="24" t="s">
        <v>119</v>
      </c>
      <c r="I4" s="25" t="s">
        <v>119</v>
      </c>
    </row>
    <row r="5" spans="1:9" x14ac:dyDescent="0.2">
      <c r="A5" s="10">
        <v>1</v>
      </c>
      <c r="B5" s="24" t="s">
        <v>119</v>
      </c>
      <c r="C5" s="24" t="s">
        <v>119</v>
      </c>
      <c r="D5" s="61" t="s">
        <v>119</v>
      </c>
      <c r="E5" s="62"/>
      <c r="F5" s="62" t="s">
        <v>119</v>
      </c>
      <c r="G5" s="175" t="s">
        <v>120</v>
      </c>
      <c r="H5" s="62"/>
      <c r="I5" s="61" t="s">
        <v>119</v>
      </c>
    </row>
    <row r="6" spans="1:9" x14ac:dyDescent="0.2">
      <c r="A6" s="10">
        <v>1</v>
      </c>
      <c r="B6" s="79" t="s">
        <v>121</v>
      </c>
      <c r="C6" s="24" t="s">
        <v>119</v>
      </c>
      <c r="D6" s="61" t="s">
        <v>119</v>
      </c>
      <c r="E6" s="62"/>
      <c r="F6" s="62" t="s">
        <v>119</v>
      </c>
      <c r="G6" s="62" t="s">
        <v>119</v>
      </c>
      <c r="H6" s="62" t="s">
        <v>119</v>
      </c>
      <c r="I6" s="61" t="s">
        <v>119</v>
      </c>
    </row>
    <row r="7" spans="1:9" x14ac:dyDescent="0.2">
      <c r="A7" s="10">
        <v>1</v>
      </c>
      <c r="B7" s="95" t="s">
        <v>188</v>
      </c>
      <c r="C7" s="24"/>
      <c r="D7" s="61"/>
      <c r="E7" s="62"/>
      <c r="F7" s="62" t="s">
        <v>119</v>
      </c>
      <c r="G7" s="62" t="s">
        <v>119</v>
      </c>
      <c r="H7" s="62" t="s">
        <v>119</v>
      </c>
      <c r="I7" s="61" t="s">
        <v>119</v>
      </c>
    </row>
    <row r="8" spans="1:9" x14ac:dyDescent="0.2">
      <c r="A8" s="10">
        <v>1</v>
      </c>
      <c r="B8" s="24" t="s">
        <v>119</v>
      </c>
      <c r="C8" s="24" t="s">
        <v>119</v>
      </c>
      <c r="D8" s="61" t="s">
        <v>119</v>
      </c>
      <c r="E8" s="62"/>
      <c r="F8" s="62" t="s">
        <v>119</v>
      </c>
      <c r="G8" s="62" t="s">
        <v>119</v>
      </c>
      <c r="H8" s="62" t="s">
        <v>119</v>
      </c>
      <c r="I8" s="61" t="s">
        <v>119</v>
      </c>
    </row>
    <row r="9" spans="1:9" x14ac:dyDescent="0.2">
      <c r="A9" s="10">
        <v>1</v>
      </c>
      <c r="B9" s="95" t="s">
        <v>122</v>
      </c>
      <c r="C9" s="95" t="s">
        <v>119</v>
      </c>
      <c r="D9" s="101" t="s">
        <v>119</v>
      </c>
      <c r="E9" s="102"/>
      <c r="F9" s="102" t="s">
        <v>119</v>
      </c>
      <c r="G9" s="144">
        <v>35000</v>
      </c>
      <c r="H9" s="145" t="s">
        <v>1</v>
      </c>
      <c r="I9" s="61" t="s">
        <v>119</v>
      </c>
    </row>
    <row r="10" spans="1:9" x14ac:dyDescent="0.2">
      <c r="A10" s="10">
        <v>1</v>
      </c>
      <c r="B10" s="24" t="s">
        <v>119</v>
      </c>
      <c r="C10" s="24" t="s">
        <v>119</v>
      </c>
      <c r="D10" s="61" t="s">
        <v>119</v>
      </c>
      <c r="E10" s="62"/>
      <c r="F10" s="62" t="s">
        <v>119</v>
      </c>
      <c r="G10" s="96" t="s">
        <v>119</v>
      </c>
      <c r="H10" s="97" t="s">
        <v>119</v>
      </c>
      <c r="I10" s="61" t="s">
        <v>119</v>
      </c>
    </row>
    <row r="11" spans="1:9" x14ac:dyDescent="0.2">
      <c r="A11" s="10">
        <v>1</v>
      </c>
      <c r="B11" s="24" t="s">
        <v>123</v>
      </c>
      <c r="C11" s="24" t="s">
        <v>119</v>
      </c>
      <c r="D11" s="61" t="s">
        <v>119</v>
      </c>
      <c r="E11" s="62"/>
      <c r="F11" s="62" t="s">
        <v>119</v>
      </c>
      <c r="G11" s="96">
        <v>38888.888888888891</v>
      </c>
      <c r="H11" s="97" t="s">
        <v>1</v>
      </c>
      <c r="I11" s="61" t="s">
        <v>119</v>
      </c>
    </row>
    <row r="12" spans="1:9" x14ac:dyDescent="0.2">
      <c r="A12" s="10">
        <v>1</v>
      </c>
      <c r="B12" s="24" t="s">
        <v>124</v>
      </c>
      <c r="C12" s="24" t="s">
        <v>119</v>
      </c>
      <c r="D12" s="61" t="s">
        <v>119</v>
      </c>
      <c r="E12" s="62"/>
      <c r="F12" s="62" t="s">
        <v>119</v>
      </c>
      <c r="G12" s="40">
        <v>10</v>
      </c>
      <c r="H12" s="73" t="s">
        <v>2</v>
      </c>
      <c r="I12" s="61" t="s">
        <v>119</v>
      </c>
    </row>
    <row r="13" spans="1:9" x14ac:dyDescent="0.2">
      <c r="A13" s="10">
        <v>1</v>
      </c>
      <c r="B13" s="24" t="s">
        <v>119</v>
      </c>
      <c r="C13" s="24" t="s">
        <v>119</v>
      </c>
      <c r="D13" s="61" t="s">
        <v>119</v>
      </c>
      <c r="E13" s="62" t="s">
        <v>119</v>
      </c>
      <c r="F13" s="62" t="s">
        <v>119</v>
      </c>
      <c r="G13" s="62" t="s">
        <v>119</v>
      </c>
      <c r="H13" s="62" t="s">
        <v>119</v>
      </c>
      <c r="I13" s="61" t="s">
        <v>119</v>
      </c>
    </row>
    <row r="14" spans="1:9" x14ac:dyDescent="0.2">
      <c r="A14" s="10">
        <v>1</v>
      </c>
      <c r="B14" s="24" t="s">
        <v>119</v>
      </c>
      <c r="C14" s="24" t="s">
        <v>119</v>
      </c>
      <c r="D14" s="61" t="s">
        <v>119</v>
      </c>
      <c r="E14" s="62"/>
      <c r="F14" s="62" t="s">
        <v>119</v>
      </c>
      <c r="G14" s="40" t="s">
        <v>119</v>
      </c>
      <c r="H14" s="73" t="s">
        <v>119</v>
      </c>
      <c r="I14" s="61" t="s">
        <v>119</v>
      </c>
    </row>
    <row r="15" spans="1:9" x14ac:dyDescent="0.2">
      <c r="A15" s="10">
        <v>1</v>
      </c>
      <c r="B15" s="24" t="s">
        <v>125</v>
      </c>
      <c r="C15" s="24" t="s">
        <v>119</v>
      </c>
      <c r="D15" s="61" t="s">
        <v>119</v>
      </c>
      <c r="E15" s="62"/>
      <c r="F15" s="62" t="s">
        <v>119</v>
      </c>
      <c r="G15" s="249">
        <v>0.5</v>
      </c>
      <c r="H15" s="73" t="s">
        <v>3</v>
      </c>
      <c r="I15" s="61" t="s">
        <v>119</v>
      </c>
    </row>
    <row r="16" spans="1:9" x14ac:dyDescent="0.2">
      <c r="A16" s="10">
        <v>1</v>
      </c>
      <c r="B16" s="24" t="s">
        <v>126</v>
      </c>
      <c r="C16" s="24" t="s">
        <v>119</v>
      </c>
      <c r="D16" s="61" t="s">
        <v>119</v>
      </c>
      <c r="E16" s="62"/>
      <c r="F16" s="62" t="s">
        <v>119</v>
      </c>
      <c r="G16" s="40">
        <v>1</v>
      </c>
      <c r="H16" s="73" t="s">
        <v>127</v>
      </c>
      <c r="I16" s="61" t="s">
        <v>119</v>
      </c>
    </row>
    <row r="17" spans="1:12" x14ac:dyDescent="0.2">
      <c r="A17" s="10">
        <v>1</v>
      </c>
      <c r="B17" s="24" t="s">
        <v>119</v>
      </c>
      <c r="C17" s="24" t="s">
        <v>119</v>
      </c>
      <c r="D17" s="61" t="s">
        <v>119</v>
      </c>
      <c r="E17" s="62"/>
      <c r="F17" s="62" t="s">
        <v>119</v>
      </c>
      <c r="G17" s="40" t="s">
        <v>119</v>
      </c>
      <c r="H17" s="73" t="s">
        <v>119</v>
      </c>
      <c r="I17" s="61" t="s">
        <v>119</v>
      </c>
    </row>
    <row r="18" spans="1:12" x14ac:dyDescent="0.2">
      <c r="A18" s="10">
        <v>1</v>
      </c>
      <c r="B18" s="24" t="s">
        <v>128</v>
      </c>
      <c r="C18" s="25" t="s">
        <v>119</v>
      </c>
      <c r="D18" s="25" t="s">
        <v>119</v>
      </c>
      <c r="E18" s="25" t="s">
        <v>119</v>
      </c>
      <c r="F18" s="25" t="s">
        <v>119</v>
      </c>
      <c r="G18" s="40">
        <v>10.288</v>
      </c>
      <c r="H18" s="73" t="s">
        <v>2</v>
      </c>
      <c r="I18" s="25" t="s">
        <v>119</v>
      </c>
    </row>
    <row r="19" spans="1:12" x14ac:dyDescent="0.2">
      <c r="A19" s="10">
        <v>1</v>
      </c>
      <c r="B19" s="24" t="s">
        <v>119</v>
      </c>
      <c r="C19" s="25" t="s">
        <v>119</v>
      </c>
      <c r="D19" s="61" t="s">
        <v>119</v>
      </c>
      <c r="E19" s="62" t="s">
        <v>119</v>
      </c>
      <c r="F19" s="62" t="s">
        <v>119</v>
      </c>
      <c r="G19" s="62" t="s">
        <v>119</v>
      </c>
      <c r="H19" s="62" t="s">
        <v>119</v>
      </c>
      <c r="I19" s="61" t="s">
        <v>119</v>
      </c>
    </row>
    <row r="20" spans="1:12" hidden="1" x14ac:dyDescent="0.2">
      <c r="A20" s="10">
        <v>0</v>
      </c>
      <c r="B20" s="24" t="s">
        <v>129</v>
      </c>
      <c r="C20" s="27" t="s">
        <v>119</v>
      </c>
      <c r="D20" s="27" t="s">
        <v>119</v>
      </c>
      <c r="E20" s="24" t="s">
        <v>119</v>
      </c>
      <c r="F20" s="28" t="s">
        <v>119</v>
      </c>
      <c r="G20" s="27" t="s">
        <v>119</v>
      </c>
      <c r="H20" s="24" t="s">
        <v>119</v>
      </c>
      <c r="I20" s="25" t="s">
        <v>119</v>
      </c>
    </row>
    <row r="21" spans="1:12" x14ac:dyDescent="0.2">
      <c r="A21" s="10">
        <v>1</v>
      </c>
      <c r="B21" s="24" t="s">
        <v>189</v>
      </c>
      <c r="C21" s="27" t="s">
        <v>119</v>
      </c>
      <c r="D21" s="27" t="s">
        <v>119</v>
      </c>
      <c r="E21" s="24" t="s">
        <v>119</v>
      </c>
      <c r="F21" s="24" t="s">
        <v>119</v>
      </c>
      <c r="G21" s="200">
        <v>750000</v>
      </c>
      <c r="H21" s="24" t="s">
        <v>190</v>
      </c>
      <c r="I21" s="24" t="s">
        <v>119</v>
      </c>
    </row>
    <row r="22" spans="1:12" hidden="1" x14ac:dyDescent="0.2">
      <c r="A22" s="10">
        <v>0</v>
      </c>
      <c r="B22" s="24" t="s">
        <v>119</v>
      </c>
      <c r="C22" s="27" t="s">
        <v>119</v>
      </c>
      <c r="D22" s="29" t="s">
        <v>119</v>
      </c>
      <c r="E22" s="24" t="s">
        <v>119</v>
      </c>
      <c r="F22" s="28" t="s">
        <v>119</v>
      </c>
      <c r="G22" s="27" t="s">
        <v>119</v>
      </c>
      <c r="H22" s="24" t="s">
        <v>119</v>
      </c>
      <c r="I22" s="24" t="s">
        <v>119</v>
      </c>
    </row>
    <row r="23" spans="1:12" hidden="1" x14ac:dyDescent="0.2">
      <c r="A23" s="10">
        <v>0</v>
      </c>
      <c r="B23" s="24" t="s">
        <v>119</v>
      </c>
      <c r="C23" s="27" t="s">
        <v>119</v>
      </c>
      <c r="D23" s="29" t="s">
        <v>119</v>
      </c>
      <c r="E23" s="24" t="s">
        <v>119</v>
      </c>
      <c r="F23" s="28" t="s">
        <v>119</v>
      </c>
      <c r="G23" s="27" t="s">
        <v>119</v>
      </c>
      <c r="H23" s="24" t="s">
        <v>119</v>
      </c>
      <c r="I23" s="24" t="s">
        <v>119</v>
      </c>
    </row>
    <row r="24" spans="1:12" ht="13.5" hidden="1" x14ac:dyDescent="0.2">
      <c r="A24" s="10">
        <v>0</v>
      </c>
      <c r="B24" s="24" t="s">
        <v>119</v>
      </c>
      <c r="C24" s="27" t="s">
        <v>119</v>
      </c>
      <c r="D24" s="29" t="s">
        <v>119</v>
      </c>
      <c r="E24" s="58" t="s">
        <v>119</v>
      </c>
      <c r="F24" s="28" t="s">
        <v>119</v>
      </c>
      <c r="G24" s="27" t="s">
        <v>119</v>
      </c>
      <c r="H24" s="24" t="s">
        <v>119</v>
      </c>
      <c r="I24" s="24" t="s">
        <v>119</v>
      </c>
    </row>
    <row r="25" spans="1:12" hidden="1" x14ac:dyDescent="0.2">
      <c r="A25" s="10">
        <v>0</v>
      </c>
      <c r="B25" s="24" t="s">
        <v>119</v>
      </c>
      <c r="C25" s="27" t="s">
        <v>119</v>
      </c>
      <c r="D25" s="27" t="s">
        <v>119</v>
      </c>
      <c r="E25" s="24" t="s">
        <v>119</v>
      </c>
      <c r="F25" s="28" t="s">
        <v>119</v>
      </c>
      <c r="G25" s="27" t="s">
        <v>119</v>
      </c>
      <c r="H25" s="24" t="s">
        <v>119</v>
      </c>
      <c r="I25" s="24" t="s">
        <v>119</v>
      </c>
    </row>
    <row r="26" spans="1:12" hidden="1" x14ac:dyDescent="0.2">
      <c r="A26" s="10">
        <v>0</v>
      </c>
      <c r="B26" s="24" t="s">
        <v>119</v>
      </c>
      <c r="C26" s="27" t="s">
        <v>119</v>
      </c>
      <c r="D26" s="29" t="s">
        <v>119</v>
      </c>
      <c r="E26" s="24" t="s">
        <v>119</v>
      </c>
      <c r="F26" s="28" t="s">
        <v>119</v>
      </c>
      <c r="G26" s="27" t="s">
        <v>119</v>
      </c>
      <c r="H26" s="24" t="s">
        <v>119</v>
      </c>
      <c r="I26" s="24" t="s">
        <v>119</v>
      </c>
    </row>
    <row r="27" spans="1:12" hidden="1" x14ac:dyDescent="0.2">
      <c r="A27" s="10">
        <v>0</v>
      </c>
      <c r="B27" s="24" t="s">
        <v>119</v>
      </c>
      <c r="C27" s="27" t="s">
        <v>119</v>
      </c>
      <c r="D27" s="27" t="s">
        <v>119</v>
      </c>
      <c r="E27" s="24" t="s">
        <v>119</v>
      </c>
      <c r="F27" s="28" t="s">
        <v>119</v>
      </c>
      <c r="G27" s="27" t="s">
        <v>119</v>
      </c>
      <c r="H27" s="24" t="s">
        <v>119</v>
      </c>
      <c r="I27" s="24" t="s">
        <v>119</v>
      </c>
    </row>
    <row r="28" spans="1:12" x14ac:dyDescent="0.2">
      <c r="A28" s="10">
        <v>1</v>
      </c>
      <c r="B28" s="24"/>
      <c r="C28" s="27" t="s">
        <v>119</v>
      </c>
      <c r="D28" s="61" t="s">
        <v>119</v>
      </c>
      <c r="E28" s="62"/>
      <c r="F28" s="62" t="s">
        <v>119</v>
      </c>
      <c r="G28" s="62" t="s">
        <v>119</v>
      </c>
      <c r="H28" s="62" t="s">
        <v>119</v>
      </c>
      <c r="I28" s="61" t="s">
        <v>119</v>
      </c>
      <c r="L28" s="10" t="s">
        <v>9</v>
      </c>
    </row>
    <row r="29" spans="1:12" x14ac:dyDescent="0.2">
      <c r="A29" s="10">
        <v>1</v>
      </c>
      <c r="B29" s="146">
        <v>0</v>
      </c>
      <c r="C29" s="38" t="s">
        <v>119</v>
      </c>
      <c r="D29" s="147" t="s">
        <v>132</v>
      </c>
      <c r="E29" s="148"/>
      <c r="F29" s="148" t="s">
        <v>133</v>
      </c>
      <c r="G29" s="148" t="s">
        <v>134</v>
      </c>
      <c r="H29" s="148" t="s">
        <v>119</v>
      </c>
      <c r="I29" s="147" t="s">
        <v>135</v>
      </c>
    </row>
    <row r="30" spans="1:12" x14ac:dyDescent="0.2">
      <c r="A30" s="10">
        <v>1</v>
      </c>
      <c r="B30" s="149" t="s">
        <v>136</v>
      </c>
      <c r="C30" s="42" t="s">
        <v>119</v>
      </c>
      <c r="D30" s="150" t="s">
        <v>3</v>
      </c>
      <c r="E30" s="150"/>
      <c r="F30" s="150" t="s">
        <v>137</v>
      </c>
      <c r="G30" s="150" t="s">
        <v>108</v>
      </c>
      <c r="H30" s="150" t="s">
        <v>119</v>
      </c>
      <c r="I30" s="151" t="s">
        <v>138</v>
      </c>
    </row>
    <row r="31" spans="1:12" hidden="1" x14ac:dyDescent="0.2">
      <c r="A31" s="10">
        <v>0</v>
      </c>
      <c r="B31" s="32" t="s">
        <v>139</v>
      </c>
      <c r="C31" s="27" t="s">
        <v>119</v>
      </c>
      <c r="D31" s="27" t="s">
        <v>119</v>
      </c>
      <c r="E31" s="27"/>
      <c r="F31" s="27" t="s">
        <v>119</v>
      </c>
      <c r="G31" s="27" t="s">
        <v>119</v>
      </c>
      <c r="H31" s="27" t="s">
        <v>119</v>
      </c>
      <c r="I31" s="27" t="s">
        <v>119</v>
      </c>
      <c r="L31" s="63" t="str">
        <f>+H31</f>
        <v/>
      </c>
    </row>
    <row r="32" spans="1:12" hidden="1" x14ac:dyDescent="0.2">
      <c r="A32" s="10">
        <v>0</v>
      </c>
      <c r="B32" s="11" t="s">
        <v>191</v>
      </c>
      <c r="C32" s="75" t="s">
        <v>119</v>
      </c>
      <c r="D32" s="7" t="s">
        <v>119</v>
      </c>
      <c r="E32" s="9" t="s">
        <v>119</v>
      </c>
      <c r="F32" s="81" t="s">
        <v>119</v>
      </c>
      <c r="G32" s="24" t="s">
        <v>119</v>
      </c>
      <c r="H32" s="24" t="s">
        <v>119</v>
      </c>
      <c r="I32" s="24" t="s">
        <v>119</v>
      </c>
    </row>
    <row r="33" spans="1:14" x14ac:dyDescent="0.2">
      <c r="A33" s="10">
        <v>1</v>
      </c>
      <c r="B33" s="43" t="s">
        <v>142</v>
      </c>
      <c r="C33" s="91" t="s">
        <v>119</v>
      </c>
      <c r="D33" s="92" t="s">
        <v>119</v>
      </c>
      <c r="E33" s="91"/>
      <c r="F33" s="93" t="s">
        <v>119</v>
      </c>
      <c r="G33" s="91" t="s">
        <v>119</v>
      </c>
      <c r="H33" s="91">
        <v>2104.1181837303611</v>
      </c>
      <c r="I33" s="91" t="s">
        <v>119</v>
      </c>
      <c r="L33" s="10">
        <f>SUBTOTAL(9,G34:G54)</f>
        <v>2104.1181837303611</v>
      </c>
      <c r="N33" s="218">
        <v>99.095464866624681</v>
      </c>
    </row>
    <row r="34" spans="1:14" x14ac:dyDescent="0.2">
      <c r="A34" s="10">
        <v>1</v>
      </c>
      <c r="B34" s="26" t="s">
        <v>143</v>
      </c>
      <c r="C34" s="27" t="s">
        <v>119</v>
      </c>
      <c r="D34" s="27">
        <v>750000</v>
      </c>
      <c r="E34" s="27"/>
      <c r="F34" s="71">
        <v>1.2999999999999999E-3</v>
      </c>
      <c r="G34" s="27">
        <v>975</v>
      </c>
      <c r="H34" s="27" t="s">
        <v>119</v>
      </c>
      <c r="I34" s="27">
        <v>7.8199348084931506</v>
      </c>
      <c r="M34" s="218">
        <v>96.973902724306299</v>
      </c>
    </row>
    <row r="35" spans="1:14" x14ac:dyDescent="0.2">
      <c r="A35" s="10">
        <v>1</v>
      </c>
      <c r="B35" s="26" t="s">
        <v>146</v>
      </c>
      <c r="C35" s="27" t="s">
        <v>119</v>
      </c>
      <c r="D35" s="27">
        <v>2</v>
      </c>
      <c r="E35" s="27"/>
      <c r="F35" s="71">
        <v>5.66</v>
      </c>
      <c r="G35" s="27">
        <v>11.32</v>
      </c>
      <c r="H35" s="27" t="s">
        <v>119</v>
      </c>
      <c r="I35" s="27">
        <v>9.0791448238094846E-2</v>
      </c>
    </row>
    <row r="36" spans="1:14" x14ac:dyDescent="0.2">
      <c r="A36" s="10">
        <v>1</v>
      </c>
      <c r="B36" s="26" t="s">
        <v>145</v>
      </c>
      <c r="C36" s="27" t="s">
        <v>119</v>
      </c>
      <c r="D36" s="27">
        <v>2</v>
      </c>
      <c r="E36" s="27"/>
      <c r="F36" s="71">
        <v>0.94000000000000006</v>
      </c>
      <c r="G36" s="27">
        <v>1.8800000000000001</v>
      </c>
      <c r="H36" s="27" t="s">
        <v>119</v>
      </c>
      <c r="I36" s="27">
        <v>1.5078438399966282E-2</v>
      </c>
    </row>
    <row r="37" spans="1:14" x14ac:dyDescent="0.2">
      <c r="A37" s="10">
        <v>1</v>
      </c>
      <c r="B37" s="26" t="s">
        <v>148</v>
      </c>
      <c r="C37" s="27" t="s">
        <v>119</v>
      </c>
      <c r="D37" s="27">
        <v>626.62393162393164</v>
      </c>
      <c r="E37" s="27"/>
      <c r="F37" s="71">
        <v>0.39873265466074126</v>
      </c>
      <c r="G37" s="27">
        <v>249.85542373036108</v>
      </c>
      <c r="H37" s="27" t="s">
        <v>119</v>
      </c>
      <c r="I37" s="27">
        <v>2.0039519231998528</v>
      </c>
      <c r="M37" s="218">
        <v>101.23526943236891</v>
      </c>
    </row>
    <row r="38" spans="1:14" hidden="1" x14ac:dyDescent="0.2">
      <c r="A38" s="10">
        <v>0</v>
      </c>
      <c r="B38" s="11" t="s">
        <v>53</v>
      </c>
      <c r="C38" s="75" t="s">
        <v>119</v>
      </c>
      <c r="D38" s="27">
        <v>84</v>
      </c>
      <c r="E38" s="9" t="s">
        <v>119</v>
      </c>
      <c r="F38" s="28" t="s">
        <v>119</v>
      </c>
      <c r="G38" s="27" t="s">
        <v>119</v>
      </c>
      <c r="H38" s="24" t="s">
        <v>119</v>
      </c>
      <c r="I38" s="24" t="s">
        <v>119</v>
      </c>
    </row>
    <row r="39" spans="1:14" hidden="1" x14ac:dyDescent="0.2">
      <c r="A39" s="10">
        <v>0</v>
      </c>
      <c r="B39" s="11" t="s">
        <v>12</v>
      </c>
      <c r="C39" s="75" t="s">
        <v>119</v>
      </c>
      <c r="D39" s="82">
        <v>52.500000000000007</v>
      </c>
      <c r="E39" s="9" t="s">
        <v>119</v>
      </c>
      <c r="F39" s="13" t="s">
        <v>119</v>
      </c>
      <c r="G39" s="27" t="s">
        <v>119</v>
      </c>
      <c r="H39" s="24" t="s">
        <v>119</v>
      </c>
      <c r="I39" s="24" t="s">
        <v>119</v>
      </c>
    </row>
    <row r="40" spans="1:14" hidden="1" x14ac:dyDescent="0.2">
      <c r="A40" s="10">
        <v>0</v>
      </c>
      <c r="B40" s="11" t="s">
        <v>54</v>
      </c>
      <c r="C40" s="75" t="s">
        <v>119</v>
      </c>
      <c r="D40" s="82">
        <v>126</v>
      </c>
      <c r="E40" s="9" t="s">
        <v>119</v>
      </c>
      <c r="F40" s="13" t="s">
        <v>119</v>
      </c>
      <c r="G40" s="27" t="s">
        <v>119</v>
      </c>
      <c r="H40" s="24" t="s">
        <v>119</v>
      </c>
      <c r="I40" s="24" t="s">
        <v>119</v>
      </c>
    </row>
    <row r="41" spans="1:14" x14ac:dyDescent="0.2">
      <c r="A41" s="10">
        <v>1</v>
      </c>
      <c r="B41" s="26" t="s">
        <v>149</v>
      </c>
      <c r="C41" s="27" t="s">
        <v>119</v>
      </c>
      <c r="D41" s="27" t="s">
        <v>119</v>
      </c>
      <c r="E41" s="27" t="s">
        <v>119</v>
      </c>
      <c r="F41" s="70" t="s">
        <v>119</v>
      </c>
      <c r="G41" s="27">
        <v>705.0627599999998</v>
      </c>
      <c r="H41" s="27" t="s">
        <v>119</v>
      </c>
      <c r="I41" s="27">
        <v>5.654917763175642</v>
      </c>
    </row>
    <row r="42" spans="1:14" hidden="1" x14ac:dyDescent="0.2">
      <c r="A42" s="10">
        <v>0</v>
      </c>
      <c r="B42" s="26" t="s">
        <v>192</v>
      </c>
      <c r="C42" s="27" t="s">
        <v>119</v>
      </c>
      <c r="D42" s="27">
        <v>0.6</v>
      </c>
      <c r="E42" s="27" t="s">
        <v>119</v>
      </c>
      <c r="F42" s="71">
        <v>54.977999999999994</v>
      </c>
      <c r="G42" s="27">
        <v>32.986799999999995</v>
      </c>
      <c r="H42" s="27" t="s">
        <v>119</v>
      </c>
      <c r="I42" s="27">
        <v>0.26456884670851472</v>
      </c>
    </row>
    <row r="43" spans="1:14" hidden="1" x14ac:dyDescent="0.2">
      <c r="A43" s="10">
        <v>0</v>
      </c>
      <c r="B43" s="26" t="s">
        <v>193</v>
      </c>
      <c r="C43" s="27" t="s">
        <v>119</v>
      </c>
      <c r="D43" s="27">
        <v>4</v>
      </c>
      <c r="E43" s="27"/>
      <c r="F43" s="71">
        <v>15.3</v>
      </c>
      <c r="G43" s="27">
        <v>61.2</v>
      </c>
      <c r="H43" s="27" t="s">
        <v>119</v>
      </c>
      <c r="I43" s="27">
        <v>0.49085129259464699</v>
      </c>
    </row>
    <row r="44" spans="1:14" hidden="1" x14ac:dyDescent="0.2">
      <c r="A44" s="10">
        <v>0</v>
      </c>
      <c r="B44" s="26" t="s">
        <v>194</v>
      </c>
      <c r="C44" s="27" t="s">
        <v>119</v>
      </c>
      <c r="D44" s="27">
        <v>0.8</v>
      </c>
      <c r="E44" s="27"/>
      <c r="F44" s="71">
        <v>44.125199999999992</v>
      </c>
      <c r="G44" s="27">
        <v>35.300159999999998</v>
      </c>
      <c r="H44" s="27" t="s">
        <v>119</v>
      </c>
      <c r="I44" s="27">
        <v>0.28312302556859237</v>
      </c>
    </row>
    <row r="45" spans="1:14" hidden="1" x14ac:dyDescent="0.2">
      <c r="A45" s="10">
        <v>0</v>
      </c>
      <c r="B45" s="26" t="s">
        <v>195</v>
      </c>
      <c r="C45" s="27" t="s">
        <v>119</v>
      </c>
      <c r="D45" s="27">
        <v>0.6</v>
      </c>
      <c r="E45" s="27"/>
      <c r="F45" s="71">
        <v>14.790000000000001</v>
      </c>
      <c r="G45" s="27">
        <v>8.8740000000000006</v>
      </c>
      <c r="H45" s="27" t="s">
        <v>119</v>
      </c>
      <c r="I45" s="27">
        <v>7.1173437426223812E-2</v>
      </c>
    </row>
    <row r="46" spans="1:14" hidden="1" x14ac:dyDescent="0.2">
      <c r="A46" s="10">
        <v>0</v>
      </c>
      <c r="B46" s="26" t="s">
        <v>196</v>
      </c>
      <c r="C46" s="27" t="s">
        <v>119</v>
      </c>
      <c r="D46" s="27">
        <v>0.45</v>
      </c>
      <c r="E46" s="27"/>
      <c r="F46" s="71">
        <v>225.624</v>
      </c>
      <c r="G46" s="27">
        <v>101.5308</v>
      </c>
      <c r="H46" s="27" t="s">
        <v>119</v>
      </c>
      <c r="I46" s="27">
        <v>0.81432229441451942</v>
      </c>
    </row>
    <row r="47" spans="1:14" hidden="1" x14ac:dyDescent="0.2">
      <c r="A47" s="10">
        <v>0</v>
      </c>
      <c r="B47" s="26" t="s">
        <v>197</v>
      </c>
      <c r="C47" s="27" t="s">
        <v>119</v>
      </c>
      <c r="D47" s="27">
        <v>7</v>
      </c>
      <c r="E47" s="27"/>
      <c r="F47" s="71">
        <v>10.944599999999999</v>
      </c>
      <c r="G47" s="27">
        <v>76.612200000000001</v>
      </c>
      <c r="H47" s="27" t="s">
        <v>119</v>
      </c>
      <c r="I47" s="27">
        <v>0.61446400977973226</v>
      </c>
    </row>
    <row r="48" spans="1:14" hidden="1" x14ac:dyDescent="0.2">
      <c r="A48" s="10">
        <v>0</v>
      </c>
      <c r="B48" s="26" t="s">
        <v>198</v>
      </c>
      <c r="C48" s="27" t="s">
        <v>119</v>
      </c>
      <c r="D48" s="27">
        <v>1</v>
      </c>
      <c r="E48" s="27"/>
      <c r="F48" s="71">
        <v>139.09739999999999</v>
      </c>
      <c r="G48" s="27">
        <v>139.09739999999999</v>
      </c>
      <c r="H48" s="27" t="s">
        <v>119</v>
      </c>
      <c r="I48" s="27">
        <v>1.1156231795188669</v>
      </c>
    </row>
    <row r="49" spans="1:14" hidden="1" x14ac:dyDescent="0.2">
      <c r="A49" s="10">
        <v>0</v>
      </c>
      <c r="B49" s="26" t="s">
        <v>199</v>
      </c>
      <c r="C49" s="27" t="s">
        <v>119</v>
      </c>
      <c r="D49" s="27">
        <v>1</v>
      </c>
      <c r="E49" s="27"/>
      <c r="F49" s="71">
        <v>61.5672</v>
      </c>
      <c r="G49" s="27">
        <v>61.5672</v>
      </c>
      <c r="H49" s="27" t="s">
        <v>119</v>
      </c>
      <c r="I49" s="27">
        <v>0.49379640035021488</v>
      </c>
    </row>
    <row r="50" spans="1:14" hidden="1" x14ac:dyDescent="0.2">
      <c r="A50" s="10">
        <v>0</v>
      </c>
      <c r="B50" s="26" t="s">
        <v>156</v>
      </c>
      <c r="C50" s="27" t="s">
        <v>119</v>
      </c>
      <c r="D50" s="27">
        <v>1</v>
      </c>
      <c r="E50" s="27"/>
      <c r="F50" s="71">
        <v>43.655999999999999</v>
      </c>
      <c r="G50" s="27">
        <v>43.655999999999999</v>
      </c>
      <c r="H50" s="27" t="s">
        <v>119</v>
      </c>
      <c r="I50" s="27">
        <v>0.35014058871751486</v>
      </c>
    </row>
    <row r="51" spans="1:14" hidden="1" x14ac:dyDescent="0.2">
      <c r="A51" s="10">
        <v>0</v>
      </c>
      <c r="B51" s="26" t="s">
        <v>200</v>
      </c>
      <c r="C51" s="27" t="s">
        <v>119</v>
      </c>
      <c r="D51" s="27">
        <v>2</v>
      </c>
      <c r="E51" s="27"/>
      <c r="F51" s="71">
        <v>8.4762000000000004</v>
      </c>
      <c r="G51" s="27">
        <v>16.952400000000001</v>
      </c>
      <c r="H51" s="27" t="s">
        <v>119</v>
      </c>
      <c r="I51" s="27">
        <v>0.13596580804871725</v>
      </c>
      <c r="L51" s="63"/>
    </row>
    <row r="52" spans="1:14" hidden="1" x14ac:dyDescent="0.2">
      <c r="A52" s="10">
        <v>0</v>
      </c>
      <c r="B52" s="26" t="s">
        <v>201</v>
      </c>
      <c r="C52" s="27" t="s">
        <v>119</v>
      </c>
      <c r="D52" s="27">
        <v>5</v>
      </c>
      <c r="E52" s="27"/>
      <c r="F52" s="71">
        <v>19.788</v>
      </c>
      <c r="G52" s="27">
        <v>98.94</v>
      </c>
      <c r="H52" s="27" t="s">
        <v>119</v>
      </c>
      <c r="I52" s="27">
        <v>0.79354292302801277</v>
      </c>
    </row>
    <row r="53" spans="1:14" hidden="1" x14ac:dyDescent="0.2">
      <c r="A53" s="10">
        <v>0</v>
      </c>
      <c r="B53" s="26" t="s">
        <v>202</v>
      </c>
      <c r="C53" s="27" t="s">
        <v>119</v>
      </c>
      <c r="D53" s="27">
        <v>1.4000000000000001</v>
      </c>
      <c r="E53" s="27"/>
      <c r="F53" s="71">
        <v>20.247000000000003</v>
      </c>
      <c r="G53" s="27">
        <v>28.345800000000008</v>
      </c>
      <c r="H53" s="27" t="s">
        <v>119</v>
      </c>
      <c r="I53" s="27">
        <v>0.22734595702008742</v>
      </c>
    </row>
    <row r="54" spans="1:14" s="176" customFormat="1" x14ac:dyDescent="0.2">
      <c r="A54" s="10">
        <v>1</v>
      </c>
      <c r="B54" s="26" t="s">
        <v>203</v>
      </c>
      <c r="C54" s="27" t="s">
        <v>119</v>
      </c>
      <c r="D54" s="27">
        <v>3500</v>
      </c>
      <c r="E54" s="27"/>
      <c r="F54" s="71">
        <v>4.5999999999999999E-2</v>
      </c>
      <c r="G54" s="27">
        <v>161</v>
      </c>
      <c r="H54" s="27" t="s">
        <v>119</v>
      </c>
      <c r="I54" s="27">
        <v>1.2912917991460486</v>
      </c>
      <c r="L54" s="74">
        <f>SUM(G55:G74)</f>
        <v>4370.7551609379316</v>
      </c>
      <c r="N54" s="218" t="e">
        <v>#VALUE!</v>
      </c>
    </row>
    <row r="55" spans="1:14" x14ac:dyDescent="0.2">
      <c r="A55" s="176">
        <v>1</v>
      </c>
      <c r="B55" s="88" t="s">
        <v>159</v>
      </c>
      <c r="C55" s="167" t="s">
        <v>119</v>
      </c>
      <c r="D55" s="246" t="s">
        <v>119</v>
      </c>
      <c r="E55" s="168" t="s">
        <v>119</v>
      </c>
      <c r="F55" s="169" t="s">
        <v>119</v>
      </c>
      <c r="G55" s="91" t="s">
        <v>119</v>
      </c>
      <c r="H55" s="95">
        <v>4370.7551609379316</v>
      </c>
      <c r="I55" s="95" t="s">
        <v>119</v>
      </c>
    </row>
    <row r="56" spans="1:14" x14ac:dyDescent="0.2">
      <c r="A56" s="10">
        <v>1</v>
      </c>
      <c r="B56" s="11" t="s">
        <v>160</v>
      </c>
      <c r="C56" s="75" t="s">
        <v>119</v>
      </c>
      <c r="D56" s="27">
        <v>1.6</v>
      </c>
      <c r="E56" s="9" t="s">
        <v>119</v>
      </c>
      <c r="F56" s="28">
        <v>45</v>
      </c>
      <c r="G56" s="27">
        <v>72</v>
      </c>
      <c r="H56" s="9" t="s">
        <v>119</v>
      </c>
      <c r="I56" s="24">
        <v>0.57747210893487888</v>
      </c>
    </row>
    <row r="57" spans="1:14" x14ac:dyDescent="0.2">
      <c r="A57" s="10">
        <v>1</v>
      </c>
      <c r="B57" s="11" t="s">
        <v>161</v>
      </c>
      <c r="C57" s="75" t="s">
        <v>119</v>
      </c>
      <c r="D57" s="27">
        <v>3569</v>
      </c>
      <c r="E57" s="9" t="s">
        <v>119</v>
      </c>
      <c r="F57" s="154">
        <v>0.2</v>
      </c>
      <c r="G57" s="27">
        <v>713.80000000000007</v>
      </c>
      <c r="H57" s="9" t="s">
        <v>119</v>
      </c>
      <c r="I57" s="24">
        <v>5.7249943244127302</v>
      </c>
    </row>
    <row r="58" spans="1:14" x14ac:dyDescent="0.2">
      <c r="A58" s="10">
        <v>1</v>
      </c>
      <c r="B58" s="11" t="s">
        <v>162</v>
      </c>
      <c r="C58" s="75" t="s">
        <v>119</v>
      </c>
      <c r="D58" s="7">
        <v>1000000</v>
      </c>
      <c r="E58" s="9" t="s">
        <v>119</v>
      </c>
      <c r="F58" s="28">
        <v>2.5000000000000001E-4</v>
      </c>
      <c r="G58" s="27">
        <v>250</v>
      </c>
      <c r="H58" s="9" t="s">
        <v>119</v>
      </c>
      <c r="I58" s="24">
        <v>2.0051114893572182</v>
      </c>
    </row>
    <row r="59" spans="1:14" x14ac:dyDescent="0.2">
      <c r="A59" s="10">
        <v>1</v>
      </c>
      <c r="B59" s="11" t="s">
        <v>163</v>
      </c>
      <c r="C59" s="75" t="s">
        <v>119</v>
      </c>
      <c r="D59" s="7">
        <v>35000</v>
      </c>
      <c r="E59" s="9" t="s">
        <v>119</v>
      </c>
      <c r="F59" s="195">
        <v>0.05</v>
      </c>
      <c r="G59" s="7">
        <v>1750</v>
      </c>
      <c r="H59" s="9" t="s">
        <v>119</v>
      </c>
      <c r="I59" s="24">
        <v>14.035780425500526</v>
      </c>
    </row>
    <row r="60" spans="1:14" x14ac:dyDescent="0.2">
      <c r="A60" s="10">
        <v>1</v>
      </c>
      <c r="B60" s="11" t="s">
        <v>164</v>
      </c>
      <c r="C60" s="75" t="s">
        <v>119</v>
      </c>
      <c r="D60" s="7">
        <v>171</v>
      </c>
      <c r="E60" s="9" t="s">
        <v>119</v>
      </c>
      <c r="F60" s="195">
        <v>4.5444252873563222</v>
      </c>
      <c r="G60" s="7">
        <v>777.09672413793112</v>
      </c>
      <c r="H60" s="9" t="s">
        <v>119</v>
      </c>
      <c r="I60" s="24">
        <v>6.2326622796432893</v>
      </c>
    </row>
    <row r="61" spans="1:14" hidden="1" x14ac:dyDescent="0.2">
      <c r="A61" s="10">
        <v>0</v>
      </c>
      <c r="B61" s="11">
        <v>0</v>
      </c>
      <c r="C61" s="75" t="s">
        <v>119</v>
      </c>
      <c r="D61" s="7" t="s">
        <v>119</v>
      </c>
      <c r="E61" s="9" t="s">
        <v>119</v>
      </c>
      <c r="F61" s="9" t="s">
        <v>119</v>
      </c>
      <c r="G61" s="7" t="s">
        <v>119</v>
      </c>
      <c r="H61" s="9" t="s">
        <v>119</v>
      </c>
      <c r="I61" s="24" t="s">
        <v>119</v>
      </c>
    </row>
    <row r="62" spans="1:14" hidden="1" x14ac:dyDescent="0.2">
      <c r="A62" s="10">
        <v>0</v>
      </c>
      <c r="B62" s="11">
        <v>0</v>
      </c>
      <c r="C62" s="75" t="s">
        <v>119</v>
      </c>
      <c r="D62" s="7" t="s">
        <v>119</v>
      </c>
      <c r="E62" s="9" t="s">
        <v>119</v>
      </c>
      <c r="F62" s="9" t="s">
        <v>119</v>
      </c>
      <c r="G62" s="7" t="s">
        <v>119</v>
      </c>
      <c r="H62" s="9" t="s">
        <v>119</v>
      </c>
      <c r="I62" s="24" t="s">
        <v>119</v>
      </c>
    </row>
    <row r="63" spans="1:14" hidden="1" x14ac:dyDescent="0.2">
      <c r="A63" s="10">
        <v>0</v>
      </c>
      <c r="B63" s="11">
        <v>0</v>
      </c>
      <c r="C63" s="75" t="s">
        <v>119</v>
      </c>
      <c r="D63" s="7" t="s">
        <v>119</v>
      </c>
      <c r="E63" s="9" t="s">
        <v>119</v>
      </c>
      <c r="F63" s="9" t="s">
        <v>119</v>
      </c>
      <c r="G63" s="7" t="s">
        <v>119</v>
      </c>
      <c r="H63" s="9" t="s">
        <v>119</v>
      </c>
      <c r="I63" s="24" t="s">
        <v>119</v>
      </c>
    </row>
    <row r="64" spans="1:14" hidden="1" x14ac:dyDescent="0.2">
      <c r="A64" s="10">
        <v>0</v>
      </c>
      <c r="B64" s="11">
        <v>0</v>
      </c>
      <c r="C64" s="75" t="s">
        <v>119</v>
      </c>
      <c r="D64" s="7" t="s">
        <v>119</v>
      </c>
      <c r="E64" s="9" t="s">
        <v>119</v>
      </c>
      <c r="F64" s="9" t="s">
        <v>119</v>
      </c>
      <c r="G64" s="7" t="s">
        <v>119</v>
      </c>
      <c r="H64" s="9" t="s">
        <v>119</v>
      </c>
      <c r="I64" s="24" t="s">
        <v>119</v>
      </c>
    </row>
    <row r="65" spans="1:14" hidden="1" x14ac:dyDescent="0.2">
      <c r="A65" s="10">
        <v>0</v>
      </c>
      <c r="B65" s="11">
        <v>0</v>
      </c>
      <c r="C65" s="75" t="s">
        <v>119</v>
      </c>
      <c r="D65" s="7" t="s">
        <v>119</v>
      </c>
      <c r="E65" s="9" t="s">
        <v>119</v>
      </c>
      <c r="F65" s="9" t="s">
        <v>119</v>
      </c>
      <c r="G65" s="7" t="s">
        <v>119</v>
      </c>
      <c r="H65" s="9" t="s">
        <v>119</v>
      </c>
      <c r="I65" s="24" t="s">
        <v>119</v>
      </c>
    </row>
    <row r="66" spans="1:14" hidden="1" x14ac:dyDescent="0.2">
      <c r="A66" s="10">
        <v>0</v>
      </c>
      <c r="B66" s="11">
        <v>0</v>
      </c>
      <c r="C66" s="75" t="s">
        <v>119</v>
      </c>
      <c r="D66" s="7" t="s">
        <v>119</v>
      </c>
      <c r="E66" s="9" t="s">
        <v>119</v>
      </c>
      <c r="F66" s="9" t="s">
        <v>119</v>
      </c>
      <c r="G66" s="7" t="s">
        <v>119</v>
      </c>
      <c r="H66" s="9" t="s">
        <v>119</v>
      </c>
      <c r="I66" s="24" t="s">
        <v>119</v>
      </c>
    </row>
    <row r="67" spans="1:14" hidden="1" x14ac:dyDescent="0.2">
      <c r="A67" s="10">
        <v>0</v>
      </c>
      <c r="B67" s="11">
        <v>0</v>
      </c>
      <c r="C67" s="75" t="s">
        <v>119</v>
      </c>
      <c r="D67" s="7" t="s">
        <v>119</v>
      </c>
      <c r="E67" s="9" t="s">
        <v>119</v>
      </c>
      <c r="F67" s="9" t="s">
        <v>119</v>
      </c>
      <c r="G67" s="7" t="s">
        <v>119</v>
      </c>
      <c r="H67" s="9" t="s">
        <v>119</v>
      </c>
      <c r="I67" s="24" t="s">
        <v>119</v>
      </c>
    </row>
    <row r="68" spans="1:14" hidden="1" x14ac:dyDescent="0.2">
      <c r="A68" s="10">
        <v>0</v>
      </c>
      <c r="B68" s="11">
        <v>0</v>
      </c>
      <c r="C68" s="75" t="s">
        <v>119</v>
      </c>
      <c r="D68" s="7" t="s">
        <v>119</v>
      </c>
      <c r="E68" s="9" t="s">
        <v>119</v>
      </c>
      <c r="F68" s="9" t="s">
        <v>119</v>
      </c>
      <c r="G68" s="7" t="s">
        <v>119</v>
      </c>
      <c r="H68" s="9" t="s">
        <v>119</v>
      </c>
      <c r="I68" s="24" t="s">
        <v>119</v>
      </c>
    </row>
    <row r="69" spans="1:14" hidden="1" x14ac:dyDescent="0.2">
      <c r="A69" s="10">
        <v>0</v>
      </c>
      <c r="B69" s="11">
        <v>0</v>
      </c>
      <c r="C69" s="75" t="s">
        <v>119</v>
      </c>
      <c r="D69" s="7" t="s">
        <v>119</v>
      </c>
      <c r="E69" s="9" t="s">
        <v>119</v>
      </c>
      <c r="F69" s="9" t="s">
        <v>119</v>
      </c>
      <c r="G69" s="7" t="s">
        <v>119</v>
      </c>
      <c r="H69" s="9" t="s">
        <v>119</v>
      </c>
      <c r="I69" s="24" t="s">
        <v>119</v>
      </c>
    </row>
    <row r="70" spans="1:14" hidden="1" x14ac:dyDescent="0.2">
      <c r="A70" s="10">
        <v>0</v>
      </c>
      <c r="B70" s="11">
        <v>0</v>
      </c>
      <c r="C70" s="75" t="s">
        <v>119</v>
      </c>
      <c r="D70" s="7" t="s">
        <v>119</v>
      </c>
      <c r="E70" s="9" t="s">
        <v>119</v>
      </c>
      <c r="F70" s="9" t="s">
        <v>119</v>
      </c>
      <c r="G70" s="7" t="s">
        <v>119</v>
      </c>
      <c r="H70" s="9" t="s">
        <v>119</v>
      </c>
      <c r="I70" s="24" t="s">
        <v>119</v>
      </c>
    </row>
    <row r="71" spans="1:14" hidden="1" x14ac:dyDescent="0.2">
      <c r="A71" s="10">
        <v>0</v>
      </c>
      <c r="B71" s="11">
        <v>0</v>
      </c>
      <c r="C71" s="75" t="s">
        <v>119</v>
      </c>
      <c r="D71" s="7" t="s">
        <v>119</v>
      </c>
      <c r="E71" s="9" t="s">
        <v>119</v>
      </c>
      <c r="F71" s="9" t="s">
        <v>119</v>
      </c>
      <c r="G71" s="7" t="s">
        <v>119</v>
      </c>
      <c r="H71" s="9" t="s">
        <v>119</v>
      </c>
      <c r="I71" s="24" t="s">
        <v>119</v>
      </c>
    </row>
    <row r="72" spans="1:14" hidden="1" x14ac:dyDescent="0.2">
      <c r="A72" s="10">
        <v>0</v>
      </c>
      <c r="B72" s="11">
        <v>0</v>
      </c>
      <c r="C72" s="75" t="s">
        <v>119</v>
      </c>
      <c r="D72" s="7" t="s">
        <v>119</v>
      </c>
      <c r="E72" s="9" t="s">
        <v>119</v>
      </c>
      <c r="F72" s="9" t="s">
        <v>119</v>
      </c>
      <c r="G72" s="7" t="s">
        <v>119</v>
      </c>
      <c r="H72" s="9" t="s">
        <v>119</v>
      </c>
      <c r="I72" s="24" t="s">
        <v>119</v>
      </c>
    </row>
    <row r="73" spans="1:14" x14ac:dyDescent="0.2">
      <c r="A73" s="10">
        <v>1</v>
      </c>
      <c r="B73" s="11" t="s">
        <v>165</v>
      </c>
      <c r="C73" s="9" t="s">
        <v>119</v>
      </c>
      <c r="D73" s="26" t="s">
        <v>119</v>
      </c>
      <c r="E73" s="77" t="s">
        <v>119</v>
      </c>
      <c r="F73" s="71" t="s">
        <v>119</v>
      </c>
      <c r="G73" s="30">
        <v>771.6</v>
      </c>
      <c r="H73" s="24" t="s">
        <v>119</v>
      </c>
      <c r="I73" s="24">
        <v>6.1885761007521181</v>
      </c>
      <c r="M73" s="218">
        <v>100</v>
      </c>
    </row>
    <row r="74" spans="1:14" x14ac:dyDescent="0.2">
      <c r="A74" s="10">
        <v>1</v>
      </c>
      <c r="B74" s="26" t="s">
        <v>166</v>
      </c>
      <c r="C74" s="24" t="s">
        <v>119</v>
      </c>
      <c r="D74" s="27" t="s">
        <v>119</v>
      </c>
      <c r="E74" s="27"/>
      <c r="F74" s="71" t="s">
        <v>119</v>
      </c>
      <c r="G74" s="27">
        <v>36.258436799999998</v>
      </c>
      <c r="H74" s="27" t="s">
        <v>119</v>
      </c>
      <c r="I74" s="27">
        <v>0.29080883285525028</v>
      </c>
    </row>
    <row r="75" spans="1:14" x14ac:dyDescent="0.2">
      <c r="A75" s="10">
        <v>1</v>
      </c>
      <c r="B75" s="94" t="s">
        <v>167</v>
      </c>
      <c r="C75" s="95" t="s">
        <v>119</v>
      </c>
      <c r="D75" s="91" t="s">
        <v>119</v>
      </c>
      <c r="E75" s="91"/>
      <c r="F75" s="93" t="s">
        <v>119</v>
      </c>
      <c r="G75" s="91" t="s">
        <v>119</v>
      </c>
      <c r="H75" s="91">
        <v>1518.3600000000001</v>
      </c>
      <c r="I75" s="91" t="s">
        <v>119</v>
      </c>
      <c r="L75" s="63">
        <f>SUM(G76:G81)</f>
        <v>1518.3600000000001</v>
      </c>
      <c r="N75" s="218">
        <v>100.00000000000003</v>
      </c>
    </row>
    <row r="76" spans="1:14" x14ac:dyDescent="0.2">
      <c r="A76" s="10">
        <v>1</v>
      </c>
      <c r="B76" s="26" t="s">
        <v>204</v>
      </c>
      <c r="C76" s="24" t="s">
        <v>119</v>
      </c>
      <c r="D76" s="27">
        <v>117</v>
      </c>
      <c r="E76" s="27" t="s">
        <v>119</v>
      </c>
      <c r="F76" s="71" t="s">
        <v>119</v>
      </c>
      <c r="G76" s="27">
        <v>975</v>
      </c>
      <c r="H76" s="27" t="s">
        <v>119</v>
      </c>
      <c r="I76" s="27">
        <v>7.8199348084931506</v>
      </c>
    </row>
    <row r="77" spans="1:14" x14ac:dyDescent="0.2">
      <c r="A77" s="10">
        <v>1</v>
      </c>
      <c r="B77" s="26" t="s">
        <v>168</v>
      </c>
      <c r="C77" s="24" t="s">
        <v>119</v>
      </c>
      <c r="D77" s="70">
        <v>0.8</v>
      </c>
      <c r="E77" s="27"/>
      <c r="F77" s="71" t="s">
        <v>119</v>
      </c>
      <c r="G77" s="27">
        <v>543.36</v>
      </c>
      <c r="H77" s="27" t="s">
        <v>119</v>
      </c>
      <c r="I77" s="27">
        <v>4.3579895154285522</v>
      </c>
      <c r="M77" s="218">
        <v>100.00000000000003</v>
      </c>
    </row>
    <row r="78" spans="1:14" hidden="1" x14ac:dyDescent="0.2">
      <c r="A78" s="10">
        <v>0</v>
      </c>
      <c r="B78" s="26">
        <v>0</v>
      </c>
      <c r="C78" s="24" t="s">
        <v>119</v>
      </c>
      <c r="D78" s="27" t="s">
        <v>119</v>
      </c>
      <c r="E78" s="27"/>
      <c r="F78" s="70" t="s">
        <v>119</v>
      </c>
      <c r="G78" s="27" t="s">
        <v>119</v>
      </c>
      <c r="H78" s="27" t="s">
        <v>119</v>
      </c>
      <c r="I78" s="27" t="s">
        <v>119</v>
      </c>
    </row>
    <row r="79" spans="1:14" hidden="1" x14ac:dyDescent="0.2">
      <c r="A79" s="10">
        <v>0</v>
      </c>
      <c r="B79" s="26">
        <v>0</v>
      </c>
      <c r="C79" s="24" t="s">
        <v>119</v>
      </c>
      <c r="D79" s="27" t="s">
        <v>119</v>
      </c>
      <c r="E79" s="27" t="s">
        <v>119</v>
      </c>
      <c r="F79" s="70" t="s">
        <v>119</v>
      </c>
      <c r="G79" s="27" t="s">
        <v>119</v>
      </c>
      <c r="H79" s="27" t="s">
        <v>119</v>
      </c>
      <c r="I79" s="27" t="s">
        <v>119</v>
      </c>
    </row>
    <row r="80" spans="1:14" hidden="1" x14ac:dyDescent="0.2">
      <c r="A80" s="10">
        <v>0</v>
      </c>
      <c r="B80" s="26">
        <v>0</v>
      </c>
      <c r="C80" s="24" t="s">
        <v>119</v>
      </c>
      <c r="D80" s="27" t="s">
        <v>119</v>
      </c>
      <c r="E80" s="27" t="s">
        <v>119</v>
      </c>
      <c r="F80" s="70" t="s">
        <v>119</v>
      </c>
      <c r="G80" s="27" t="s">
        <v>119</v>
      </c>
      <c r="H80" s="27" t="s">
        <v>119</v>
      </c>
      <c r="I80" s="27" t="s">
        <v>119</v>
      </c>
    </row>
    <row r="81" spans="1:14" hidden="1" x14ac:dyDescent="0.2">
      <c r="A81" s="10">
        <v>0</v>
      </c>
      <c r="B81" s="11">
        <v>0</v>
      </c>
      <c r="C81" s="9" t="s">
        <v>119</v>
      </c>
      <c r="D81" s="26" t="s">
        <v>119</v>
      </c>
      <c r="E81" s="77" t="s">
        <v>119</v>
      </c>
      <c r="F81" s="75" t="s">
        <v>119</v>
      </c>
      <c r="G81" s="83" t="s">
        <v>119</v>
      </c>
      <c r="H81" s="9" t="s">
        <v>119</v>
      </c>
      <c r="I81" s="24" t="s">
        <v>119</v>
      </c>
    </row>
    <row r="82" spans="1:14" x14ac:dyDescent="0.2">
      <c r="A82" s="10">
        <v>1</v>
      </c>
      <c r="B82" s="94" t="s">
        <v>169</v>
      </c>
      <c r="C82" s="95" t="s">
        <v>119</v>
      </c>
      <c r="D82" s="91" t="s">
        <v>119</v>
      </c>
      <c r="E82" s="91"/>
      <c r="F82" s="93" t="s">
        <v>119</v>
      </c>
      <c r="G82" s="91" t="s">
        <v>119</v>
      </c>
      <c r="H82" s="91">
        <v>3064.6433162467256</v>
      </c>
      <c r="I82" s="91" t="s">
        <v>119</v>
      </c>
      <c r="L82" s="63">
        <f>SUM(G83:G84)</f>
        <v>3064.6433162467256</v>
      </c>
      <c r="N82" s="218">
        <v>98.845666660663525</v>
      </c>
    </row>
    <row r="83" spans="1:14" x14ac:dyDescent="0.2">
      <c r="A83" s="10">
        <v>1</v>
      </c>
      <c r="B83" s="31" t="s">
        <v>170</v>
      </c>
      <c r="C83" s="24" t="s">
        <v>119</v>
      </c>
      <c r="D83" s="27">
        <v>101.05156246656433</v>
      </c>
      <c r="E83" s="27"/>
      <c r="F83" s="71">
        <v>20.433935028278594</v>
      </c>
      <c r="G83" s="27">
        <v>2064.8810619478113</v>
      </c>
      <c r="H83" s="27" t="s">
        <v>119</v>
      </c>
      <c r="I83" s="27">
        <v>16.561266965870761</v>
      </c>
      <c r="M83" s="218">
        <v>97.455334106631312</v>
      </c>
    </row>
    <row r="84" spans="1:14" x14ac:dyDescent="0.2">
      <c r="A84" s="10">
        <v>1</v>
      </c>
      <c r="B84" s="31" t="s">
        <v>171</v>
      </c>
      <c r="C84" s="24" t="s">
        <v>119</v>
      </c>
      <c r="D84" s="27">
        <v>170.54433466795859</v>
      </c>
      <c r="E84" s="27"/>
      <c r="F84" s="71">
        <v>5.8621839080459761</v>
      </c>
      <c r="G84" s="27">
        <v>999.7622542989144</v>
      </c>
      <c r="H84" s="27" t="s">
        <v>119</v>
      </c>
      <c r="I84" s="27">
        <v>8.0185391308817042</v>
      </c>
      <c r="M84" s="218">
        <v>101.84661117038574</v>
      </c>
    </row>
    <row r="85" spans="1:14" x14ac:dyDescent="0.2">
      <c r="A85" s="10">
        <v>1</v>
      </c>
      <c r="B85" s="94" t="s">
        <v>172</v>
      </c>
      <c r="C85" s="95" t="s">
        <v>119</v>
      </c>
      <c r="D85" s="91" t="s">
        <v>119</v>
      </c>
      <c r="E85" s="91"/>
      <c r="F85" s="93" t="s">
        <v>119</v>
      </c>
      <c r="G85" s="91" t="s">
        <v>119</v>
      </c>
      <c r="H85" s="91">
        <v>885.81066759107125</v>
      </c>
      <c r="I85" s="91" t="s">
        <v>119</v>
      </c>
      <c r="L85" s="63">
        <f>SUM(G86:G91)</f>
        <v>885.81066759107125</v>
      </c>
      <c r="N85" s="218">
        <v>104.81688659325017</v>
      </c>
    </row>
    <row r="86" spans="1:14" hidden="1" x14ac:dyDescent="0.2">
      <c r="A86" s="10">
        <v>0</v>
      </c>
      <c r="B86" s="12" t="s">
        <v>173</v>
      </c>
      <c r="C86" s="9" t="s">
        <v>119</v>
      </c>
      <c r="D86" s="76" t="s">
        <v>119</v>
      </c>
      <c r="E86" s="77" t="s">
        <v>119</v>
      </c>
      <c r="F86" s="84" t="s">
        <v>119</v>
      </c>
      <c r="G86" s="8" t="s">
        <v>119</v>
      </c>
      <c r="H86" s="9" t="s">
        <v>119</v>
      </c>
      <c r="I86" s="24" t="s">
        <v>119</v>
      </c>
    </row>
    <row r="87" spans="1:14" x14ac:dyDescent="0.2">
      <c r="A87" s="10">
        <v>1</v>
      </c>
      <c r="B87" s="31" t="s">
        <v>174</v>
      </c>
      <c r="C87" s="24" t="s">
        <v>119</v>
      </c>
      <c r="D87" s="27" t="s">
        <v>119</v>
      </c>
      <c r="E87" s="27"/>
      <c r="F87" s="71" t="s">
        <v>119</v>
      </c>
      <c r="G87" s="27">
        <v>343.76783365700925</v>
      </c>
      <c r="H87" s="27" t="s">
        <v>119</v>
      </c>
      <c r="I87" s="27">
        <v>2.7571713317484412</v>
      </c>
      <c r="M87" s="218">
        <v>102.00543207142879</v>
      </c>
    </row>
    <row r="88" spans="1:14" x14ac:dyDescent="0.2">
      <c r="A88" s="10">
        <v>1</v>
      </c>
      <c r="B88" s="31" t="s">
        <v>175</v>
      </c>
      <c r="C88" s="24" t="s">
        <v>119</v>
      </c>
      <c r="D88" s="27" t="s">
        <v>119</v>
      </c>
      <c r="E88" s="27"/>
      <c r="F88" s="71" t="s">
        <v>119</v>
      </c>
      <c r="G88" s="27">
        <v>356.90222066036478</v>
      </c>
      <c r="H88" s="27" t="s">
        <v>119</v>
      </c>
      <c r="I88" s="27">
        <v>2.8625149728928099</v>
      </c>
      <c r="M88" s="218">
        <v>101.47316117840342</v>
      </c>
    </row>
    <row r="89" spans="1:14" x14ac:dyDescent="0.2">
      <c r="A89" s="10">
        <v>1</v>
      </c>
      <c r="B89" s="31" t="s">
        <v>176</v>
      </c>
      <c r="C89" s="24" t="s">
        <v>119</v>
      </c>
      <c r="D89" s="27" t="s">
        <v>119</v>
      </c>
      <c r="E89" s="27"/>
      <c r="F89" s="71" t="s">
        <v>119</v>
      </c>
      <c r="G89" s="27">
        <v>185.14061327369726</v>
      </c>
      <c r="H89" s="27" t="s">
        <v>119</v>
      </c>
      <c r="I89" s="27">
        <v>1.4849102832869274</v>
      </c>
      <c r="M89" s="218">
        <v>118.39689103752787</v>
      </c>
    </row>
    <row r="90" spans="1:14" hidden="1" x14ac:dyDescent="0.2">
      <c r="A90" s="10">
        <v>0</v>
      </c>
      <c r="B90" s="11">
        <v>0</v>
      </c>
      <c r="C90" s="9" t="s">
        <v>119</v>
      </c>
      <c r="D90" s="9" t="s">
        <v>119</v>
      </c>
      <c r="E90" s="77" t="s">
        <v>119</v>
      </c>
      <c r="F90" s="75" t="s">
        <v>119</v>
      </c>
      <c r="G90" s="27" t="s">
        <v>119</v>
      </c>
      <c r="H90" s="26" t="s">
        <v>119</v>
      </c>
      <c r="I90" s="24" t="s">
        <v>119</v>
      </c>
    </row>
    <row r="91" spans="1:14" hidden="1" x14ac:dyDescent="0.2">
      <c r="A91" s="10">
        <v>0</v>
      </c>
      <c r="B91" s="12" t="s">
        <v>177</v>
      </c>
      <c r="C91" s="9" t="s">
        <v>119</v>
      </c>
      <c r="D91" s="85" t="s">
        <v>119</v>
      </c>
      <c r="E91" s="77" t="s">
        <v>119</v>
      </c>
      <c r="F91" s="75" t="s">
        <v>119</v>
      </c>
      <c r="G91" s="86" t="s">
        <v>119</v>
      </c>
      <c r="H91" s="9" t="s">
        <v>119</v>
      </c>
      <c r="I91" s="24" t="s">
        <v>119</v>
      </c>
    </row>
    <row r="92" spans="1:14" x14ac:dyDescent="0.2">
      <c r="A92" s="10">
        <v>1</v>
      </c>
      <c r="B92" s="31" t="s">
        <v>178</v>
      </c>
      <c r="C92" s="24" t="s">
        <v>119</v>
      </c>
      <c r="D92" s="27" t="s">
        <v>119</v>
      </c>
      <c r="E92" s="27"/>
      <c r="F92" s="71" t="s">
        <v>119</v>
      </c>
      <c r="G92" s="27">
        <v>524.44730275787435</v>
      </c>
      <c r="H92" s="27" t="s">
        <v>119</v>
      </c>
      <c r="I92" s="27">
        <v>4.2063012492888694</v>
      </c>
      <c r="L92" s="63">
        <f>+G92</f>
        <v>524.44730275787435</v>
      </c>
      <c r="M92" s="218">
        <v>99.899640012778065</v>
      </c>
    </row>
    <row r="93" spans="1:14" hidden="1" x14ac:dyDescent="0.2">
      <c r="A93" s="10">
        <v>0</v>
      </c>
      <c r="B93" s="9">
        <v>0</v>
      </c>
      <c r="C93" s="9" t="s">
        <v>119</v>
      </c>
      <c r="D93" s="9" t="s">
        <v>119</v>
      </c>
      <c r="E93" s="77" t="s">
        <v>119</v>
      </c>
      <c r="F93" s="75" t="s">
        <v>119</v>
      </c>
      <c r="G93" s="27" t="s">
        <v>119</v>
      </c>
      <c r="H93" s="24" t="s">
        <v>119</v>
      </c>
      <c r="I93" s="24" t="s">
        <v>119</v>
      </c>
    </row>
    <row r="94" spans="1:14" x14ac:dyDescent="0.2">
      <c r="A94" s="10">
        <v>1</v>
      </c>
      <c r="B94" s="37" t="s">
        <v>4</v>
      </c>
      <c r="C94" s="38" t="s">
        <v>119</v>
      </c>
      <c r="D94" s="64" t="s">
        <v>119</v>
      </c>
      <c r="E94" s="65"/>
      <c r="F94" s="155" t="s">
        <v>119</v>
      </c>
      <c r="G94" s="39">
        <v>12468.134631263965</v>
      </c>
      <c r="H94" s="38" t="s">
        <v>119</v>
      </c>
      <c r="I94" s="38">
        <v>99.999999999999972</v>
      </c>
      <c r="K94" s="63"/>
      <c r="L94" s="63">
        <f>SUM(L31:L92)</f>
        <v>12468.134631263965</v>
      </c>
    </row>
    <row r="95" spans="1:14" hidden="1" x14ac:dyDescent="0.2">
      <c r="A95" s="10">
        <v>0</v>
      </c>
      <c r="B95" s="12" t="s">
        <v>49</v>
      </c>
      <c r="C95" s="9" t="s">
        <v>119</v>
      </c>
      <c r="D95" s="9" t="s">
        <v>119</v>
      </c>
      <c r="E95" s="77" t="s">
        <v>119</v>
      </c>
      <c r="F95" s="75" t="s">
        <v>119</v>
      </c>
      <c r="G95" s="27" t="s">
        <v>119</v>
      </c>
      <c r="H95" s="24" t="s">
        <v>119</v>
      </c>
      <c r="I95" s="9" t="s">
        <v>119</v>
      </c>
    </row>
    <row r="96" spans="1:14" hidden="1" x14ac:dyDescent="0.2">
      <c r="A96" s="10">
        <v>0</v>
      </c>
      <c r="B96" s="76">
        <v>0</v>
      </c>
      <c r="C96" s="9" t="s">
        <v>119</v>
      </c>
      <c r="D96" s="76" t="s">
        <v>119</v>
      </c>
      <c r="E96" s="77" t="s">
        <v>119</v>
      </c>
      <c r="F96" s="77" t="s">
        <v>119</v>
      </c>
      <c r="G96" s="78" t="s">
        <v>119</v>
      </c>
      <c r="H96" s="24" t="s">
        <v>119</v>
      </c>
      <c r="I96" s="9" t="s">
        <v>119</v>
      </c>
    </row>
    <row r="97" spans="1:12" hidden="1" x14ac:dyDescent="0.2">
      <c r="A97" s="10">
        <v>0</v>
      </c>
      <c r="B97" s="76">
        <v>0</v>
      </c>
      <c r="C97" s="9" t="s">
        <v>119</v>
      </c>
      <c r="D97" s="76" t="s">
        <v>119</v>
      </c>
      <c r="E97" s="77" t="s">
        <v>119</v>
      </c>
      <c r="F97" s="77" t="s">
        <v>119</v>
      </c>
      <c r="G97" s="78" t="s">
        <v>119</v>
      </c>
      <c r="H97" s="9" t="s">
        <v>119</v>
      </c>
      <c r="I97" s="9" t="s">
        <v>119</v>
      </c>
    </row>
    <row r="98" spans="1:12" hidden="1" x14ac:dyDescent="0.2">
      <c r="A98" s="10">
        <v>0</v>
      </c>
      <c r="B98" s="76">
        <v>0</v>
      </c>
      <c r="C98" s="9" t="s">
        <v>119</v>
      </c>
      <c r="D98" s="76" t="s">
        <v>119</v>
      </c>
      <c r="E98" s="77" t="s">
        <v>119</v>
      </c>
      <c r="F98" s="77" t="s">
        <v>119</v>
      </c>
      <c r="G98" s="78" t="s">
        <v>119</v>
      </c>
      <c r="H98" s="9" t="s">
        <v>119</v>
      </c>
      <c r="I98" s="9" t="s">
        <v>119</v>
      </c>
    </row>
    <row r="99" spans="1:12" x14ac:dyDescent="0.2">
      <c r="A99" s="10">
        <v>1</v>
      </c>
      <c r="B99" s="41" t="s">
        <v>5</v>
      </c>
      <c r="C99" s="42" t="s">
        <v>119</v>
      </c>
      <c r="D99" s="66" t="s">
        <v>119</v>
      </c>
      <c r="E99" s="66"/>
      <c r="F99" s="156" t="s">
        <v>119</v>
      </c>
      <c r="G99" s="41">
        <v>12468.134631263965</v>
      </c>
      <c r="H99" s="57" t="s">
        <v>119</v>
      </c>
      <c r="I99" s="57" t="s">
        <v>119</v>
      </c>
    </row>
    <row r="100" spans="1:12" x14ac:dyDescent="0.2">
      <c r="A100" s="10">
        <v>1</v>
      </c>
      <c r="B100" s="33" t="s">
        <v>179</v>
      </c>
      <c r="C100" s="42" t="s">
        <v>119</v>
      </c>
      <c r="D100" s="67" t="s">
        <v>119</v>
      </c>
      <c r="E100" s="59"/>
      <c r="F100" s="170">
        <v>0.35623241803611327</v>
      </c>
      <c r="G100" s="35" t="s">
        <v>119</v>
      </c>
      <c r="H100" s="59" t="s">
        <v>119</v>
      </c>
      <c r="I100" s="59" t="s">
        <v>119</v>
      </c>
    </row>
    <row r="101" spans="1:12" hidden="1" x14ac:dyDescent="0.2">
      <c r="A101" s="10">
        <v>0</v>
      </c>
      <c r="B101" s="12">
        <v>0</v>
      </c>
      <c r="C101" s="9" t="s">
        <v>119</v>
      </c>
      <c r="D101" s="26" t="s">
        <v>119</v>
      </c>
      <c r="E101" s="26" t="s">
        <v>119</v>
      </c>
      <c r="F101" s="27" t="s">
        <v>119</v>
      </c>
      <c r="G101" s="30" t="s">
        <v>119</v>
      </c>
      <c r="H101" s="9" t="s">
        <v>119</v>
      </c>
      <c r="I101" s="9" t="s">
        <v>119</v>
      </c>
    </row>
    <row r="102" spans="1:12" hidden="1" x14ac:dyDescent="0.2">
      <c r="A102" s="10">
        <v>0</v>
      </c>
      <c r="B102" s="12">
        <v>0</v>
      </c>
      <c r="C102" s="87" t="s">
        <v>119</v>
      </c>
      <c r="D102" s="25" t="s">
        <v>119</v>
      </c>
      <c r="E102" s="25" t="s">
        <v>119</v>
      </c>
      <c r="F102" s="25" t="s">
        <v>119</v>
      </c>
      <c r="G102" s="40" t="s">
        <v>119</v>
      </c>
      <c r="H102" s="9" t="s">
        <v>119</v>
      </c>
      <c r="I102" s="9" t="s">
        <v>119</v>
      </c>
    </row>
    <row r="103" spans="1:12" x14ac:dyDescent="0.2">
      <c r="A103" s="10">
        <v>1</v>
      </c>
      <c r="B103" s="43" t="s">
        <v>6</v>
      </c>
      <c r="C103" s="24" t="s">
        <v>119</v>
      </c>
      <c r="D103" s="24" t="s">
        <v>119</v>
      </c>
      <c r="E103" s="26"/>
      <c r="F103" s="71" t="s">
        <v>119</v>
      </c>
      <c r="G103" s="27" t="s">
        <v>119</v>
      </c>
      <c r="H103" s="24">
        <v>1662.1844751858662</v>
      </c>
      <c r="I103" s="24" t="s">
        <v>119</v>
      </c>
    </row>
    <row r="104" spans="1:12" hidden="1" x14ac:dyDescent="0.2">
      <c r="A104" s="10">
        <v>0</v>
      </c>
      <c r="B104" s="43" t="s">
        <v>180</v>
      </c>
      <c r="C104" s="24" t="s">
        <v>119</v>
      </c>
      <c r="D104" s="24" t="s">
        <v>119</v>
      </c>
      <c r="E104" s="26"/>
      <c r="F104" s="71" t="s">
        <v>119</v>
      </c>
      <c r="G104" s="27" t="s">
        <v>119</v>
      </c>
      <c r="H104" s="24">
        <v>1662.1844751858662</v>
      </c>
      <c r="I104" s="24" t="s">
        <v>119</v>
      </c>
    </row>
    <row r="105" spans="1:12" x14ac:dyDescent="0.2">
      <c r="A105" s="10">
        <v>1</v>
      </c>
      <c r="B105" s="26" t="s">
        <v>181</v>
      </c>
      <c r="C105" s="24" t="s">
        <v>119</v>
      </c>
      <c r="D105" s="271">
        <v>2064.8810619478113</v>
      </c>
      <c r="E105" s="271"/>
      <c r="F105" s="271">
        <v>0.27195433341851943</v>
      </c>
      <c r="G105" s="26">
        <v>54.390866683703884</v>
      </c>
      <c r="H105" s="24" t="s">
        <v>119</v>
      </c>
      <c r="I105" s="24" t="s">
        <v>119</v>
      </c>
    </row>
    <row r="106" spans="1:12" hidden="1" x14ac:dyDescent="0.2">
      <c r="A106" s="10">
        <v>0</v>
      </c>
      <c r="B106" s="26" t="s">
        <v>182</v>
      </c>
      <c r="C106" s="24" t="s">
        <v>119</v>
      </c>
      <c r="D106" s="26" t="s">
        <v>119</v>
      </c>
      <c r="E106" s="26"/>
      <c r="F106" s="26" t="s">
        <v>119</v>
      </c>
      <c r="G106" s="26" t="s">
        <v>119</v>
      </c>
      <c r="H106" s="24" t="s">
        <v>119</v>
      </c>
      <c r="I106" s="24" t="s">
        <v>119</v>
      </c>
    </row>
    <row r="107" spans="1:12" x14ac:dyDescent="0.2">
      <c r="A107" s="10">
        <v>1</v>
      </c>
      <c r="B107" s="11" t="s">
        <v>183</v>
      </c>
      <c r="C107" s="9" t="s">
        <v>119</v>
      </c>
      <c r="D107" s="76">
        <v>1</v>
      </c>
      <c r="E107" s="77" t="s">
        <v>119</v>
      </c>
      <c r="F107" s="26">
        <v>172.59</v>
      </c>
      <c r="G107" s="26">
        <v>172.59</v>
      </c>
      <c r="H107" s="9" t="s">
        <v>119</v>
      </c>
      <c r="I107" s="9" t="s">
        <v>119</v>
      </c>
    </row>
    <row r="108" spans="1:12" x14ac:dyDescent="0.2">
      <c r="A108" s="10">
        <v>1</v>
      </c>
      <c r="B108" s="11" t="s">
        <v>184</v>
      </c>
      <c r="C108" s="9" t="s">
        <v>119</v>
      </c>
      <c r="D108" s="76">
        <v>1</v>
      </c>
      <c r="E108" s="77" t="s">
        <v>119</v>
      </c>
      <c r="F108" s="271">
        <v>0.56755089230060951</v>
      </c>
      <c r="G108" s="26">
        <v>97.953608502162197</v>
      </c>
      <c r="H108" s="24" t="s">
        <v>119</v>
      </c>
      <c r="I108" s="9" t="s">
        <v>119</v>
      </c>
    </row>
    <row r="109" spans="1:12" x14ac:dyDescent="0.2">
      <c r="A109" s="10">
        <v>1</v>
      </c>
      <c r="B109" s="11" t="s">
        <v>185</v>
      </c>
      <c r="C109" s="9" t="s">
        <v>119</v>
      </c>
      <c r="D109" s="76">
        <v>1</v>
      </c>
      <c r="E109" s="77" t="s">
        <v>119</v>
      </c>
      <c r="F109" s="26">
        <v>1337.25</v>
      </c>
      <c r="G109" s="26">
        <v>1337.25</v>
      </c>
      <c r="H109" s="24" t="s">
        <v>119</v>
      </c>
      <c r="I109" s="9" t="s">
        <v>119</v>
      </c>
    </row>
    <row r="110" spans="1:12" hidden="1" x14ac:dyDescent="0.2">
      <c r="A110" s="10">
        <v>0</v>
      </c>
      <c r="B110" s="11" t="e">
        <v>#N/A</v>
      </c>
      <c r="C110" s="9" t="s">
        <v>119</v>
      </c>
      <c r="D110" s="76" t="s">
        <v>119</v>
      </c>
      <c r="E110" s="77" t="s">
        <v>119</v>
      </c>
      <c r="F110" s="77" t="s">
        <v>119</v>
      </c>
      <c r="G110" s="78" t="s">
        <v>119</v>
      </c>
      <c r="H110" s="9" t="s">
        <v>119</v>
      </c>
      <c r="I110" s="9" t="s">
        <v>119</v>
      </c>
    </row>
    <row r="111" spans="1:12" hidden="1" x14ac:dyDescent="0.2">
      <c r="A111" s="10">
        <v>0</v>
      </c>
      <c r="B111" s="88" t="s">
        <v>187</v>
      </c>
      <c r="C111" s="9" t="s">
        <v>119</v>
      </c>
      <c r="D111" s="76" t="s">
        <v>119</v>
      </c>
      <c r="E111" s="77" t="s">
        <v>119</v>
      </c>
      <c r="F111" s="85" t="s">
        <v>119</v>
      </c>
      <c r="G111" s="89" t="s">
        <v>119</v>
      </c>
      <c r="H111" s="24" t="s">
        <v>119</v>
      </c>
      <c r="I111" s="9" t="s">
        <v>119</v>
      </c>
    </row>
    <row r="112" spans="1:12" x14ac:dyDescent="0.2">
      <c r="A112" s="10">
        <v>1</v>
      </c>
      <c r="B112" s="33" t="s">
        <v>7</v>
      </c>
      <c r="C112" s="34" t="s">
        <v>119</v>
      </c>
      <c r="D112" s="34" t="s">
        <v>119</v>
      </c>
      <c r="E112" s="35"/>
      <c r="F112" s="157" t="s">
        <v>119</v>
      </c>
      <c r="G112" s="36">
        <v>10805.950156078099</v>
      </c>
      <c r="H112" s="35" t="s">
        <v>119</v>
      </c>
      <c r="I112" s="34" t="s">
        <v>119</v>
      </c>
      <c r="L112" s="63" t="e">
        <f>+L94-G105-G106</f>
        <v>#VALUE!</v>
      </c>
    </row>
    <row r="113" spans="1:14" x14ac:dyDescent="0.2">
      <c r="A113" s="10">
        <v>1</v>
      </c>
      <c r="B113" s="33" t="s">
        <v>8</v>
      </c>
      <c r="C113" s="42" t="s">
        <v>119</v>
      </c>
      <c r="D113" s="42" t="s">
        <v>119</v>
      </c>
      <c r="E113" s="41"/>
      <c r="F113" s="158">
        <v>0.30874143303080281</v>
      </c>
      <c r="G113" s="60" t="s">
        <v>119</v>
      </c>
      <c r="H113" s="42" t="s">
        <v>119</v>
      </c>
      <c r="I113" s="42" t="s">
        <v>119</v>
      </c>
      <c r="L113" s="10" t="e">
        <f>L112/G9-F113</f>
        <v>#VALUE!</v>
      </c>
      <c r="N113" s="10">
        <v>106.32473699857226</v>
      </c>
    </row>
    <row r="115" spans="1:14" x14ac:dyDescent="0.2">
      <c r="B115" s="10" t="s">
        <v>57</v>
      </c>
    </row>
  </sheetData>
  <autoFilter ref="A1:H113">
    <filterColumn colId="0">
      <filters>
        <filter val="1"/>
      </filters>
    </filterColumn>
  </autoFilter>
  <phoneticPr fontId="5" type="noConversion"/>
  <conditionalFormatting sqref="E25:E26 D22:D26 F22:I26 E22:E23 D20:I21 C33 D27:I27 C3:I3 I55:I73 D74:I80 I81 D82:I85 I86 D87:I89 I90:I91 I93 D92:I92 D31:I54 D55:H72">
    <cfRule type="cellIs" dxfId="17" priority="1" stopIfTrue="1" operator="equal">
      <formula>0</formula>
    </cfRule>
  </conditionalFormatting>
  <pageMargins left="0.75" right="0.75" top="1" bottom="1" header="0" footer="0"/>
  <pageSetup paperSize="9" scale="87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N115"/>
  <sheetViews>
    <sheetView workbookViewId="0"/>
  </sheetViews>
  <sheetFormatPr defaultRowHeight="12" x14ac:dyDescent="0.2"/>
  <cols>
    <col min="1" max="1" width="3.28515625" style="10" customWidth="1"/>
    <col min="2" max="2" width="40.7109375" style="10" customWidth="1"/>
    <col min="3" max="3" width="4.85546875" style="10" customWidth="1"/>
    <col min="4" max="4" width="10" style="10" customWidth="1"/>
    <col min="5" max="5" width="4.85546875" style="10" customWidth="1"/>
    <col min="6" max="6" width="9.7109375" style="10" customWidth="1"/>
    <col min="7" max="8" width="9.140625" style="10"/>
    <col min="9" max="9" width="9.140625" style="23"/>
    <col min="10" max="10" width="9.140625" style="10"/>
    <col min="11" max="11" width="0" style="10" hidden="1" customWidth="1"/>
    <col min="12" max="12" width="9.140625" style="10" hidden="1" customWidth="1"/>
    <col min="13" max="14" width="0" style="10" hidden="1" customWidth="1"/>
    <col min="15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10">
        <v>7</v>
      </c>
      <c r="H1" s="10">
        <v>8</v>
      </c>
    </row>
    <row r="2" spans="1:9" hidden="1" x14ac:dyDescent="0.2"/>
    <row r="3" spans="1:9" x14ac:dyDescent="0.2">
      <c r="A3" s="10">
        <v>1</v>
      </c>
      <c r="B3" s="95" t="s">
        <v>118</v>
      </c>
      <c r="C3" s="27" t="s">
        <v>119</v>
      </c>
      <c r="D3" s="27" t="s">
        <v>119</v>
      </c>
      <c r="E3" s="27"/>
      <c r="F3" s="27" t="s">
        <v>119</v>
      </c>
      <c r="G3" s="27" t="s">
        <v>119</v>
      </c>
      <c r="H3" s="27" t="s">
        <v>119</v>
      </c>
      <c r="I3" s="27" t="s">
        <v>119</v>
      </c>
    </row>
    <row r="4" spans="1:9" x14ac:dyDescent="0.2">
      <c r="A4" s="10">
        <v>1</v>
      </c>
      <c r="B4" s="95" t="s">
        <v>0</v>
      </c>
      <c r="C4" s="24" t="s">
        <v>119</v>
      </c>
      <c r="D4" s="24" t="s">
        <v>119</v>
      </c>
      <c r="E4" s="24"/>
      <c r="F4" s="24" t="s">
        <v>119</v>
      </c>
      <c r="G4" s="24" t="s">
        <v>119</v>
      </c>
      <c r="H4" s="24" t="s">
        <v>119</v>
      </c>
      <c r="I4" s="25" t="s">
        <v>119</v>
      </c>
    </row>
    <row r="5" spans="1:9" x14ac:dyDescent="0.2">
      <c r="A5" s="10">
        <v>1</v>
      </c>
      <c r="B5" s="24" t="s">
        <v>119</v>
      </c>
      <c r="C5" s="24" t="s">
        <v>119</v>
      </c>
      <c r="D5" s="61" t="s">
        <v>119</v>
      </c>
      <c r="E5" s="62"/>
      <c r="F5" s="62" t="s">
        <v>119</v>
      </c>
      <c r="G5" s="175" t="s">
        <v>120</v>
      </c>
      <c r="H5" s="62"/>
      <c r="I5" s="61" t="s">
        <v>119</v>
      </c>
    </row>
    <row r="6" spans="1:9" x14ac:dyDescent="0.2">
      <c r="A6" s="10">
        <v>1</v>
      </c>
      <c r="B6" s="79" t="s">
        <v>121</v>
      </c>
      <c r="C6" s="24" t="s">
        <v>119</v>
      </c>
      <c r="D6" s="61" t="s">
        <v>119</v>
      </c>
      <c r="E6" s="62"/>
      <c r="F6" s="62" t="s">
        <v>119</v>
      </c>
      <c r="G6" s="62" t="s">
        <v>119</v>
      </c>
      <c r="H6" s="62" t="s">
        <v>119</v>
      </c>
      <c r="I6" s="61" t="s">
        <v>119</v>
      </c>
    </row>
    <row r="7" spans="1:9" x14ac:dyDescent="0.2">
      <c r="A7" s="10">
        <v>1</v>
      </c>
      <c r="B7" s="95" t="s">
        <v>205</v>
      </c>
      <c r="C7" s="95"/>
      <c r="D7" s="61"/>
      <c r="E7" s="62"/>
      <c r="F7" s="62" t="s">
        <v>119</v>
      </c>
      <c r="G7" s="62" t="s">
        <v>119</v>
      </c>
      <c r="H7" s="62" t="s">
        <v>119</v>
      </c>
      <c r="I7" s="61" t="s">
        <v>119</v>
      </c>
    </row>
    <row r="8" spans="1:9" x14ac:dyDescent="0.2">
      <c r="A8" s="10">
        <v>1</v>
      </c>
      <c r="B8" s="24" t="s">
        <v>119</v>
      </c>
      <c r="C8" s="24" t="s">
        <v>119</v>
      </c>
      <c r="D8" s="61" t="s">
        <v>119</v>
      </c>
      <c r="E8" s="62"/>
      <c r="F8" s="62" t="s">
        <v>119</v>
      </c>
      <c r="G8" s="62" t="s">
        <v>119</v>
      </c>
      <c r="H8" s="62" t="s">
        <v>119</v>
      </c>
      <c r="I8" s="61" t="s">
        <v>119</v>
      </c>
    </row>
    <row r="9" spans="1:9" x14ac:dyDescent="0.2">
      <c r="A9" s="10">
        <v>1</v>
      </c>
      <c r="B9" s="95" t="s">
        <v>122</v>
      </c>
      <c r="C9" s="95" t="s">
        <v>119</v>
      </c>
      <c r="D9" s="101" t="s">
        <v>119</v>
      </c>
      <c r="E9" s="102"/>
      <c r="F9" s="102" t="s">
        <v>119</v>
      </c>
      <c r="G9" s="144">
        <v>35000</v>
      </c>
      <c r="H9" s="145" t="s">
        <v>1</v>
      </c>
      <c r="I9" s="61" t="s">
        <v>119</v>
      </c>
    </row>
    <row r="10" spans="1:9" x14ac:dyDescent="0.2">
      <c r="A10" s="10">
        <v>1</v>
      </c>
      <c r="B10" s="24" t="s">
        <v>119</v>
      </c>
      <c r="C10" s="24" t="s">
        <v>119</v>
      </c>
      <c r="D10" s="61" t="s">
        <v>119</v>
      </c>
      <c r="E10" s="62"/>
      <c r="F10" s="62" t="s">
        <v>119</v>
      </c>
      <c r="G10" s="96" t="s">
        <v>119</v>
      </c>
      <c r="H10" s="97" t="s">
        <v>119</v>
      </c>
      <c r="I10" s="61" t="s">
        <v>119</v>
      </c>
    </row>
    <row r="11" spans="1:9" x14ac:dyDescent="0.2">
      <c r="A11" s="10">
        <v>1</v>
      </c>
      <c r="B11" s="24" t="s">
        <v>123</v>
      </c>
      <c r="C11" s="24" t="s">
        <v>119</v>
      </c>
      <c r="D11" s="61" t="s">
        <v>119</v>
      </c>
      <c r="E11" s="62"/>
      <c r="F11" s="62" t="s">
        <v>119</v>
      </c>
      <c r="G11" s="96">
        <v>38888.888888888891</v>
      </c>
      <c r="H11" s="97" t="s">
        <v>1</v>
      </c>
      <c r="I11" s="61" t="s">
        <v>119</v>
      </c>
    </row>
    <row r="12" spans="1:9" x14ac:dyDescent="0.2">
      <c r="A12" s="10">
        <v>1</v>
      </c>
      <c r="B12" s="24" t="s">
        <v>124</v>
      </c>
      <c r="C12" s="24" t="s">
        <v>119</v>
      </c>
      <c r="D12" s="61" t="s">
        <v>119</v>
      </c>
      <c r="E12" s="62"/>
      <c r="F12" s="62" t="s">
        <v>119</v>
      </c>
      <c r="G12" s="40">
        <v>10</v>
      </c>
      <c r="H12" s="73" t="s">
        <v>2</v>
      </c>
      <c r="I12" s="61" t="s">
        <v>119</v>
      </c>
    </row>
    <row r="13" spans="1:9" x14ac:dyDescent="0.2">
      <c r="A13" s="10">
        <v>1</v>
      </c>
      <c r="B13" s="24" t="s">
        <v>119</v>
      </c>
      <c r="C13" s="24" t="s">
        <v>119</v>
      </c>
      <c r="D13" s="61" t="s">
        <v>119</v>
      </c>
      <c r="E13" s="62" t="s">
        <v>119</v>
      </c>
      <c r="F13" s="62" t="s">
        <v>119</v>
      </c>
      <c r="G13" s="62" t="s">
        <v>119</v>
      </c>
      <c r="H13" s="62" t="s">
        <v>119</v>
      </c>
      <c r="I13" s="61" t="s">
        <v>119</v>
      </c>
    </row>
    <row r="14" spans="1:9" x14ac:dyDescent="0.2">
      <c r="A14" s="10">
        <v>1</v>
      </c>
      <c r="B14" s="24" t="s">
        <v>119</v>
      </c>
      <c r="C14" s="24" t="s">
        <v>119</v>
      </c>
      <c r="D14" s="61" t="s">
        <v>119</v>
      </c>
      <c r="E14" s="62"/>
      <c r="F14" s="62" t="s">
        <v>119</v>
      </c>
      <c r="G14" s="40" t="s">
        <v>119</v>
      </c>
      <c r="H14" s="73" t="s">
        <v>119</v>
      </c>
      <c r="I14" s="61" t="s">
        <v>119</v>
      </c>
    </row>
    <row r="15" spans="1:9" x14ac:dyDescent="0.2">
      <c r="A15" s="10">
        <v>1</v>
      </c>
      <c r="B15" s="24" t="s">
        <v>125</v>
      </c>
      <c r="C15" s="24" t="s">
        <v>119</v>
      </c>
      <c r="D15" s="61" t="s">
        <v>119</v>
      </c>
      <c r="E15" s="62"/>
      <c r="F15" s="62" t="s">
        <v>119</v>
      </c>
      <c r="G15" s="249">
        <v>0.5</v>
      </c>
      <c r="H15" s="73" t="s">
        <v>3</v>
      </c>
      <c r="I15" s="61" t="s">
        <v>119</v>
      </c>
    </row>
    <row r="16" spans="1:9" x14ac:dyDescent="0.2">
      <c r="A16" s="10">
        <v>1</v>
      </c>
      <c r="B16" s="24" t="s">
        <v>126</v>
      </c>
      <c r="C16" s="24" t="s">
        <v>119</v>
      </c>
      <c r="D16" s="61" t="s">
        <v>119</v>
      </c>
      <c r="E16" s="62"/>
      <c r="F16" s="62" t="s">
        <v>119</v>
      </c>
      <c r="G16" s="40">
        <v>1</v>
      </c>
      <c r="H16" s="73" t="s">
        <v>127</v>
      </c>
      <c r="I16" s="61" t="s">
        <v>119</v>
      </c>
    </row>
    <row r="17" spans="1:12" x14ac:dyDescent="0.2">
      <c r="A17" s="10">
        <v>1</v>
      </c>
      <c r="B17" s="24" t="s">
        <v>119</v>
      </c>
      <c r="C17" s="24" t="s">
        <v>119</v>
      </c>
      <c r="D17" s="61" t="s">
        <v>119</v>
      </c>
      <c r="E17" s="62"/>
      <c r="F17" s="62" t="s">
        <v>119</v>
      </c>
      <c r="G17" s="40" t="s">
        <v>119</v>
      </c>
      <c r="H17" s="73" t="s">
        <v>119</v>
      </c>
      <c r="I17" s="61" t="s">
        <v>119</v>
      </c>
    </row>
    <row r="18" spans="1:12" x14ac:dyDescent="0.2">
      <c r="A18" s="10">
        <v>1</v>
      </c>
      <c r="B18" s="24" t="s">
        <v>128</v>
      </c>
      <c r="C18" s="25" t="s">
        <v>119</v>
      </c>
      <c r="D18" s="25" t="s">
        <v>119</v>
      </c>
      <c r="E18" s="25" t="s">
        <v>119</v>
      </c>
      <c r="F18" s="25" t="s">
        <v>119</v>
      </c>
      <c r="G18" s="40">
        <v>10.288</v>
      </c>
      <c r="H18" s="73" t="s">
        <v>2</v>
      </c>
      <c r="I18" s="25" t="s">
        <v>119</v>
      </c>
    </row>
    <row r="19" spans="1:12" customFormat="1" ht="12.75" x14ac:dyDescent="0.2">
      <c r="A19" s="10">
        <v>1</v>
      </c>
      <c r="B19" s="24" t="s">
        <v>119</v>
      </c>
      <c r="C19" s="21" t="s">
        <v>119</v>
      </c>
      <c r="D19" s="68" t="s">
        <v>119</v>
      </c>
      <c r="E19" s="69" t="s">
        <v>119</v>
      </c>
      <c r="F19" s="69" t="s">
        <v>119</v>
      </c>
      <c r="G19" s="69" t="s">
        <v>119</v>
      </c>
      <c r="H19" s="69" t="s">
        <v>119</v>
      </c>
      <c r="I19" s="68" t="s">
        <v>119</v>
      </c>
    </row>
    <row r="20" spans="1:12" customFormat="1" ht="12.75" hidden="1" x14ac:dyDescent="0.2">
      <c r="A20" s="10">
        <v>0</v>
      </c>
      <c r="B20" s="24" t="s">
        <v>129</v>
      </c>
      <c r="C20" s="27" t="s">
        <v>119</v>
      </c>
      <c r="D20" s="27" t="s">
        <v>119</v>
      </c>
      <c r="E20" s="24" t="s">
        <v>119</v>
      </c>
      <c r="F20" s="28" t="s">
        <v>119</v>
      </c>
      <c r="G20" s="27" t="s">
        <v>119</v>
      </c>
      <c r="H20" s="24" t="s">
        <v>119</v>
      </c>
      <c r="I20" s="25" t="s">
        <v>119</v>
      </c>
    </row>
    <row r="21" spans="1:12" customFormat="1" ht="12.75" x14ac:dyDescent="0.2">
      <c r="A21" s="10">
        <v>1</v>
      </c>
      <c r="B21" s="24" t="s">
        <v>189</v>
      </c>
      <c r="C21" s="15" t="s">
        <v>119</v>
      </c>
      <c r="D21" s="15" t="s">
        <v>119</v>
      </c>
      <c r="E21" s="14" t="s">
        <v>119</v>
      </c>
      <c r="F21" s="14" t="s">
        <v>119</v>
      </c>
      <c r="G21" s="216">
        <v>750000</v>
      </c>
      <c r="H21" s="14" t="s">
        <v>190</v>
      </c>
      <c r="I21" s="14" t="s">
        <v>119</v>
      </c>
    </row>
    <row r="22" spans="1:12" customFormat="1" ht="12.75" hidden="1" x14ac:dyDescent="0.2">
      <c r="A22" s="10">
        <v>0</v>
      </c>
      <c r="B22" s="24" t="s">
        <v>119</v>
      </c>
      <c r="C22" s="15" t="s">
        <v>119</v>
      </c>
      <c r="D22" s="17" t="s">
        <v>119</v>
      </c>
      <c r="E22" s="14" t="s">
        <v>119</v>
      </c>
      <c r="F22" s="18" t="s">
        <v>119</v>
      </c>
      <c r="G22" s="15" t="s">
        <v>119</v>
      </c>
      <c r="H22" s="14" t="s">
        <v>119</v>
      </c>
      <c r="I22" s="14" t="s">
        <v>119</v>
      </c>
    </row>
    <row r="23" spans="1:12" customFormat="1" ht="12.75" hidden="1" x14ac:dyDescent="0.2">
      <c r="A23" s="10">
        <v>0</v>
      </c>
      <c r="B23" s="24" t="s">
        <v>119</v>
      </c>
      <c r="C23" s="15" t="s">
        <v>119</v>
      </c>
      <c r="D23" s="17" t="s">
        <v>119</v>
      </c>
      <c r="E23" s="14" t="s">
        <v>119</v>
      </c>
      <c r="F23" s="18" t="s">
        <v>119</v>
      </c>
      <c r="G23" s="15" t="s">
        <v>119</v>
      </c>
      <c r="H23" s="14" t="s">
        <v>119</v>
      </c>
      <c r="I23" s="14" t="s">
        <v>119</v>
      </c>
    </row>
    <row r="24" spans="1:12" customFormat="1" ht="14.25" hidden="1" x14ac:dyDescent="0.2">
      <c r="A24" s="10">
        <v>0</v>
      </c>
      <c r="B24" s="24" t="s">
        <v>119</v>
      </c>
      <c r="C24" s="15" t="s">
        <v>119</v>
      </c>
      <c r="D24" s="17" t="s">
        <v>119</v>
      </c>
      <c r="E24" s="19" t="s">
        <v>119</v>
      </c>
      <c r="F24" s="18" t="s">
        <v>119</v>
      </c>
      <c r="G24" s="15" t="s">
        <v>119</v>
      </c>
      <c r="H24" s="14" t="s">
        <v>119</v>
      </c>
      <c r="I24" s="14" t="s">
        <v>119</v>
      </c>
    </row>
    <row r="25" spans="1:12" customFormat="1" ht="12.75" hidden="1" x14ac:dyDescent="0.2">
      <c r="A25" s="10">
        <v>0</v>
      </c>
      <c r="B25" s="24" t="s">
        <v>119</v>
      </c>
      <c r="C25" s="15" t="s">
        <v>119</v>
      </c>
      <c r="D25" s="15" t="s">
        <v>119</v>
      </c>
      <c r="E25" s="14" t="s">
        <v>119</v>
      </c>
      <c r="F25" s="18" t="s">
        <v>119</v>
      </c>
      <c r="G25" s="15" t="s">
        <v>119</v>
      </c>
      <c r="H25" s="14" t="s">
        <v>119</v>
      </c>
      <c r="I25" s="14" t="s">
        <v>119</v>
      </c>
    </row>
    <row r="26" spans="1:12" customFormat="1" ht="12.75" hidden="1" x14ac:dyDescent="0.2">
      <c r="A26" s="10">
        <v>0</v>
      </c>
      <c r="B26" s="24" t="s">
        <v>119</v>
      </c>
      <c r="C26" s="15" t="s">
        <v>119</v>
      </c>
      <c r="D26" s="17" t="s">
        <v>119</v>
      </c>
      <c r="E26" s="14" t="s">
        <v>119</v>
      </c>
      <c r="F26" s="18" t="s">
        <v>119</v>
      </c>
      <c r="G26" s="15" t="s">
        <v>119</v>
      </c>
      <c r="H26" s="14" t="s">
        <v>119</v>
      </c>
      <c r="I26" s="14" t="s">
        <v>119</v>
      </c>
    </row>
    <row r="27" spans="1:12" customFormat="1" ht="12.75" hidden="1" x14ac:dyDescent="0.2">
      <c r="A27" s="10">
        <v>0</v>
      </c>
      <c r="B27" s="24" t="s">
        <v>119</v>
      </c>
      <c r="C27" s="15" t="s">
        <v>119</v>
      </c>
      <c r="D27" s="15" t="s">
        <v>119</v>
      </c>
      <c r="E27" s="14" t="s">
        <v>119</v>
      </c>
      <c r="F27" s="18" t="s">
        <v>119</v>
      </c>
      <c r="G27" s="15" t="s">
        <v>119</v>
      </c>
      <c r="H27" s="14" t="s">
        <v>119</v>
      </c>
      <c r="I27" s="14" t="s">
        <v>119</v>
      </c>
    </row>
    <row r="28" spans="1:12" x14ac:dyDescent="0.2">
      <c r="A28" s="10">
        <v>1</v>
      </c>
      <c r="B28" s="24"/>
      <c r="C28" s="27" t="s">
        <v>119</v>
      </c>
      <c r="D28" s="61" t="s">
        <v>119</v>
      </c>
      <c r="E28" s="62"/>
      <c r="F28" s="62" t="s">
        <v>119</v>
      </c>
      <c r="G28" s="62" t="s">
        <v>119</v>
      </c>
      <c r="H28" s="62" t="s">
        <v>119</v>
      </c>
      <c r="I28" s="61" t="s">
        <v>119</v>
      </c>
      <c r="L28" s="10" t="s">
        <v>9</v>
      </c>
    </row>
    <row r="29" spans="1:12" x14ac:dyDescent="0.2">
      <c r="A29" s="10">
        <v>1</v>
      </c>
      <c r="B29" s="146">
        <v>0</v>
      </c>
      <c r="C29" s="38" t="s">
        <v>119</v>
      </c>
      <c r="D29" s="147" t="s">
        <v>132</v>
      </c>
      <c r="E29" s="148"/>
      <c r="F29" s="148" t="s">
        <v>133</v>
      </c>
      <c r="G29" s="148" t="s">
        <v>134</v>
      </c>
      <c r="H29" s="148" t="s">
        <v>119</v>
      </c>
      <c r="I29" s="147" t="s">
        <v>135</v>
      </c>
    </row>
    <row r="30" spans="1:12" x14ac:dyDescent="0.2">
      <c r="A30" s="10">
        <v>1</v>
      </c>
      <c r="B30" s="149" t="s">
        <v>136</v>
      </c>
      <c r="C30" s="42" t="s">
        <v>119</v>
      </c>
      <c r="D30" s="150" t="s">
        <v>3</v>
      </c>
      <c r="E30" s="150"/>
      <c r="F30" s="150" t="s">
        <v>137</v>
      </c>
      <c r="G30" s="150" t="s">
        <v>108</v>
      </c>
      <c r="H30" s="150" t="s">
        <v>119</v>
      </c>
      <c r="I30" s="151" t="s">
        <v>138</v>
      </c>
    </row>
    <row r="31" spans="1:12" hidden="1" x14ac:dyDescent="0.2">
      <c r="A31" s="10">
        <v>0</v>
      </c>
      <c r="B31" s="32" t="s">
        <v>139</v>
      </c>
      <c r="C31" s="27" t="s">
        <v>119</v>
      </c>
      <c r="D31" s="27" t="s">
        <v>119</v>
      </c>
      <c r="E31" s="27"/>
      <c r="F31" s="27" t="s">
        <v>119</v>
      </c>
      <c r="G31" s="27" t="s">
        <v>119</v>
      </c>
      <c r="H31" s="27" t="s">
        <v>119</v>
      </c>
      <c r="I31" s="27" t="s">
        <v>119</v>
      </c>
      <c r="L31" s="63" t="str">
        <f>+H31</f>
        <v/>
      </c>
    </row>
    <row r="32" spans="1:12" customFormat="1" ht="12.75" hidden="1" x14ac:dyDescent="0.2">
      <c r="A32" s="10">
        <v>0</v>
      </c>
      <c r="B32" s="4" t="s">
        <v>191</v>
      </c>
      <c r="C32" s="44" t="s">
        <v>119</v>
      </c>
      <c r="D32" s="1" t="s">
        <v>119</v>
      </c>
      <c r="E32" s="3" t="s">
        <v>119</v>
      </c>
      <c r="F32" s="45" t="s">
        <v>119</v>
      </c>
      <c r="G32" s="14" t="s">
        <v>119</v>
      </c>
      <c r="H32" s="14" t="s">
        <v>119</v>
      </c>
      <c r="I32" s="14" t="s">
        <v>119</v>
      </c>
    </row>
    <row r="33" spans="1:12" x14ac:dyDescent="0.2">
      <c r="A33" s="10">
        <v>1</v>
      </c>
      <c r="B33" s="43" t="s">
        <v>142</v>
      </c>
      <c r="C33" s="91" t="s">
        <v>119</v>
      </c>
      <c r="D33" s="92" t="s">
        <v>119</v>
      </c>
      <c r="E33" s="91"/>
      <c r="F33" s="93" t="s">
        <v>119</v>
      </c>
      <c r="G33" s="91" t="s">
        <v>119</v>
      </c>
      <c r="H33" s="91">
        <v>2104.1181837303611</v>
      </c>
      <c r="I33" s="91" t="s">
        <v>119</v>
      </c>
      <c r="L33" s="10">
        <f>SUBTOTAL(9,G34:G54)</f>
        <v>2104.1181837303611</v>
      </c>
    </row>
    <row r="34" spans="1:12" x14ac:dyDescent="0.2">
      <c r="A34" s="10">
        <v>1</v>
      </c>
      <c r="B34" s="26" t="s">
        <v>143</v>
      </c>
      <c r="C34" s="27" t="s">
        <v>119</v>
      </c>
      <c r="D34" s="27">
        <v>750000</v>
      </c>
      <c r="E34" s="27"/>
      <c r="F34" s="71">
        <v>1.2999999999999999E-3</v>
      </c>
      <c r="G34" s="27">
        <v>975</v>
      </c>
      <c r="H34" s="27" t="s">
        <v>119</v>
      </c>
      <c r="I34" s="27">
        <v>7.1962999617018681</v>
      </c>
    </row>
    <row r="35" spans="1:12" x14ac:dyDescent="0.2">
      <c r="A35" s="10">
        <v>1</v>
      </c>
      <c r="B35" s="26" t="s">
        <v>146</v>
      </c>
      <c r="C35" s="27" t="s">
        <v>119</v>
      </c>
      <c r="D35" s="27">
        <v>2</v>
      </c>
      <c r="E35" s="27"/>
      <c r="F35" s="71">
        <v>5.66</v>
      </c>
      <c r="G35" s="27">
        <v>11.32</v>
      </c>
      <c r="H35" s="27" t="s">
        <v>119</v>
      </c>
      <c r="I35" s="27">
        <v>8.3550887760477074E-2</v>
      </c>
    </row>
    <row r="36" spans="1:12" x14ac:dyDescent="0.2">
      <c r="A36" s="10">
        <v>1</v>
      </c>
      <c r="B36" s="26" t="s">
        <v>145</v>
      </c>
      <c r="C36" s="27" t="s">
        <v>119</v>
      </c>
      <c r="D36" s="27">
        <v>2</v>
      </c>
      <c r="E36" s="27"/>
      <c r="F36" s="71">
        <v>0.94000000000000006</v>
      </c>
      <c r="G36" s="27">
        <v>1.8800000000000001</v>
      </c>
      <c r="H36" s="27" t="s">
        <v>119</v>
      </c>
      <c r="I36" s="27">
        <v>1.3875942490255911E-2</v>
      </c>
    </row>
    <row r="37" spans="1:12" x14ac:dyDescent="0.2">
      <c r="A37" s="10">
        <v>1</v>
      </c>
      <c r="B37" s="26" t="s">
        <v>148</v>
      </c>
      <c r="C37" s="27" t="s">
        <v>119</v>
      </c>
      <c r="D37" s="27">
        <v>626.62393162393164</v>
      </c>
      <c r="E37" s="27"/>
      <c r="F37" s="71">
        <v>0.39873265466074126</v>
      </c>
      <c r="G37" s="27">
        <v>249.85542373036108</v>
      </c>
      <c r="H37" s="27" t="s">
        <v>119</v>
      </c>
      <c r="I37" s="27">
        <v>1.8441380268941554</v>
      </c>
    </row>
    <row r="38" spans="1:12" hidden="1" x14ac:dyDescent="0.2">
      <c r="A38" s="10">
        <v>0</v>
      </c>
      <c r="B38" s="11" t="s">
        <v>53</v>
      </c>
      <c r="C38" s="75" t="s">
        <v>119</v>
      </c>
      <c r="D38" s="27">
        <v>84</v>
      </c>
      <c r="E38" s="9" t="s">
        <v>119</v>
      </c>
      <c r="F38" s="28" t="s">
        <v>119</v>
      </c>
      <c r="G38" s="27" t="s">
        <v>119</v>
      </c>
      <c r="H38" s="24" t="s">
        <v>119</v>
      </c>
      <c r="I38" s="24" t="s">
        <v>119</v>
      </c>
    </row>
    <row r="39" spans="1:12" s="153" customFormat="1" ht="12.75" hidden="1" x14ac:dyDescent="0.2">
      <c r="A39" s="152">
        <v>0</v>
      </c>
      <c r="B39" s="4" t="s">
        <v>12</v>
      </c>
      <c r="C39" s="44" t="s">
        <v>119</v>
      </c>
      <c r="D39" s="46">
        <v>52.500000000000007</v>
      </c>
      <c r="E39" s="3" t="s">
        <v>119</v>
      </c>
      <c r="F39" s="6" t="s">
        <v>119</v>
      </c>
      <c r="G39" s="15" t="s">
        <v>119</v>
      </c>
      <c r="H39" s="14" t="s">
        <v>119</v>
      </c>
      <c r="I39" s="14" t="s">
        <v>119</v>
      </c>
    </row>
    <row r="40" spans="1:12" s="153" customFormat="1" ht="12.75" hidden="1" x14ac:dyDescent="0.2">
      <c r="A40" s="152">
        <v>0</v>
      </c>
      <c r="B40" s="4" t="s">
        <v>54</v>
      </c>
      <c r="C40" s="44" t="s">
        <v>119</v>
      </c>
      <c r="D40" s="46">
        <v>126</v>
      </c>
      <c r="E40" s="3" t="s">
        <v>119</v>
      </c>
      <c r="F40" s="6" t="s">
        <v>119</v>
      </c>
      <c r="G40" s="15" t="s">
        <v>119</v>
      </c>
      <c r="H40" s="14" t="s">
        <v>119</v>
      </c>
      <c r="I40" s="14" t="s">
        <v>119</v>
      </c>
    </row>
    <row r="41" spans="1:12" s="152" customFormat="1" x14ac:dyDescent="0.2">
      <c r="A41" s="152">
        <v>1</v>
      </c>
      <c r="B41" s="98" t="s">
        <v>149</v>
      </c>
      <c r="C41" s="99" t="s">
        <v>119</v>
      </c>
      <c r="D41" s="99" t="s">
        <v>119</v>
      </c>
      <c r="E41" s="99" t="s">
        <v>119</v>
      </c>
      <c r="F41" s="100" t="s">
        <v>119</v>
      </c>
      <c r="G41" s="99">
        <v>705.0627599999998</v>
      </c>
      <c r="H41" s="99" t="s">
        <v>119</v>
      </c>
      <c r="I41" s="99">
        <v>5.2039416541388839</v>
      </c>
    </row>
    <row r="42" spans="1:12" hidden="1" x14ac:dyDescent="0.2">
      <c r="A42" s="10">
        <v>0</v>
      </c>
      <c r="B42" s="26" t="s">
        <v>192</v>
      </c>
      <c r="C42" s="27" t="s">
        <v>119</v>
      </c>
      <c r="D42" s="27">
        <v>0.6</v>
      </c>
      <c r="E42" s="27" t="s">
        <v>119</v>
      </c>
      <c r="F42" s="71">
        <v>54.977999999999994</v>
      </c>
      <c r="G42" s="27">
        <v>32.986799999999995</v>
      </c>
      <c r="H42" s="27" t="s">
        <v>119</v>
      </c>
      <c r="I42" s="27">
        <v>0.24346964879658173</v>
      </c>
    </row>
    <row r="43" spans="1:12" hidden="1" x14ac:dyDescent="0.2">
      <c r="A43" s="10">
        <v>0</v>
      </c>
      <c r="B43" s="26" t="s">
        <v>193</v>
      </c>
      <c r="C43" s="27" t="s">
        <v>119</v>
      </c>
      <c r="D43" s="27">
        <v>4</v>
      </c>
      <c r="E43" s="27"/>
      <c r="F43" s="71">
        <v>15.3</v>
      </c>
      <c r="G43" s="27">
        <v>61.2</v>
      </c>
      <c r="H43" s="27" t="s">
        <v>119</v>
      </c>
      <c r="I43" s="27">
        <v>0.4517062129806711</v>
      </c>
    </row>
    <row r="44" spans="1:12" hidden="1" x14ac:dyDescent="0.2">
      <c r="A44" s="10">
        <v>0</v>
      </c>
      <c r="B44" s="26" t="s">
        <v>194</v>
      </c>
      <c r="C44" s="27" t="s">
        <v>119</v>
      </c>
      <c r="D44" s="27">
        <v>0.8</v>
      </c>
      <c r="E44" s="27"/>
      <c r="F44" s="71">
        <v>44.125199999999992</v>
      </c>
      <c r="G44" s="27">
        <v>35.300159999999998</v>
      </c>
      <c r="H44" s="27" t="s">
        <v>119</v>
      </c>
      <c r="I44" s="27">
        <v>0.26054414364725109</v>
      </c>
    </row>
    <row r="45" spans="1:12" hidden="1" x14ac:dyDescent="0.2">
      <c r="A45" s="10">
        <v>0</v>
      </c>
      <c r="B45" s="26" t="s">
        <v>195</v>
      </c>
      <c r="C45" s="27" t="s">
        <v>119</v>
      </c>
      <c r="D45" s="27">
        <v>0.6</v>
      </c>
      <c r="E45" s="27"/>
      <c r="F45" s="71">
        <v>14.790000000000001</v>
      </c>
      <c r="G45" s="27">
        <v>8.8740000000000006</v>
      </c>
      <c r="H45" s="27" t="s">
        <v>119</v>
      </c>
      <c r="I45" s="27">
        <v>6.5497400882197312E-2</v>
      </c>
    </row>
    <row r="46" spans="1:12" hidden="1" x14ac:dyDescent="0.2">
      <c r="A46" s="10">
        <v>0</v>
      </c>
      <c r="B46" s="26" t="s">
        <v>196</v>
      </c>
      <c r="C46" s="27" t="s">
        <v>119</v>
      </c>
      <c r="D46" s="27">
        <v>0.45</v>
      </c>
      <c r="E46" s="27"/>
      <c r="F46" s="71">
        <v>225.624</v>
      </c>
      <c r="G46" s="27">
        <v>101.5308</v>
      </c>
      <c r="H46" s="27" t="s">
        <v>119</v>
      </c>
      <c r="I46" s="27">
        <v>0.74938060733493339</v>
      </c>
    </row>
    <row r="47" spans="1:12" hidden="1" x14ac:dyDescent="0.2">
      <c r="A47" s="10">
        <v>0</v>
      </c>
      <c r="B47" s="26" t="s">
        <v>197</v>
      </c>
      <c r="C47" s="27" t="s">
        <v>119</v>
      </c>
      <c r="D47" s="27">
        <v>7</v>
      </c>
      <c r="E47" s="27"/>
      <c r="F47" s="71">
        <v>10.944599999999999</v>
      </c>
      <c r="G47" s="27">
        <v>76.612200000000001</v>
      </c>
      <c r="H47" s="27" t="s">
        <v>119</v>
      </c>
      <c r="I47" s="27">
        <v>0.56546089428297019</v>
      </c>
    </row>
    <row r="48" spans="1:12" hidden="1" x14ac:dyDescent="0.2">
      <c r="A48" s="10">
        <v>0</v>
      </c>
      <c r="B48" s="26" t="s">
        <v>198</v>
      </c>
      <c r="C48" s="27" t="s">
        <v>119</v>
      </c>
      <c r="D48" s="27">
        <v>1</v>
      </c>
      <c r="E48" s="27"/>
      <c r="F48" s="71">
        <v>139.09739999999999</v>
      </c>
      <c r="G48" s="27">
        <v>139.09739999999999</v>
      </c>
      <c r="H48" s="27" t="s">
        <v>119</v>
      </c>
      <c r="I48" s="27">
        <v>1.0266529377362352</v>
      </c>
    </row>
    <row r="49" spans="1:12" hidden="1" x14ac:dyDescent="0.2">
      <c r="A49" s="10">
        <v>0</v>
      </c>
      <c r="B49" s="26" t="s">
        <v>199</v>
      </c>
      <c r="C49" s="27" t="s">
        <v>119</v>
      </c>
      <c r="D49" s="27">
        <v>1</v>
      </c>
      <c r="E49" s="27"/>
      <c r="F49" s="71">
        <v>61.5672</v>
      </c>
      <c r="G49" s="27">
        <v>61.5672</v>
      </c>
      <c r="H49" s="27" t="s">
        <v>119</v>
      </c>
      <c r="I49" s="27">
        <v>0.45441645025855509</v>
      </c>
    </row>
    <row r="50" spans="1:12" hidden="1" x14ac:dyDescent="0.2">
      <c r="A50" s="10">
        <v>0</v>
      </c>
      <c r="B50" s="26" t="s">
        <v>156</v>
      </c>
      <c r="C50" s="27" t="s">
        <v>119</v>
      </c>
      <c r="D50" s="27">
        <v>1</v>
      </c>
      <c r="E50" s="27"/>
      <c r="F50" s="71">
        <v>43.655999999999999</v>
      </c>
      <c r="G50" s="27">
        <v>43.655999999999999</v>
      </c>
      <c r="H50" s="27" t="s">
        <v>119</v>
      </c>
      <c r="I50" s="27">
        <v>0.32221709859287873</v>
      </c>
    </row>
    <row r="51" spans="1:12" hidden="1" x14ac:dyDescent="0.2">
      <c r="A51" s="10">
        <v>0</v>
      </c>
      <c r="B51" s="26" t="s">
        <v>200</v>
      </c>
      <c r="C51" s="27" t="s">
        <v>119</v>
      </c>
      <c r="D51" s="27">
        <v>2</v>
      </c>
      <c r="E51" s="27"/>
      <c r="F51" s="71">
        <v>8.4762000000000004</v>
      </c>
      <c r="G51" s="27">
        <v>16.952400000000001</v>
      </c>
      <c r="H51" s="27" t="s">
        <v>119</v>
      </c>
      <c r="I51" s="27">
        <v>0.12512262099564589</v>
      </c>
      <c r="L51" s="63"/>
    </row>
    <row r="52" spans="1:12" hidden="1" x14ac:dyDescent="0.2">
      <c r="A52" s="10">
        <v>0</v>
      </c>
      <c r="B52" s="26" t="s">
        <v>201</v>
      </c>
      <c r="C52" s="27" t="s">
        <v>119</v>
      </c>
      <c r="D52" s="27">
        <v>5</v>
      </c>
      <c r="E52" s="27"/>
      <c r="F52" s="71">
        <v>19.788</v>
      </c>
      <c r="G52" s="27">
        <v>98.94</v>
      </c>
      <c r="H52" s="27" t="s">
        <v>119</v>
      </c>
      <c r="I52" s="27">
        <v>0.73025837765208501</v>
      </c>
      <c r="L52" s="152"/>
    </row>
    <row r="53" spans="1:12" hidden="1" x14ac:dyDescent="0.2">
      <c r="A53" s="10">
        <v>0</v>
      </c>
      <c r="B53" s="26" t="s">
        <v>202</v>
      </c>
      <c r="C53" s="27" t="s">
        <v>119</v>
      </c>
      <c r="D53" s="27">
        <v>1.4000000000000001</v>
      </c>
      <c r="E53" s="27"/>
      <c r="F53" s="71">
        <v>20.247000000000003</v>
      </c>
      <c r="G53" s="27">
        <v>28.345800000000008</v>
      </c>
      <c r="H53" s="27" t="s">
        <v>119</v>
      </c>
      <c r="I53" s="27">
        <v>0.20921526097888088</v>
      </c>
      <c r="L53" s="152"/>
    </row>
    <row r="54" spans="1:12" s="176" customFormat="1" x14ac:dyDescent="0.2">
      <c r="A54" s="10">
        <v>1</v>
      </c>
      <c r="B54" s="26" t="s">
        <v>203</v>
      </c>
      <c r="C54" s="27" t="s">
        <v>119</v>
      </c>
      <c r="D54" s="27">
        <v>3500</v>
      </c>
      <c r="E54" s="27"/>
      <c r="F54" s="71">
        <v>4.5999999999999999E-2</v>
      </c>
      <c r="G54" s="27">
        <v>161</v>
      </c>
      <c r="H54" s="27" t="s">
        <v>119</v>
      </c>
      <c r="I54" s="27">
        <v>1.1883120962400007</v>
      </c>
      <c r="L54" s="224">
        <f>SUM(G55:G74)</f>
        <v>5720.4494712827591</v>
      </c>
    </row>
    <row r="55" spans="1:12" x14ac:dyDescent="0.2">
      <c r="A55" s="176">
        <v>1</v>
      </c>
      <c r="B55" s="88" t="s">
        <v>159</v>
      </c>
      <c r="C55" s="167" t="s">
        <v>119</v>
      </c>
      <c r="D55" s="246" t="s">
        <v>119</v>
      </c>
      <c r="E55" s="168" t="s">
        <v>119</v>
      </c>
      <c r="F55" s="169" t="s">
        <v>119</v>
      </c>
      <c r="G55" s="91" t="s">
        <v>119</v>
      </c>
      <c r="H55" s="95">
        <v>5720.4494712827591</v>
      </c>
      <c r="I55" s="95" t="s">
        <v>119</v>
      </c>
    </row>
    <row r="56" spans="1:12" x14ac:dyDescent="0.2">
      <c r="A56" s="10">
        <v>1</v>
      </c>
      <c r="B56" s="11" t="s">
        <v>160</v>
      </c>
      <c r="C56" s="75" t="s">
        <v>119</v>
      </c>
      <c r="D56" s="27">
        <v>1.6</v>
      </c>
      <c r="E56" s="9" t="s">
        <v>119</v>
      </c>
      <c r="F56" s="28">
        <v>45</v>
      </c>
      <c r="G56" s="27">
        <v>72</v>
      </c>
      <c r="H56" s="9" t="s">
        <v>119</v>
      </c>
      <c r="I56" s="24">
        <v>0.53141907409490718</v>
      </c>
    </row>
    <row r="57" spans="1:12" ht="12.75" x14ac:dyDescent="0.2">
      <c r="A57" s="10">
        <v>1</v>
      </c>
      <c r="B57" s="11" t="s">
        <v>161</v>
      </c>
      <c r="C57" s="75" t="s">
        <v>119</v>
      </c>
      <c r="D57" s="27">
        <v>3569</v>
      </c>
      <c r="E57" s="9" t="s">
        <v>119</v>
      </c>
      <c r="F57" s="154">
        <v>0.2</v>
      </c>
      <c r="G57" s="27">
        <v>713.80000000000007</v>
      </c>
      <c r="H57" s="9" t="s">
        <v>119</v>
      </c>
      <c r="I57" s="24">
        <v>5.2684296540131221</v>
      </c>
      <c r="L57"/>
    </row>
    <row r="58" spans="1:12" ht="12.75" x14ac:dyDescent="0.2">
      <c r="A58" s="10">
        <v>1</v>
      </c>
      <c r="B58" s="11" t="s">
        <v>162</v>
      </c>
      <c r="C58" s="75" t="s">
        <v>119</v>
      </c>
      <c r="D58" s="27">
        <v>1000000</v>
      </c>
      <c r="E58" s="9" t="s">
        <v>119</v>
      </c>
      <c r="F58" s="28">
        <v>2.5000000000000001E-4</v>
      </c>
      <c r="G58" s="27">
        <v>250</v>
      </c>
      <c r="H58" s="9" t="s">
        <v>119</v>
      </c>
      <c r="I58" s="24">
        <v>1.8452051183850946</v>
      </c>
      <c r="L58"/>
    </row>
    <row r="59" spans="1:12" customFormat="1" ht="12.75" x14ac:dyDescent="0.2">
      <c r="A59" s="10">
        <v>1</v>
      </c>
      <c r="B59" s="4" t="s">
        <v>163</v>
      </c>
      <c r="C59" s="44" t="s">
        <v>119</v>
      </c>
      <c r="D59" s="1">
        <v>35000</v>
      </c>
      <c r="E59" s="3" t="s">
        <v>119</v>
      </c>
      <c r="F59" s="217">
        <v>0.05</v>
      </c>
      <c r="G59" s="1">
        <v>1750</v>
      </c>
      <c r="H59" s="3" t="s">
        <v>119</v>
      </c>
      <c r="I59" s="14">
        <v>12.916435828695661</v>
      </c>
    </row>
    <row r="60" spans="1:12" customFormat="1" ht="12.75" x14ac:dyDescent="0.2">
      <c r="A60" s="10">
        <v>1</v>
      </c>
      <c r="B60" s="4" t="s">
        <v>164</v>
      </c>
      <c r="C60" s="44" t="s">
        <v>119</v>
      </c>
      <c r="D60" s="1">
        <v>468</v>
      </c>
      <c r="E60" s="3" t="s">
        <v>119</v>
      </c>
      <c r="F60" s="217">
        <v>4.5444252873563222</v>
      </c>
      <c r="G60" s="1">
        <v>2126.7910344827587</v>
      </c>
      <c r="H60" s="3" t="s">
        <v>119</v>
      </c>
      <c r="I60" s="14">
        <v>15.697462810252466</v>
      </c>
    </row>
    <row r="61" spans="1:12" customFormat="1" ht="12.75" hidden="1" x14ac:dyDescent="0.2">
      <c r="A61" s="10">
        <v>0</v>
      </c>
      <c r="B61" s="4">
        <v>0</v>
      </c>
      <c r="C61" s="44" t="s">
        <v>119</v>
      </c>
      <c r="D61" s="1" t="s">
        <v>119</v>
      </c>
      <c r="E61" s="3" t="s">
        <v>119</v>
      </c>
      <c r="F61" s="3" t="s">
        <v>119</v>
      </c>
      <c r="G61" s="1" t="s">
        <v>119</v>
      </c>
      <c r="H61" s="3" t="s">
        <v>119</v>
      </c>
      <c r="I61" s="14" t="s">
        <v>119</v>
      </c>
    </row>
    <row r="62" spans="1:12" customFormat="1" ht="12.75" hidden="1" x14ac:dyDescent="0.2">
      <c r="A62" s="10">
        <v>0</v>
      </c>
      <c r="B62" s="4">
        <v>0</v>
      </c>
      <c r="C62" s="44" t="s">
        <v>119</v>
      </c>
      <c r="D62" s="1" t="s">
        <v>119</v>
      </c>
      <c r="E62" s="3" t="s">
        <v>119</v>
      </c>
      <c r="F62" s="3" t="s">
        <v>119</v>
      </c>
      <c r="G62" s="1" t="s">
        <v>119</v>
      </c>
      <c r="H62" s="3" t="s">
        <v>119</v>
      </c>
      <c r="I62" s="14" t="s">
        <v>119</v>
      </c>
    </row>
    <row r="63" spans="1:12" customFormat="1" ht="12.75" hidden="1" x14ac:dyDescent="0.2">
      <c r="A63" s="10">
        <v>0</v>
      </c>
      <c r="B63" s="4">
        <v>0</v>
      </c>
      <c r="C63" s="44" t="s">
        <v>119</v>
      </c>
      <c r="D63" s="1" t="s">
        <v>119</v>
      </c>
      <c r="E63" s="3" t="s">
        <v>119</v>
      </c>
      <c r="F63" s="3" t="s">
        <v>119</v>
      </c>
      <c r="G63" s="1" t="s">
        <v>119</v>
      </c>
      <c r="H63" s="3" t="s">
        <v>119</v>
      </c>
      <c r="I63" s="14" t="s">
        <v>119</v>
      </c>
    </row>
    <row r="64" spans="1:12" customFormat="1" ht="12.75" hidden="1" x14ac:dyDescent="0.2">
      <c r="A64" s="10">
        <v>0</v>
      </c>
      <c r="B64" s="4">
        <v>0</v>
      </c>
      <c r="C64" s="44" t="s">
        <v>119</v>
      </c>
      <c r="D64" s="1" t="s">
        <v>119</v>
      </c>
      <c r="E64" s="3" t="s">
        <v>119</v>
      </c>
      <c r="F64" s="3" t="s">
        <v>119</v>
      </c>
      <c r="G64" s="1" t="s">
        <v>119</v>
      </c>
      <c r="H64" s="3" t="s">
        <v>119</v>
      </c>
      <c r="I64" s="14" t="s">
        <v>119</v>
      </c>
    </row>
    <row r="65" spans="1:12" customFormat="1" ht="12.75" hidden="1" x14ac:dyDescent="0.2">
      <c r="A65" s="10">
        <v>0</v>
      </c>
      <c r="B65" s="4">
        <v>0</v>
      </c>
      <c r="C65" s="44" t="s">
        <v>119</v>
      </c>
      <c r="D65" s="1" t="s">
        <v>119</v>
      </c>
      <c r="E65" s="3" t="s">
        <v>119</v>
      </c>
      <c r="F65" s="3" t="s">
        <v>119</v>
      </c>
      <c r="G65" s="1" t="s">
        <v>119</v>
      </c>
      <c r="H65" s="3" t="s">
        <v>119</v>
      </c>
      <c r="I65" s="14" t="s">
        <v>119</v>
      </c>
    </row>
    <row r="66" spans="1:12" customFormat="1" ht="12.75" hidden="1" x14ac:dyDescent="0.2">
      <c r="A66" s="10">
        <v>0</v>
      </c>
      <c r="B66" s="4">
        <v>0</v>
      </c>
      <c r="C66" s="44" t="s">
        <v>119</v>
      </c>
      <c r="D66" s="1" t="s">
        <v>119</v>
      </c>
      <c r="E66" s="3" t="s">
        <v>119</v>
      </c>
      <c r="F66" s="3" t="s">
        <v>119</v>
      </c>
      <c r="G66" s="1" t="s">
        <v>119</v>
      </c>
      <c r="H66" s="3" t="s">
        <v>119</v>
      </c>
      <c r="I66" s="14" t="s">
        <v>119</v>
      </c>
    </row>
    <row r="67" spans="1:12" customFormat="1" ht="12.75" hidden="1" x14ac:dyDescent="0.2">
      <c r="A67" s="10">
        <v>0</v>
      </c>
      <c r="B67" s="4">
        <v>0</v>
      </c>
      <c r="C67" s="44" t="s">
        <v>119</v>
      </c>
      <c r="D67" s="1" t="s">
        <v>119</v>
      </c>
      <c r="E67" s="3" t="s">
        <v>119</v>
      </c>
      <c r="F67" s="3" t="s">
        <v>119</v>
      </c>
      <c r="G67" s="1" t="s">
        <v>119</v>
      </c>
      <c r="H67" s="3" t="s">
        <v>119</v>
      </c>
      <c r="I67" s="14" t="s">
        <v>119</v>
      </c>
    </row>
    <row r="68" spans="1:12" customFormat="1" ht="12.75" hidden="1" x14ac:dyDescent="0.2">
      <c r="A68" s="10">
        <v>0</v>
      </c>
      <c r="B68" s="4">
        <v>0</v>
      </c>
      <c r="C68" s="44" t="s">
        <v>119</v>
      </c>
      <c r="D68" s="1" t="s">
        <v>119</v>
      </c>
      <c r="E68" s="3" t="s">
        <v>119</v>
      </c>
      <c r="F68" s="3" t="s">
        <v>119</v>
      </c>
      <c r="G68" s="1" t="s">
        <v>119</v>
      </c>
      <c r="H68" s="3" t="s">
        <v>119</v>
      </c>
      <c r="I68" s="14" t="s">
        <v>119</v>
      </c>
    </row>
    <row r="69" spans="1:12" customFormat="1" ht="12.75" hidden="1" x14ac:dyDescent="0.2">
      <c r="A69" s="10">
        <v>0</v>
      </c>
      <c r="B69" s="4">
        <v>0</v>
      </c>
      <c r="C69" s="44" t="s">
        <v>119</v>
      </c>
      <c r="D69" s="1" t="s">
        <v>119</v>
      </c>
      <c r="E69" s="3" t="s">
        <v>119</v>
      </c>
      <c r="F69" s="3" t="s">
        <v>119</v>
      </c>
      <c r="G69" s="1" t="s">
        <v>119</v>
      </c>
      <c r="H69" s="3" t="s">
        <v>119</v>
      </c>
      <c r="I69" s="14" t="s">
        <v>119</v>
      </c>
    </row>
    <row r="70" spans="1:12" customFormat="1" ht="12.75" hidden="1" x14ac:dyDescent="0.2">
      <c r="A70" s="10">
        <v>0</v>
      </c>
      <c r="B70" s="4">
        <v>0</v>
      </c>
      <c r="C70" s="44" t="s">
        <v>119</v>
      </c>
      <c r="D70" s="1" t="s">
        <v>119</v>
      </c>
      <c r="E70" s="3" t="s">
        <v>119</v>
      </c>
      <c r="F70" s="3" t="s">
        <v>119</v>
      </c>
      <c r="G70" s="1" t="s">
        <v>119</v>
      </c>
      <c r="H70" s="3" t="s">
        <v>119</v>
      </c>
      <c r="I70" s="14" t="s">
        <v>119</v>
      </c>
    </row>
    <row r="71" spans="1:12" customFormat="1" ht="12.75" hidden="1" x14ac:dyDescent="0.2">
      <c r="A71" s="10">
        <v>0</v>
      </c>
      <c r="B71" s="4">
        <v>0</v>
      </c>
      <c r="C71" s="44" t="s">
        <v>119</v>
      </c>
      <c r="D71" s="1" t="s">
        <v>119</v>
      </c>
      <c r="E71" s="3" t="s">
        <v>119</v>
      </c>
      <c r="F71" s="3" t="s">
        <v>119</v>
      </c>
      <c r="G71" s="1" t="s">
        <v>119</v>
      </c>
      <c r="H71" s="3" t="s">
        <v>119</v>
      </c>
      <c r="I71" s="14" t="s">
        <v>119</v>
      </c>
    </row>
    <row r="72" spans="1:12" customFormat="1" ht="12.75" hidden="1" x14ac:dyDescent="0.2">
      <c r="A72" s="10">
        <v>0</v>
      </c>
      <c r="B72" s="4">
        <v>0</v>
      </c>
      <c r="C72" s="44" t="s">
        <v>119</v>
      </c>
      <c r="D72" s="1" t="s">
        <v>119</v>
      </c>
      <c r="E72" s="3" t="s">
        <v>119</v>
      </c>
      <c r="F72" s="3" t="s">
        <v>119</v>
      </c>
      <c r="G72" s="1" t="s">
        <v>119</v>
      </c>
      <c r="H72" s="3" t="s">
        <v>119</v>
      </c>
      <c r="I72" s="14" t="s">
        <v>119</v>
      </c>
    </row>
    <row r="73" spans="1:12" x14ac:dyDescent="0.2">
      <c r="A73" s="10">
        <v>1</v>
      </c>
      <c r="B73" s="11" t="s">
        <v>165</v>
      </c>
      <c r="C73" s="9" t="s">
        <v>119</v>
      </c>
      <c r="D73" s="26" t="s">
        <v>119</v>
      </c>
      <c r="E73" s="77" t="s">
        <v>119</v>
      </c>
      <c r="F73" s="71" t="s">
        <v>119</v>
      </c>
      <c r="G73" s="30">
        <v>771.6</v>
      </c>
      <c r="H73" s="24" t="s">
        <v>119</v>
      </c>
      <c r="I73" s="24">
        <v>5.6950410773837561</v>
      </c>
    </row>
    <row r="74" spans="1:12" x14ac:dyDescent="0.2">
      <c r="A74" s="10">
        <v>1</v>
      </c>
      <c r="B74" s="26" t="s">
        <v>166</v>
      </c>
      <c r="C74" s="24" t="s">
        <v>119</v>
      </c>
      <c r="D74" s="27" t="s">
        <v>119</v>
      </c>
      <c r="E74" s="27"/>
      <c r="F74" s="71" t="s">
        <v>119</v>
      </c>
      <c r="G74" s="27">
        <v>36.258436799999998</v>
      </c>
      <c r="H74" s="27" t="s">
        <v>119</v>
      </c>
      <c r="I74" s="27">
        <v>0.26761701267200982</v>
      </c>
    </row>
    <row r="75" spans="1:12" x14ac:dyDescent="0.2">
      <c r="A75" s="10">
        <v>1</v>
      </c>
      <c r="B75" s="94" t="s">
        <v>167</v>
      </c>
      <c r="C75" s="95" t="s">
        <v>119</v>
      </c>
      <c r="D75" s="91" t="s">
        <v>119</v>
      </c>
      <c r="E75" s="91"/>
      <c r="F75" s="93" t="s">
        <v>119</v>
      </c>
      <c r="G75" s="91" t="s">
        <v>119</v>
      </c>
      <c r="H75" s="91">
        <v>1518.3600000000001</v>
      </c>
      <c r="I75" s="91" t="s">
        <v>119</v>
      </c>
      <c r="L75" s="63">
        <f>SUM(G76:G81)</f>
        <v>1518.3600000000001</v>
      </c>
    </row>
    <row r="76" spans="1:12" x14ac:dyDescent="0.2">
      <c r="A76" s="10">
        <v>1</v>
      </c>
      <c r="B76" s="26" t="s">
        <v>204</v>
      </c>
      <c r="C76" s="24" t="s">
        <v>119</v>
      </c>
      <c r="D76" s="27">
        <v>117</v>
      </c>
      <c r="E76" s="27" t="s">
        <v>119</v>
      </c>
      <c r="F76" s="71" t="s">
        <v>119</v>
      </c>
      <c r="G76" s="27">
        <v>975</v>
      </c>
      <c r="H76" s="27" t="s">
        <v>119</v>
      </c>
      <c r="I76" s="27">
        <v>7.1962999617018681</v>
      </c>
    </row>
    <row r="77" spans="1:12" x14ac:dyDescent="0.2">
      <c r="A77" s="10">
        <v>1</v>
      </c>
      <c r="B77" s="26" t="s">
        <v>168</v>
      </c>
      <c r="C77" s="24" t="s">
        <v>119</v>
      </c>
      <c r="D77" s="27">
        <v>0.8</v>
      </c>
      <c r="E77" s="27"/>
      <c r="F77" s="71" t="s">
        <v>119</v>
      </c>
      <c r="G77" s="27">
        <v>543.36</v>
      </c>
      <c r="H77" s="27" t="s">
        <v>119</v>
      </c>
      <c r="I77" s="27">
        <v>4.0104426125029002</v>
      </c>
    </row>
    <row r="78" spans="1:12" hidden="1" x14ac:dyDescent="0.2">
      <c r="A78" s="10">
        <v>0</v>
      </c>
      <c r="B78" s="26">
        <v>0</v>
      </c>
      <c r="C78" s="24" t="s">
        <v>119</v>
      </c>
      <c r="D78" s="27" t="s">
        <v>119</v>
      </c>
      <c r="E78" s="27"/>
      <c r="F78" s="70" t="s">
        <v>119</v>
      </c>
      <c r="G78" s="27" t="s">
        <v>119</v>
      </c>
      <c r="H78" s="27" t="s">
        <v>119</v>
      </c>
      <c r="I78" s="27" t="s">
        <v>119</v>
      </c>
    </row>
    <row r="79" spans="1:12" hidden="1" x14ac:dyDescent="0.2">
      <c r="A79" s="10">
        <v>0</v>
      </c>
      <c r="B79" s="26">
        <v>0</v>
      </c>
      <c r="C79" s="24" t="s">
        <v>119</v>
      </c>
      <c r="D79" s="27" t="s">
        <v>119</v>
      </c>
      <c r="E79" s="27" t="s">
        <v>119</v>
      </c>
      <c r="F79" s="70" t="s">
        <v>119</v>
      </c>
      <c r="G79" s="27" t="s">
        <v>119</v>
      </c>
      <c r="H79" s="27" t="s">
        <v>119</v>
      </c>
      <c r="I79" s="27" t="s">
        <v>119</v>
      </c>
    </row>
    <row r="80" spans="1:12" hidden="1" x14ac:dyDescent="0.2">
      <c r="A80" s="10">
        <v>0</v>
      </c>
      <c r="B80" s="26">
        <v>0</v>
      </c>
      <c r="C80" s="24" t="s">
        <v>119</v>
      </c>
      <c r="D80" s="27" t="s">
        <v>119</v>
      </c>
      <c r="E80" s="27" t="s">
        <v>119</v>
      </c>
      <c r="F80" s="70" t="s">
        <v>119</v>
      </c>
      <c r="G80" s="27" t="s">
        <v>119</v>
      </c>
      <c r="H80" s="27" t="s">
        <v>119</v>
      </c>
      <c r="I80" s="27" t="s">
        <v>119</v>
      </c>
    </row>
    <row r="81" spans="1:12" customFormat="1" ht="12.75" hidden="1" x14ac:dyDescent="0.2">
      <c r="A81" s="10">
        <v>0</v>
      </c>
      <c r="B81" s="4">
        <v>0</v>
      </c>
      <c r="C81" s="3" t="s">
        <v>119</v>
      </c>
      <c r="D81" s="16" t="s">
        <v>119</v>
      </c>
      <c r="E81" s="48" t="s">
        <v>119</v>
      </c>
      <c r="F81" s="44" t="s">
        <v>119</v>
      </c>
      <c r="G81" s="49" t="s">
        <v>119</v>
      </c>
      <c r="H81" s="3" t="s">
        <v>119</v>
      </c>
      <c r="I81" s="14" t="s">
        <v>119</v>
      </c>
    </row>
    <row r="82" spans="1:12" x14ac:dyDescent="0.2">
      <c r="A82" s="10">
        <v>1</v>
      </c>
      <c r="B82" s="94" t="s">
        <v>169</v>
      </c>
      <c r="C82" s="95" t="s">
        <v>119</v>
      </c>
      <c r="D82" s="91" t="s">
        <v>119</v>
      </c>
      <c r="E82" s="91"/>
      <c r="F82" s="93" t="s">
        <v>119</v>
      </c>
      <c r="G82" s="91" t="s">
        <v>119</v>
      </c>
      <c r="H82" s="91">
        <v>2767.0807248842648</v>
      </c>
      <c r="I82" s="91" t="s">
        <v>119</v>
      </c>
      <c r="L82" s="63">
        <f>SUM(G83:G84)</f>
        <v>2767.0807248842648</v>
      </c>
    </row>
    <row r="83" spans="1:12" x14ac:dyDescent="0.2">
      <c r="A83" s="10">
        <v>1</v>
      </c>
      <c r="B83" s="31" t="s">
        <v>170</v>
      </c>
      <c r="C83" s="24" t="s">
        <v>119</v>
      </c>
      <c r="D83" s="27">
        <v>90.801562466564334</v>
      </c>
      <c r="E83" s="27"/>
      <c r="F83" s="71">
        <v>18.640379964618095</v>
      </c>
      <c r="G83" s="27">
        <v>1692.5756257577643</v>
      </c>
      <c r="H83" s="27" t="s">
        <v>119</v>
      </c>
      <c r="I83" s="27">
        <v>12.492596831608322</v>
      </c>
    </row>
    <row r="84" spans="1:12" x14ac:dyDescent="0.2">
      <c r="A84" s="10">
        <v>1</v>
      </c>
      <c r="B84" s="31" t="s">
        <v>171</v>
      </c>
      <c r="C84" s="24" t="s">
        <v>119</v>
      </c>
      <c r="D84" s="27">
        <v>183.29433466795859</v>
      </c>
      <c r="E84" s="27"/>
      <c r="F84" s="71">
        <v>5.8621839080459761</v>
      </c>
      <c r="G84" s="27">
        <v>1074.5050991265005</v>
      </c>
      <c r="H84" s="27" t="s">
        <v>119</v>
      </c>
      <c r="I84" s="27">
        <v>7.9307292345564075</v>
      </c>
    </row>
    <row r="85" spans="1:12" x14ac:dyDescent="0.2">
      <c r="A85" s="10">
        <v>1</v>
      </c>
      <c r="B85" s="94" t="s">
        <v>172</v>
      </c>
      <c r="C85" s="95" t="s">
        <v>119</v>
      </c>
      <c r="D85" s="91" t="s">
        <v>119</v>
      </c>
      <c r="E85" s="91"/>
      <c r="F85" s="93" t="s">
        <v>119</v>
      </c>
      <c r="G85" s="91" t="s">
        <v>119</v>
      </c>
      <c r="H85" s="91">
        <v>940.47290316131625</v>
      </c>
      <c r="I85" s="91" t="s">
        <v>119</v>
      </c>
      <c r="L85" s="63">
        <f>SUM(G86:G91)</f>
        <v>940.47290316131625</v>
      </c>
    </row>
    <row r="86" spans="1:12" customFormat="1" ht="12.75" hidden="1" x14ac:dyDescent="0.2">
      <c r="A86" s="10">
        <v>0</v>
      </c>
      <c r="B86" s="5" t="s">
        <v>173</v>
      </c>
      <c r="C86" s="3" t="s">
        <v>119</v>
      </c>
      <c r="D86" s="47" t="s">
        <v>119</v>
      </c>
      <c r="E86" s="48" t="s">
        <v>119</v>
      </c>
      <c r="F86" s="50" t="s">
        <v>119</v>
      </c>
      <c r="G86" s="2" t="s">
        <v>119</v>
      </c>
      <c r="H86" s="3" t="s">
        <v>119</v>
      </c>
      <c r="I86" s="14" t="s">
        <v>119</v>
      </c>
    </row>
    <row r="87" spans="1:12" x14ac:dyDescent="0.2">
      <c r="A87" s="10">
        <v>1</v>
      </c>
      <c r="B87" s="31" t="s">
        <v>174</v>
      </c>
      <c r="C87" s="24" t="s">
        <v>119</v>
      </c>
      <c r="D87" s="27" t="s">
        <v>119</v>
      </c>
      <c r="E87" s="27"/>
      <c r="F87" s="71" t="s">
        <v>119</v>
      </c>
      <c r="G87" s="27">
        <v>367.2550855842648</v>
      </c>
      <c r="H87" s="27" t="s">
        <v>119</v>
      </c>
      <c r="I87" s="27">
        <v>2.7106438546921652</v>
      </c>
    </row>
    <row r="88" spans="1:12" x14ac:dyDescent="0.2">
      <c r="A88" s="10">
        <v>1</v>
      </c>
      <c r="B88" s="31" t="s">
        <v>175</v>
      </c>
      <c r="C88" s="24" t="s">
        <v>119</v>
      </c>
      <c r="D88" s="27" t="s">
        <v>119</v>
      </c>
      <c r="E88" s="27"/>
      <c r="F88" s="71" t="s">
        <v>119</v>
      </c>
      <c r="G88" s="27">
        <v>383.58445154349118</v>
      </c>
      <c r="H88" s="27" t="s">
        <v>119</v>
      </c>
      <c r="I88" s="27">
        <v>2.8311679732839568</v>
      </c>
    </row>
    <row r="89" spans="1:12" x14ac:dyDescent="0.2">
      <c r="A89" s="10">
        <v>1</v>
      </c>
      <c r="B89" s="31" t="s">
        <v>176</v>
      </c>
      <c r="C89" s="24" t="s">
        <v>119</v>
      </c>
      <c r="D89" s="27" t="s">
        <v>119</v>
      </c>
      <c r="E89" s="27"/>
      <c r="F89" s="71" t="s">
        <v>119</v>
      </c>
      <c r="G89" s="27">
        <v>189.63336603356021</v>
      </c>
      <c r="H89" s="27" t="s">
        <v>119</v>
      </c>
      <c r="I89" s="27">
        <v>1.3996498304868776</v>
      </c>
    </row>
    <row r="90" spans="1:12" customFormat="1" ht="12.75" hidden="1" x14ac:dyDescent="0.2">
      <c r="A90" s="10">
        <v>0</v>
      </c>
      <c r="B90" s="4">
        <v>0</v>
      </c>
      <c r="C90" s="3" t="s">
        <v>119</v>
      </c>
      <c r="D90" s="3" t="s">
        <v>119</v>
      </c>
      <c r="E90" s="48" t="s">
        <v>119</v>
      </c>
      <c r="F90" s="44" t="s">
        <v>119</v>
      </c>
      <c r="G90" s="15" t="s">
        <v>119</v>
      </c>
      <c r="H90" s="16" t="s">
        <v>119</v>
      </c>
      <c r="I90" s="14" t="s">
        <v>119</v>
      </c>
    </row>
    <row r="91" spans="1:12" customFormat="1" ht="12.75" hidden="1" x14ac:dyDescent="0.2">
      <c r="A91" s="10">
        <v>0</v>
      </c>
      <c r="B91" s="5" t="s">
        <v>177</v>
      </c>
      <c r="C91" s="3" t="s">
        <v>119</v>
      </c>
      <c r="D91" s="51" t="s">
        <v>119</v>
      </c>
      <c r="E91" s="48" t="s">
        <v>119</v>
      </c>
      <c r="F91" s="44" t="s">
        <v>119</v>
      </c>
      <c r="G91" s="52" t="s">
        <v>119</v>
      </c>
      <c r="H91" s="3" t="s">
        <v>119</v>
      </c>
      <c r="I91" s="14" t="s">
        <v>119</v>
      </c>
    </row>
    <row r="92" spans="1:12" x14ac:dyDescent="0.2">
      <c r="A92" s="10">
        <v>1</v>
      </c>
      <c r="B92" s="31" t="s">
        <v>178</v>
      </c>
      <c r="C92" s="24" t="s">
        <v>119</v>
      </c>
      <c r="D92" s="27" t="s">
        <v>119</v>
      </c>
      <c r="E92" s="27"/>
      <c r="F92" s="71" t="s">
        <v>119</v>
      </c>
      <c r="G92" s="27">
        <v>498.14794569596205</v>
      </c>
      <c r="H92" s="27" t="s">
        <v>119</v>
      </c>
      <c r="I92" s="27">
        <v>3.6767405564448365</v>
      </c>
      <c r="L92" s="63">
        <f>+G92</f>
        <v>498.14794569596205</v>
      </c>
    </row>
    <row r="93" spans="1:12" customFormat="1" ht="12.75" hidden="1" x14ac:dyDescent="0.2">
      <c r="A93" s="10">
        <v>0</v>
      </c>
      <c r="B93" s="3">
        <v>0</v>
      </c>
      <c r="C93" s="3" t="s">
        <v>119</v>
      </c>
      <c r="D93" s="3" t="s">
        <v>119</v>
      </c>
      <c r="E93" s="48" t="s">
        <v>119</v>
      </c>
      <c r="F93" s="44" t="s">
        <v>119</v>
      </c>
      <c r="G93" s="15" t="s">
        <v>119</v>
      </c>
      <c r="H93" s="14" t="s">
        <v>119</v>
      </c>
      <c r="I93" s="14" t="s">
        <v>119</v>
      </c>
    </row>
    <row r="94" spans="1:12" x14ac:dyDescent="0.2">
      <c r="A94" s="10">
        <v>1</v>
      </c>
      <c r="B94" s="37" t="s">
        <v>4</v>
      </c>
      <c r="C94" s="38" t="s">
        <v>119</v>
      </c>
      <c r="D94" s="64" t="s">
        <v>119</v>
      </c>
      <c r="E94" s="65"/>
      <c r="F94" s="155" t="s">
        <v>119</v>
      </c>
      <c r="G94" s="39">
        <v>13548.629228754664</v>
      </c>
      <c r="H94" s="38" t="s">
        <v>119</v>
      </c>
      <c r="I94" s="38">
        <v>100</v>
      </c>
      <c r="K94" s="63"/>
      <c r="L94" s="63">
        <f>SUM(L31:L92)</f>
        <v>13548.629228754664</v>
      </c>
    </row>
    <row r="95" spans="1:12" customFormat="1" ht="12.75" hidden="1" x14ac:dyDescent="0.2">
      <c r="A95" s="10">
        <v>0</v>
      </c>
      <c r="B95" s="5" t="s">
        <v>49</v>
      </c>
      <c r="C95" s="3" t="s">
        <v>119</v>
      </c>
      <c r="D95" s="3" t="s">
        <v>119</v>
      </c>
      <c r="E95" s="48" t="s">
        <v>119</v>
      </c>
      <c r="F95" s="44" t="s">
        <v>119</v>
      </c>
      <c r="G95" s="15" t="s">
        <v>119</v>
      </c>
      <c r="H95" s="14" t="s">
        <v>119</v>
      </c>
      <c r="I95" s="3" t="s">
        <v>119</v>
      </c>
    </row>
    <row r="96" spans="1:12" customFormat="1" ht="12.75" hidden="1" x14ac:dyDescent="0.2">
      <c r="A96" s="10">
        <v>0</v>
      </c>
      <c r="B96" s="47">
        <v>0</v>
      </c>
      <c r="C96" s="3" t="s">
        <v>119</v>
      </c>
      <c r="D96" s="47" t="s">
        <v>119</v>
      </c>
      <c r="E96" s="48" t="s">
        <v>119</v>
      </c>
      <c r="F96" s="48" t="s">
        <v>119</v>
      </c>
      <c r="G96" s="53" t="s">
        <v>119</v>
      </c>
      <c r="H96" s="14" t="s">
        <v>119</v>
      </c>
      <c r="I96" s="3" t="s">
        <v>119</v>
      </c>
    </row>
    <row r="97" spans="1:12" customFormat="1" ht="12.75" hidden="1" x14ac:dyDescent="0.2">
      <c r="A97" s="10">
        <v>0</v>
      </c>
      <c r="B97" s="47">
        <v>0</v>
      </c>
      <c r="C97" s="3" t="s">
        <v>119</v>
      </c>
      <c r="D97" s="47" t="s">
        <v>119</v>
      </c>
      <c r="E97" s="48" t="s">
        <v>119</v>
      </c>
      <c r="F97" s="48" t="s">
        <v>119</v>
      </c>
      <c r="G97" s="53" t="s">
        <v>119</v>
      </c>
      <c r="H97" s="3" t="s">
        <v>119</v>
      </c>
      <c r="I97" s="3" t="s">
        <v>119</v>
      </c>
    </row>
    <row r="98" spans="1:12" customFormat="1" ht="12.75" hidden="1" x14ac:dyDescent="0.2">
      <c r="A98" s="10">
        <v>0</v>
      </c>
      <c r="B98" s="47">
        <v>0</v>
      </c>
      <c r="C98" s="3" t="s">
        <v>119</v>
      </c>
      <c r="D98" s="47" t="s">
        <v>119</v>
      </c>
      <c r="E98" s="48" t="s">
        <v>119</v>
      </c>
      <c r="F98" s="48" t="s">
        <v>119</v>
      </c>
      <c r="G98" s="53" t="s">
        <v>119</v>
      </c>
      <c r="H98" s="3" t="s">
        <v>119</v>
      </c>
      <c r="I98" s="3" t="s">
        <v>119</v>
      </c>
    </row>
    <row r="99" spans="1:12" x14ac:dyDescent="0.2">
      <c r="A99" s="10">
        <v>1</v>
      </c>
      <c r="B99" s="41" t="s">
        <v>5</v>
      </c>
      <c r="C99" s="42" t="s">
        <v>119</v>
      </c>
      <c r="D99" s="66" t="s">
        <v>119</v>
      </c>
      <c r="E99" s="66"/>
      <c r="F99" s="156" t="s">
        <v>119</v>
      </c>
      <c r="G99" s="41">
        <v>13548.629228754664</v>
      </c>
      <c r="H99" s="57" t="s">
        <v>119</v>
      </c>
      <c r="I99" s="57" t="s">
        <v>119</v>
      </c>
    </row>
    <row r="100" spans="1:12" x14ac:dyDescent="0.2">
      <c r="A100" s="10">
        <v>1</v>
      </c>
      <c r="B100" s="33" t="s">
        <v>179</v>
      </c>
      <c r="C100" s="42" t="s">
        <v>119</v>
      </c>
      <c r="D100" s="67" t="s">
        <v>119</v>
      </c>
      <c r="E100" s="59"/>
      <c r="F100" s="170">
        <v>0.38710369225013325</v>
      </c>
      <c r="G100" s="35" t="s">
        <v>119</v>
      </c>
      <c r="H100" s="59" t="s">
        <v>119</v>
      </c>
      <c r="I100" s="59" t="s">
        <v>119</v>
      </c>
    </row>
    <row r="101" spans="1:12" customFormat="1" ht="12.75" hidden="1" x14ac:dyDescent="0.2">
      <c r="A101" s="10">
        <v>0</v>
      </c>
      <c r="B101" s="5">
        <v>0</v>
      </c>
      <c r="C101" s="3" t="s">
        <v>119</v>
      </c>
      <c r="D101" s="16" t="s">
        <v>119</v>
      </c>
      <c r="E101" s="16" t="s">
        <v>119</v>
      </c>
      <c r="F101" s="15" t="s">
        <v>119</v>
      </c>
      <c r="G101" s="20" t="s">
        <v>119</v>
      </c>
      <c r="H101" s="3" t="s">
        <v>119</v>
      </c>
      <c r="I101" s="3" t="s">
        <v>119</v>
      </c>
    </row>
    <row r="102" spans="1:12" customFormat="1" ht="12.75" hidden="1" x14ac:dyDescent="0.2">
      <c r="A102" s="10">
        <v>0</v>
      </c>
      <c r="B102" s="5">
        <v>0</v>
      </c>
      <c r="C102" s="54" t="s">
        <v>119</v>
      </c>
      <c r="D102" s="21" t="s">
        <v>119</v>
      </c>
      <c r="E102" s="21" t="s">
        <v>119</v>
      </c>
      <c r="F102" s="21" t="s">
        <v>119</v>
      </c>
      <c r="G102" s="22" t="s">
        <v>119</v>
      </c>
      <c r="H102" s="3" t="s">
        <v>119</v>
      </c>
      <c r="I102" s="3" t="s">
        <v>119</v>
      </c>
    </row>
    <row r="103" spans="1:12" x14ac:dyDescent="0.2">
      <c r="A103" s="10">
        <v>1</v>
      </c>
      <c r="B103" s="43" t="s">
        <v>6</v>
      </c>
      <c r="C103" s="24" t="s">
        <v>119</v>
      </c>
      <c r="D103" s="24" t="s">
        <v>119</v>
      </c>
      <c r="E103" s="26"/>
      <c r="F103" s="71" t="s">
        <v>119</v>
      </c>
      <c r="G103" s="27" t="s">
        <v>119</v>
      </c>
      <c r="H103" s="24">
        <v>1662.1844751858662</v>
      </c>
      <c r="I103" s="24" t="s">
        <v>119</v>
      </c>
    </row>
    <row r="104" spans="1:12" hidden="1" x14ac:dyDescent="0.2">
      <c r="A104" s="10">
        <v>0</v>
      </c>
      <c r="B104" s="43" t="s">
        <v>180</v>
      </c>
      <c r="C104" s="24" t="s">
        <v>119</v>
      </c>
      <c r="D104" s="24" t="s">
        <v>119</v>
      </c>
      <c r="E104" s="26"/>
      <c r="F104" s="71" t="s">
        <v>119</v>
      </c>
      <c r="G104" s="27" t="s">
        <v>119</v>
      </c>
      <c r="H104" s="24">
        <v>1662.1844751858662</v>
      </c>
      <c r="I104" s="24" t="s">
        <v>119</v>
      </c>
    </row>
    <row r="105" spans="1:12" x14ac:dyDescent="0.2">
      <c r="A105" s="10">
        <v>1</v>
      </c>
      <c r="B105" s="26" t="s">
        <v>181</v>
      </c>
      <c r="C105" s="24" t="s">
        <v>119</v>
      </c>
      <c r="D105" s="271">
        <v>1692.5756257577643</v>
      </c>
      <c r="E105" s="271"/>
      <c r="F105" s="271">
        <v>0.27195433341851943</v>
      </c>
      <c r="G105" s="26">
        <v>54.390866683703884</v>
      </c>
      <c r="H105" s="24" t="s">
        <v>119</v>
      </c>
      <c r="I105" s="24" t="s">
        <v>119</v>
      </c>
    </row>
    <row r="106" spans="1:12" hidden="1" x14ac:dyDescent="0.2">
      <c r="A106" s="10">
        <v>0</v>
      </c>
      <c r="B106" s="26" t="s">
        <v>182</v>
      </c>
      <c r="C106" s="24" t="s">
        <v>119</v>
      </c>
      <c r="D106" s="26" t="s">
        <v>119</v>
      </c>
      <c r="E106" s="26"/>
      <c r="F106" s="26" t="s">
        <v>119</v>
      </c>
      <c r="G106" s="26" t="s">
        <v>119</v>
      </c>
      <c r="H106" s="24" t="s">
        <v>119</v>
      </c>
      <c r="I106" s="24" t="s">
        <v>119</v>
      </c>
    </row>
    <row r="107" spans="1:12" customFormat="1" ht="12.75" x14ac:dyDescent="0.2">
      <c r="A107" s="10">
        <v>1</v>
      </c>
      <c r="B107" s="4" t="s">
        <v>183</v>
      </c>
      <c r="C107" s="3" t="s">
        <v>119</v>
      </c>
      <c r="D107" s="47">
        <v>1</v>
      </c>
      <c r="E107" s="48" t="s">
        <v>119</v>
      </c>
      <c r="F107" s="16">
        <v>172.59</v>
      </c>
      <c r="G107" s="16">
        <v>172.59</v>
      </c>
      <c r="H107" s="3" t="s">
        <v>119</v>
      </c>
      <c r="I107" s="3" t="s">
        <v>119</v>
      </c>
    </row>
    <row r="108" spans="1:12" customFormat="1" ht="12.75" x14ac:dyDescent="0.2">
      <c r="A108" s="10">
        <v>1</v>
      </c>
      <c r="B108" s="4" t="s">
        <v>184</v>
      </c>
      <c r="C108" s="3" t="s">
        <v>119</v>
      </c>
      <c r="D108" s="47">
        <v>1</v>
      </c>
      <c r="E108" s="48" t="s">
        <v>119</v>
      </c>
      <c r="F108" s="271">
        <v>0.56755089230060951</v>
      </c>
      <c r="G108" s="16">
        <v>97.953608502162197</v>
      </c>
      <c r="H108" s="14" t="s">
        <v>119</v>
      </c>
      <c r="I108" s="3" t="s">
        <v>119</v>
      </c>
    </row>
    <row r="109" spans="1:12" customFormat="1" ht="12.75" x14ac:dyDescent="0.2">
      <c r="A109" s="10">
        <v>1</v>
      </c>
      <c r="B109" s="4" t="s">
        <v>185</v>
      </c>
      <c r="C109" s="3" t="s">
        <v>119</v>
      </c>
      <c r="D109" s="47">
        <v>1</v>
      </c>
      <c r="E109" s="48" t="s">
        <v>119</v>
      </c>
      <c r="F109" s="16">
        <v>1337.25</v>
      </c>
      <c r="G109" s="16">
        <v>1337.25</v>
      </c>
      <c r="H109" s="14" t="s">
        <v>119</v>
      </c>
      <c r="I109" s="3" t="s">
        <v>119</v>
      </c>
    </row>
    <row r="110" spans="1:12" hidden="1" x14ac:dyDescent="0.2">
      <c r="A110" s="10">
        <v>0</v>
      </c>
      <c r="B110" s="11" t="e">
        <v>#N/A</v>
      </c>
      <c r="C110" s="9" t="s">
        <v>119</v>
      </c>
      <c r="D110" s="76" t="s">
        <v>119</v>
      </c>
      <c r="E110" s="77" t="s">
        <v>119</v>
      </c>
      <c r="F110" s="77" t="s">
        <v>119</v>
      </c>
      <c r="G110" s="78" t="s">
        <v>119</v>
      </c>
      <c r="H110" s="9" t="s">
        <v>119</v>
      </c>
      <c r="I110" s="9" t="s">
        <v>119</v>
      </c>
    </row>
    <row r="111" spans="1:12" customFormat="1" ht="12.75" hidden="1" x14ac:dyDescent="0.2">
      <c r="A111" s="10">
        <v>0</v>
      </c>
      <c r="B111" s="55" t="s">
        <v>187</v>
      </c>
      <c r="C111" s="3" t="s">
        <v>119</v>
      </c>
      <c r="D111" s="47" t="s">
        <v>119</v>
      </c>
      <c r="E111" s="48" t="s">
        <v>119</v>
      </c>
      <c r="F111" s="51" t="s">
        <v>119</v>
      </c>
      <c r="G111" s="56" t="s">
        <v>119</v>
      </c>
      <c r="H111" s="14" t="s">
        <v>119</v>
      </c>
      <c r="I111" s="3" t="s">
        <v>119</v>
      </c>
    </row>
    <row r="112" spans="1:12" x14ac:dyDescent="0.2">
      <c r="A112" s="10">
        <v>1</v>
      </c>
      <c r="B112" s="33" t="s">
        <v>7</v>
      </c>
      <c r="C112" s="34" t="s">
        <v>119</v>
      </c>
      <c r="D112" s="34" t="s">
        <v>119</v>
      </c>
      <c r="E112" s="35"/>
      <c r="F112" s="157" t="s">
        <v>119</v>
      </c>
      <c r="G112" s="36">
        <v>11886.444753568798</v>
      </c>
      <c r="H112" s="35" t="s">
        <v>119</v>
      </c>
      <c r="I112" s="34" t="s">
        <v>119</v>
      </c>
      <c r="L112" s="63" t="e">
        <f>+L94-G105-G106</f>
        <v>#VALUE!</v>
      </c>
    </row>
    <row r="113" spans="1:14" x14ac:dyDescent="0.2">
      <c r="A113" s="10">
        <v>1</v>
      </c>
      <c r="B113" s="33" t="s">
        <v>8</v>
      </c>
      <c r="C113" s="42" t="s">
        <v>119</v>
      </c>
      <c r="D113" s="42" t="s">
        <v>119</v>
      </c>
      <c r="E113" s="41"/>
      <c r="F113" s="158">
        <v>0.33961270724482279</v>
      </c>
      <c r="G113" s="60" t="s">
        <v>119</v>
      </c>
      <c r="H113" s="42" t="s">
        <v>119</v>
      </c>
      <c r="I113" s="42" t="s">
        <v>119</v>
      </c>
      <c r="L113" s="10" t="e">
        <f>L112/G9-F113</f>
        <v>#VALUE!</v>
      </c>
      <c r="N113" s="10">
        <v>105.57808036824457</v>
      </c>
    </row>
    <row r="115" spans="1:14" x14ac:dyDescent="0.2">
      <c r="B115" s="10" t="s">
        <v>57</v>
      </c>
    </row>
  </sheetData>
  <autoFilter ref="A1:H113">
    <filterColumn colId="0">
      <filters>
        <filter val="1"/>
      </filters>
    </filterColumn>
  </autoFilter>
  <phoneticPr fontId="5" type="noConversion"/>
  <conditionalFormatting sqref="E25:E26 D22:D26 F22:I26 E22:E23 D20:I21 C33 D27:I27 C3:I3 I55:I73 D74:I80 I81 D82:I85 I86 D87:I89 I90:I91 I93 D92:I92 D31:I54 D55:H72">
    <cfRule type="cellIs" dxfId="16" priority="1" stopIfTrue="1" operator="equal">
      <formula>0</formula>
    </cfRule>
  </conditionalFormatting>
  <pageMargins left="0.75" right="0.75" top="1" bottom="1" header="0" footer="0"/>
  <pageSetup paperSize="9" scale="86" orientation="portrait" verticalDpi="0" r:id="rId1"/>
  <headerFooter alignWithMargins="0"/>
  <colBreaks count="1" manualBreakCount="1">
    <brk id="9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M115"/>
  <sheetViews>
    <sheetView workbookViewId="0"/>
  </sheetViews>
  <sheetFormatPr defaultRowHeight="12" x14ac:dyDescent="0.2"/>
  <cols>
    <col min="1" max="1" width="3.28515625" style="10" customWidth="1"/>
    <col min="2" max="2" width="40.7109375" style="10" customWidth="1"/>
    <col min="3" max="3" width="4.85546875" style="10" customWidth="1"/>
    <col min="4" max="4" width="9.140625" style="10"/>
    <col min="5" max="5" width="4.85546875" style="10" customWidth="1"/>
    <col min="6" max="6" width="9.7109375" style="10" customWidth="1"/>
    <col min="7" max="8" width="9.140625" style="10"/>
    <col min="9" max="9" width="9.140625" style="23"/>
    <col min="10" max="10" width="9.140625" style="10"/>
    <col min="11" max="11" width="9.140625" style="10" customWidth="1"/>
    <col min="12" max="13" width="9.140625" style="10" hidden="1" customWidth="1"/>
    <col min="14" max="15" width="9.140625" style="10" customWidth="1"/>
    <col min="16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10">
        <v>7</v>
      </c>
      <c r="H1" s="10">
        <v>8</v>
      </c>
    </row>
    <row r="2" spans="1:9" hidden="1" x14ac:dyDescent="0.2"/>
    <row r="3" spans="1:9" x14ac:dyDescent="0.2">
      <c r="A3" s="10">
        <v>1</v>
      </c>
      <c r="B3" s="95" t="s">
        <v>118</v>
      </c>
      <c r="C3" s="27" t="s">
        <v>119</v>
      </c>
      <c r="D3" s="27" t="s">
        <v>119</v>
      </c>
      <c r="E3" s="27"/>
      <c r="F3" s="27" t="s">
        <v>119</v>
      </c>
      <c r="G3" s="27" t="s">
        <v>119</v>
      </c>
      <c r="H3" s="27" t="s">
        <v>119</v>
      </c>
      <c r="I3" s="27" t="s">
        <v>119</v>
      </c>
    </row>
    <row r="4" spans="1:9" x14ac:dyDescent="0.2">
      <c r="A4" s="10">
        <v>1</v>
      </c>
      <c r="B4" s="95" t="s">
        <v>0</v>
      </c>
      <c r="C4" s="24" t="s">
        <v>119</v>
      </c>
      <c r="D4" s="24" t="s">
        <v>119</v>
      </c>
      <c r="E4" s="24"/>
      <c r="F4" s="24" t="s">
        <v>119</v>
      </c>
      <c r="G4" s="24" t="s">
        <v>119</v>
      </c>
      <c r="H4" s="24" t="s">
        <v>119</v>
      </c>
      <c r="I4" s="25" t="s">
        <v>119</v>
      </c>
    </row>
    <row r="5" spans="1:9" x14ac:dyDescent="0.2">
      <c r="A5" s="10">
        <v>1</v>
      </c>
      <c r="B5" s="24" t="s">
        <v>119</v>
      </c>
      <c r="C5" s="24" t="s">
        <v>119</v>
      </c>
      <c r="D5" s="61" t="s">
        <v>119</v>
      </c>
      <c r="E5" s="62"/>
      <c r="F5" s="62" t="s">
        <v>119</v>
      </c>
      <c r="G5" s="175" t="s">
        <v>120</v>
      </c>
      <c r="H5" s="62"/>
      <c r="I5" s="61" t="s">
        <v>119</v>
      </c>
    </row>
    <row r="6" spans="1:9" x14ac:dyDescent="0.2">
      <c r="A6" s="10">
        <v>1</v>
      </c>
      <c r="B6" s="79" t="s">
        <v>121</v>
      </c>
      <c r="C6" s="24" t="s">
        <v>119</v>
      </c>
      <c r="D6" s="61" t="s">
        <v>119</v>
      </c>
      <c r="E6" s="62"/>
      <c r="F6" s="62" t="s">
        <v>119</v>
      </c>
      <c r="G6" s="62" t="s">
        <v>119</v>
      </c>
      <c r="H6" s="62" t="s">
        <v>119</v>
      </c>
      <c r="I6" s="61" t="s">
        <v>119</v>
      </c>
    </row>
    <row r="7" spans="1:9" x14ac:dyDescent="0.2">
      <c r="A7" s="10">
        <v>1</v>
      </c>
      <c r="B7" s="95" t="s">
        <v>206</v>
      </c>
      <c r="C7" s="24"/>
      <c r="D7" s="61"/>
      <c r="E7" s="62"/>
      <c r="F7" s="62" t="s">
        <v>119</v>
      </c>
      <c r="G7" s="62" t="s">
        <v>119</v>
      </c>
      <c r="H7" s="62" t="s">
        <v>119</v>
      </c>
      <c r="I7" s="61" t="s">
        <v>119</v>
      </c>
    </row>
    <row r="8" spans="1:9" x14ac:dyDescent="0.2">
      <c r="A8" s="10">
        <v>1</v>
      </c>
      <c r="B8" s="24" t="s">
        <v>119</v>
      </c>
      <c r="C8" s="24" t="s">
        <v>119</v>
      </c>
      <c r="D8" s="61" t="s">
        <v>119</v>
      </c>
      <c r="E8" s="62"/>
      <c r="F8" s="62" t="s">
        <v>119</v>
      </c>
      <c r="G8" s="62" t="s">
        <v>119</v>
      </c>
      <c r="H8" s="62" t="s">
        <v>119</v>
      </c>
      <c r="I8" s="61" t="s">
        <v>119</v>
      </c>
    </row>
    <row r="9" spans="1:9" x14ac:dyDescent="0.2">
      <c r="A9" s="10">
        <v>1</v>
      </c>
      <c r="B9" s="95" t="s">
        <v>122</v>
      </c>
      <c r="C9" s="95" t="s">
        <v>119</v>
      </c>
      <c r="D9" s="101" t="s">
        <v>119</v>
      </c>
      <c r="E9" s="102"/>
      <c r="F9" s="102" t="s">
        <v>119</v>
      </c>
      <c r="G9" s="144">
        <v>35000</v>
      </c>
      <c r="H9" s="145" t="s">
        <v>1</v>
      </c>
      <c r="I9" s="61" t="s">
        <v>119</v>
      </c>
    </row>
    <row r="10" spans="1:9" x14ac:dyDescent="0.2">
      <c r="A10" s="10">
        <v>1</v>
      </c>
      <c r="B10" s="24" t="s">
        <v>119</v>
      </c>
      <c r="C10" s="24" t="s">
        <v>119</v>
      </c>
      <c r="D10" s="61" t="s">
        <v>119</v>
      </c>
      <c r="E10" s="62"/>
      <c r="F10" s="62" t="s">
        <v>119</v>
      </c>
      <c r="G10" s="96" t="s">
        <v>119</v>
      </c>
      <c r="H10" s="97" t="s">
        <v>119</v>
      </c>
      <c r="I10" s="61" t="s">
        <v>119</v>
      </c>
    </row>
    <row r="11" spans="1:9" x14ac:dyDescent="0.2">
      <c r="A11" s="10">
        <v>1</v>
      </c>
      <c r="B11" s="24" t="s">
        <v>123</v>
      </c>
      <c r="C11" s="24" t="s">
        <v>119</v>
      </c>
      <c r="D11" s="61" t="s">
        <v>119</v>
      </c>
      <c r="E11" s="62"/>
      <c r="F11" s="62" t="s">
        <v>119</v>
      </c>
      <c r="G11" s="96">
        <v>38888.888888888891</v>
      </c>
      <c r="H11" s="97" t="s">
        <v>1</v>
      </c>
      <c r="I11" s="61" t="s">
        <v>119</v>
      </c>
    </row>
    <row r="12" spans="1:9" x14ac:dyDescent="0.2">
      <c r="A12" s="10">
        <v>1</v>
      </c>
      <c r="B12" s="24" t="s">
        <v>124</v>
      </c>
      <c r="C12" s="24" t="s">
        <v>119</v>
      </c>
      <c r="D12" s="61" t="s">
        <v>119</v>
      </c>
      <c r="E12" s="62"/>
      <c r="F12" s="62" t="s">
        <v>119</v>
      </c>
      <c r="G12" s="40">
        <v>10</v>
      </c>
      <c r="H12" s="73" t="s">
        <v>2</v>
      </c>
      <c r="I12" s="61" t="s">
        <v>119</v>
      </c>
    </row>
    <row r="13" spans="1:9" x14ac:dyDescent="0.2">
      <c r="A13" s="10">
        <v>1</v>
      </c>
      <c r="B13" s="24" t="s">
        <v>119</v>
      </c>
      <c r="C13" s="24" t="s">
        <v>119</v>
      </c>
      <c r="D13" s="61" t="s">
        <v>119</v>
      </c>
      <c r="E13" s="62" t="s">
        <v>119</v>
      </c>
      <c r="F13" s="62" t="s">
        <v>119</v>
      </c>
      <c r="G13" s="62" t="s">
        <v>119</v>
      </c>
      <c r="H13" s="62" t="s">
        <v>119</v>
      </c>
      <c r="I13" s="61" t="s">
        <v>119</v>
      </c>
    </row>
    <row r="14" spans="1:9" x14ac:dyDescent="0.2">
      <c r="A14" s="10">
        <v>1</v>
      </c>
      <c r="B14" s="24" t="s">
        <v>119</v>
      </c>
      <c r="C14" s="24" t="s">
        <v>119</v>
      </c>
      <c r="D14" s="61" t="s">
        <v>119</v>
      </c>
      <c r="E14" s="62"/>
      <c r="F14" s="62" t="s">
        <v>119</v>
      </c>
      <c r="G14" s="40" t="s">
        <v>119</v>
      </c>
      <c r="H14" s="73" t="s">
        <v>119</v>
      </c>
      <c r="I14" s="61" t="s">
        <v>119</v>
      </c>
    </row>
    <row r="15" spans="1:9" x14ac:dyDescent="0.2">
      <c r="A15" s="10">
        <v>1</v>
      </c>
      <c r="B15" s="24" t="s">
        <v>125</v>
      </c>
      <c r="C15" s="24" t="s">
        <v>119</v>
      </c>
      <c r="D15" s="61" t="s">
        <v>119</v>
      </c>
      <c r="E15" s="62"/>
      <c r="F15" s="62" t="s">
        <v>119</v>
      </c>
      <c r="G15" s="249">
        <v>0.5</v>
      </c>
      <c r="H15" s="73" t="s">
        <v>3</v>
      </c>
      <c r="I15" s="61" t="s">
        <v>119</v>
      </c>
    </row>
    <row r="16" spans="1:9" x14ac:dyDescent="0.2">
      <c r="A16" s="10">
        <v>1</v>
      </c>
      <c r="B16" s="24" t="s">
        <v>126</v>
      </c>
      <c r="C16" s="24" t="s">
        <v>119</v>
      </c>
      <c r="D16" s="61" t="s">
        <v>119</v>
      </c>
      <c r="E16" s="62"/>
      <c r="F16" s="62" t="s">
        <v>119</v>
      </c>
      <c r="G16" s="40">
        <v>1</v>
      </c>
      <c r="H16" s="73" t="s">
        <v>127</v>
      </c>
      <c r="I16" s="61" t="s">
        <v>119</v>
      </c>
    </row>
    <row r="17" spans="1:12" x14ac:dyDescent="0.2">
      <c r="A17" s="10">
        <v>1</v>
      </c>
      <c r="B17" s="24" t="s">
        <v>119</v>
      </c>
      <c r="C17" s="24" t="s">
        <v>119</v>
      </c>
      <c r="D17" s="61" t="s">
        <v>119</v>
      </c>
      <c r="E17" s="62"/>
      <c r="F17" s="62" t="s">
        <v>119</v>
      </c>
      <c r="G17" s="40" t="s">
        <v>119</v>
      </c>
      <c r="H17" s="73" t="s">
        <v>119</v>
      </c>
      <c r="I17" s="61" t="s">
        <v>119</v>
      </c>
    </row>
    <row r="18" spans="1:12" x14ac:dyDescent="0.2">
      <c r="A18" s="10">
        <v>1</v>
      </c>
      <c r="B18" s="24" t="s">
        <v>128</v>
      </c>
      <c r="C18" s="25" t="s">
        <v>119</v>
      </c>
      <c r="D18" s="25" t="s">
        <v>119</v>
      </c>
      <c r="E18" s="25" t="s">
        <v>119</v>
      </c>
      <c r="F18" s="25" t="s">
        <v>119</v>
      </c>
      <c r="G18" s="40">
        <v>10.288</v>
      </c>
      <c r="H18" s="73" t="s">
        <v>2</v>
      </c>
      <c r="I18" s="25" t="s">
        <v>119</v>
      </c>
    </row>
    <row r="19" spans="1:12" x14ac:dyDescent="0.2">
      <c r="A19" s="10">
        <v>1</v>
      </c>
      <c r="B19" s="24" t="s">
        <v>119</v>
      </c>
      <c r="C19" s="25" t="s">
        <v>119</v>
      </c>
      <c r="D19" s="61" t="s">
        <v>119</v>
      </c>
      <c r="E19" s="62" t="s">
        <v>119</v>
      </c>
      <c r="F19" s="62" t="s">
        <v>119</v>
      </c>
      <c r="G19" s="62" t="s">
        <v>119</v>
      </c>
      <c r="H19" s="62" t="s">
        <v>119</v>
      </c>
      <c r="I19" s="61" t="s">
        <v>119</v>
      </c>
    </row>
    <row r="20" spans="1:12" hidden="1" x14ac:dyDescent="0.2">
      <c r="A20" s="10">
        <v>0</v>
      </c>
      <c r="B20" s="24" t="s">
        <v>129</v>
      </c>
      <c r="C20" s="27" t="s">
        <v>119</v>
      </c>
      <c r="D20" s="27" t="s">
        <v>119</v>
      </c>
      <c r="E20" s="24" t="s">
        <v>119</v>
      </c>
      <c r="F20" s="28" t="s">
        <v>119</v>
      </c>
      <c r="G20" s="27" t="s">
        <v>119</v>
      </c>
      <c r="H20" s="24" t="s">
        <v>119</v>
      </c>
      <c r="I20" s="25" t="s">
        <v>119</v>
      </c>
    </row>
    <row r="21" spans="1:12" x14ac:dyDescent="0.2">
      <c r="A21" s="10">
        <v>1</v>
      </c>
      <c r="B21" s="24" t="s">
        <v>189</v>
      </c>
      <c r="C21" s="27" t="s">
        <v>119</v>
      </c>
      <c r="D21" s="27" t="s">
        <v>119</v>
      </c>
      <c r="E21" s="24" t="s">
        <v>119</v>
      </c>
      <c r="F21" s="24" t="s">
        <v>119</v>
      </c>
      <c r="G21" s="200">
        <v>600</v>
      </c>
      <c r="H21" s="24" t="s">
        <v>190</v>
      </c>
      <c r="I21" s="24" t="s">
        <v>119</v>
      </c>
    </row>
    <row r="22" spans="1:12" hidden="1" x14ac:dyDescent="0.2">
      <c r="A22" s="10">
        <v>0</v>
      </c>
      <c r="B22" s="24" t="s">
        <v>119</v>
      </c>
      <c r="C22" s="27" t="s">
        <v>119</v>
      </c>
      <c r="D22" s="29" t="s">
        <v>119</v>
      </c>
      <c r="E22" s="24" t="s">
        <v>119</v>
      </c>
      <c r="F22" s="28" t="s">
        <v>119</v>
      </c>
      <c r="G22" s="27" t="s">
        <v>119</v>
      </c>
      <c r="H22" s="24" t="s">
        <v>119</v>
      </c>
      <c r="I22" s="24" t="s">
        <v>119</v>
      </c>
    </row>
    <row r="23" spans="1:12" hidden="1" x14ac:dyDescent="0.2">
      <c r="A23" s="10">
        <v>0</v>
      </c>
      <c r="B23" s="24" t="s">
        <v>119</v>
      </c>
      <c r="C23" s="27" t="s">
        <v>119</v>
      </c>
      <c r="D23" s="29" t="s">
        <v>119</v>
      </c>
      <c r="E23" s="24" t="s">
        <v>119</v>
      </c>
      <c r="F23" s="28" t="s">
        <v>119</v>
      </c>
      <c r="G23" s="27" t="s">
        <v>119</v>
      </c>
      <c r="H23" s="24" t="s">
        <v>119</v>
      </c>
      <c r="I23" s="24" t="s">
        <v>119</v>
      </c>
    </row>
    <row r="24" spans="1:12" ht="13.5" hidden="1" x14ac:dyDescent="0.2">
      <c r="A24" s="10">
        <v>0</v>
      </c>
      <c r="B24" s="24" t="s">
        <v>119</v>
      </c>
      <c r="C24" s="27" t="s">
        <v>119</v>
      </c>
      <c r="D24" s="29" t="s">
        <v>119</v>
      </c>
      <c r="E24" s="58" t="s">
        <v>119</v>
      </c>
      <c r="F24" s="28" t="s">
        <v>119</v>
      </c>
      <c r="G24" s="27" t="s">
        <v>119</v>
      </c>
      <c r="H24" s="24" t="s">
        <v>119</v>
      </c>
      <c r="I24" s="24" t="s">
        <v>119</v>
      </c>
    </row>
    <row r="25" spans="1:12" hidden="1" x14ac:dyDescent="0.2">
      <c r="A25" s="10">
        <v>0</v>
      </c>
      <c r="B25" s="24" t="s">
        <v>119</v>
      </c>
      <c r="C25" s="27" t="s">
        <v>119</v>
      </c>
      <c r="D25" s="27" t="s">
        <v>119</v>
      </c>
      <c r="E25" s="24" t="s">
        <v>119</v>
      </c>
      <c r="F25" s="28" t="s">
        <v>119</v>
      </c>
      <c r="G25" s="27" t="s">
        <v>119</v>
      </c>
      <c r="H25" s="24" t="s">
        <v>119</v>
      </c>
      <c r="I25" s="24" t="s">
        <v>119</v>
      </c>
    </row>
    <row r="26" spans="1:12" hidden="1" x14ac:dyDescent="0.2">
      <c r="A26" s="10">
        <v>0</v>
      </c>
      <c r="B26" s="24" t="s">
        <v>119</v>
      </c>
      <c r="C26" s="27" t="s">
        <v>119</v>
      </c>
      <c r="D26" s="29" t="s">
        <v>119</v>
      </c>
      <c r="E26" s="24" t="s">
        <v>119</v>
      </c>
      <c r="F26" s="28" t="s">
        <v>119</v>
      </c>
      <c r="G26" s="27" t="s">
        <v>119</v>
      </c>
      <c r="H26" s="24" t="s">
        <v>119</v>
      </c>
      <c r="I26" s="24" t="s">
        <v>119</v>
      </c>
    </row>
    <row r="27" spans="1:12" hidden="1" x14ac:dyDescent="0.2">
      <c r="A27" s="10">
        <v>0</v>
      </c>
      <c r="B27" s="24" t="s">
        <v>119</v>
      </c>
      <c r="C27" s="27" t="s">
        <v>119</v>
      </c>
      <c r="D27" s="27" t="s">
        <v>119</v>
      </c>
      <c r="E27" s="24" t="s">
        <v>119</v>
      </c>
      <c r="F27" s="28" t="s">
        <v>119</v>
      </c>
      <c r="G27" s="27" t="s">
        <v>119</v>
      </c>
      <c r="H27" s="24" t="s">
        <v>119</v>
      </c>
      <c r="I27" s="24" t="s">
        <v>119</v>
      </c>
    </row>
    <row r="28" spans="1:12" x14ac:dyDescent="0.2">
      <c r="A28" s="10">
        <v>1</v>
      </c>
      <c r="B28" s="24"/>
      <c r="C28" s="27" t="s">
        <v>119</v>
      </c>
      <c r="D28" s="61" t="s">
        <v>119</v>
      </c>
      <c r="E28" s="62"/>
      <c r="F28" s="62" t="s">
        <v>119</v>
      </c>
      <c r="G28" s="62" t="s">
        <v>119</v>
      </c>
      <c r="H28" s="62" t="s">
        <v>119</v>
      </c>
      <c r="I28" s="61" t="s">
        <v>119</v>
      </c>
      <c r="L28" s="10" t="s">
        <v>9</v>
      </c>
    </row>
    <row r="29" spans="1:12" x14ac:dyDescent="0.2">
      <c r="A29" s="10">
        <v>1</v>
      </c>
      <c r="B29" s="159">
        <v>0</v>
      </c>
      <c r="C29" s="160" t="s">
        <v>119</v>
      </c>
      <c r="D29" s="161" t="s">
        <v>132</v>
      </c>
      <c r="E29" s="162"/>
      <c r="F29" s="162" t="s">
        <v>133</v>
      </c>
      <c r="G29" s="162" t="s">
        <v>134</v>
      </c>
      <c r="H29" s="162" t="s">
        <v>119</v>
      </c>
      <c r="I29" s="161" t="s">
        <v>135</v>
      </c>
    </row>
    <row r="30" spans="1:12" x14ac:dyDescent="0.2">
      <c r="A30" s="10">
        <v>1</v>
      </c>
      <c r="B30" s="163" t="s">
        <v>136</v>
      </c>
      <c r="C30" s="164" t="s">
        <v>119</v>
      </c>
      <c r="D30" s="165" t="s">
        <v>3</v>
      </c>
      <c r="E30" s="165"/>
      <c r="F30" s="165" t="s">
        <v>137</v>
      </c>
      <c r="G30" s="165" t="s">
        <v>108</v>
      </c>
      <c r="H30" s="165" t="s">
        <v>119</v>
      </c>
      <c r="I30" s="166" t="s">
        <v>138</v>
      </c>
    </row>
    <row r="31" spans="1:12" hidden="1" x14ac:dyDescent="0.2">
      <c r="A31" s="10">
        <v>0</v>
      </c>
      <c r="B31" s="32" t="s">
        <v>139</v>
      </c>
      <c r="C31" s="27" t="s">
        <v>119</v>
      </c>
      <c r="D31" s="27" t="s">
        <v>119</v>
      </c>
      <c r="E31" s="27"/>
      <c r="F31" s="27" t="s">
        <v>119</v>
      </c>
      <c r="G31" s="27" t="s">
        <v>119</v>
      </c>
      <c r="H31" s="27" t="s">
        <v>119</v>
      </c>
      <c r="I31" s="27" t="s">
        <v>119</v>
      </c>
      <c r="L31" s="63" t="str">
        <f>+H31</f>
        <v/>
      </c>
    </row>
    <row r="32" spans="1:12" hidden="1" x14ac:dyDescent="0.2">
      <c r="A32" s="10">
        <v>0</v>
      </c>
      <c r="B32" s="11" t="s">
        <v>191</v>
      </c>
      <c r="C32" s="75" t="s">
        <v>119</v>
      </c>
      <c r="D32" s="7" t="s">
        <v>119</v>
      </c>
      <c r="E32" s="9" t="s">
        <v>119</v>
      </c>
      <c r="F32" s="81" t="s">
        <v>119</v>
      </c>
      <c r="G32" s="24" t="s">
        <v>119</v>
      </c>
      <c r="H32" s="24" t="s">
        <v>119</v>
      </c>
      <c r="I32" s="24" t="s">
        <v>119</v>
      </c>
    </row>
    <row r="33" spans="1:12" x14ac:dyDescent="0.2">
      <c r="A33" s="10">
        <v>1</v>
      </c>
      <c r="B33" s="43" t="s">
        <v>142</v>
      </c>
      <c r="C33" s="91" t="s">
        <v>119</v>
      </c>
      <c r="D33" s="92" t="s">
        <v>119</v>
      </c>
      <c r="E33" s="91"/>
      <c r="F33" s="93" t="s">
        <v>119</v>
      </c>
      <c r="G33" s="91" t="s">
        <v>119</v>
      </c>
      <c r="H33" s="91">
        <v>2253.4572545218298</v>
      </c>
      <c r="I33" s="91" t="s">
        <v>119</v>
      </c>
      <c r="L33" s="10">
        <f>SUBTOTAL(9,G34:G54)</f>
        <v>2253.4572545218298</v>
      </c>
    </row>
    <row r="34" spans="1:12" x14ac:dyDescent="0.2">
      <c r="A34" s="10">
        <v>1</v>
      </c>
      <c r="B34" s="26" t="s">
        <v>207</v>
      </c>
      <c r="C34" s="27" t="s">
        <v>119</v>
      </c>
      <c r="D34" s="27">
        <v>600</v>
      </c>
      <c r="E34" s="27"/>
      <c r="F34" s="71">
        <v>1.8563999999999998</v>
      </c>
      <c r="G34" s="27">
        <v>1113.8399999999999</v>
      </c>
      <c r="H34" s="27" t="s">
        <v>119</v>
      </c>
      <c r="I34" s="27">
        <v>8.864602942893157</v>
      </c>
    </row>
    <row r="35" spans="1:12" x14ac:dyDescent="0.2">
      <c r="A35" s="10">
        <v>1</v>
      </c>
      <c r="B35" s="26" t="s">
        <v>146</v>
      </c>
      <c r="C35" s="27" t="s">
        <v>119</v>
      </c>
      <c r="D35" s="27">
        <v>2</v>
      </c>
      <c r="E35" s="27"/>
      <c r="F35" s="71">
        <v>5.66</v>
      </c>
      <c r="G35" s="27">
        <v>11.32</v>
      </c>
      <c r="H35" s="27" t="s">
        <v>119</v>
      </c>
      <c r="I35" s="27">
        <v>9.0091310523549642E-2</v>
      </c>
    </row>
    <row r="36" spans="1:12" x14ac:dyDescent="0.2">
      <c r="A36" s="10">
        <v>1</v>
      </c>
      <c r="B36" s="26" t="s">
        <v>145</v>
      </c>
      <c r="C36" s="27" t="s">
        <v>119</v>
      </c>
      <c r="D36" s="27">
        <v>2</v>
      </c>
      <c r="E36" s="27"/>
      <c r="F36" s="71">
        <v>0.94000000000000006</v>
      </c>
      <c r="G36" s="27">
        <v>1.8800000000000001</v>
      </c>
      <c r="H36" s="27" t="s">
        <v>119</v>
      </c>
      <c r="I36" s="27">
        <v>1.4962161111684925E-2</v>
      </c>
    </row>
    <row r="37" spans="1:12" x14ac:dyDescent="0.2">
      <c r="A37" s="10">
        <v>1</v>
      </c>
      <c r="B37" s="26" t="s">
        <v>148</v>
      </c>
      <c r="C37" s="27" t="s">
        <v>119</v>
      </c>
      <c r="D37" s="27">
        <v>725.27777777777783</v>
      </c>
      <c r="E37" s="27"/>
      <c r="F37" s="71">
        <v>0.3589721104092643</v>
      </c>
      <c r="G37" s="27">
        <v>260.3544945218303</v>
      </c>
      <c r="H37" s="27" t="s">
        <v>119</v>
      </c>
      <c r="I37" s="27">
        <v>2.0720563261632527</v>
      </c>
    </row>
    <row r="38" spans="1:12" hidden="1" x14ac:dyDescent="0.2">
      <c r="A38" s="10">
        <v>0</v>
      </c>
      <c r="B38" s="11" t="s">
        <v>53</v>
      </c>
      <c r="C38" s="75" t="s">
        <v>119</v>
      </c>
      <c r="D38" s="27">
        <v>84</v>
      </c>
      <c r="E38" s="9" t="s">
        <v>119</v>
      </c>
      <c r="F38" s="28" t="s">
        <v>119</v>
      </c>
      <c r="G38" s="27" t="s">
        <v>119</v>
      </c>
      <c r="H38" s="24" t="s">
        <v>119</v>
      </c>
      <c r="I38" s="24" t="s">
        <v>119</v>
      </c>
    </row>
    <row r="39" spans="1:12" hidden="1" x14ac:dyDescent="0.2">
      <c r="A39" s="10">
        <v>0</v>
      </c>
      <c r="B39" s="11" t="s">
        <v>12</v>
      </c>
      <c r="C39" s="75" t="s">
        <v>119</v>
      </c>
      <c r="D39" s="82">
        <v>52.500000000000007</v>
      </c>
      <c r="E39" s="9" t="s">
        <v>119</v>
      </c>
      <c r="F39" s="13" t="s">
        <v>119</v>
      </c>
      <c r="G39" s="27" t="s">
        <v>119</v>
      </c>
      <c r="H39" s="24" t="s">
        <v>119</v>
      </c>
      <c r="I39" s="24" t="s">
        <v>119</v>
      </c>
    </row>
    <row r="40" spans="1:12" hidden="1" x14ac:dyDescent="0.2">
      <c r="A40" s="10">
        <v>0</v>
      </c>
      <c r="B40" s="11" t="s">
        <v>54</v>
      </c>
      <c r="C40" s="75" t="s">
        <v>119</v>
      </c>
      <c r="D40" s="82">
        <v>126</v>
      </c>
      <c r="E40" s="9" t="s">
        <v>119</v>
      </c>
      <c r="F40" s="13" t="s">
        <v>119</v>
      </c>
      <c r="G40" s="27" t="s">
        <v>119</v>
      </c>
      <c r="H40" s="24" t="s">
        <v>119</v>
      </c>
      <c r="I40" s="24" t="s">
        <v>119</v>
      </c>
    </row>
    <row r="41" spans="1:12" x14ac:dyDescent="0.2">
      <c r="A41" s="10">
        <v>1</v>
      </c>
      <c r="B41" s="26" t="s">
        <v>149</v>
      </c>
      <c r="C41" s="27" t="s">
        <v>119</v>
      </c>
      <c r="D41" s="27" t="s">
        <v>119</v>
      </c>
      <c r="E41" s="27" t="s">
        <v>119</v>
      </c>
      <c r="F41" s="70" t="s">
        <v>119</v>
      </c>
      <c r="G41" s="27">
        <v>705.0627599999998</v>
      </c>
      <c r="H41" s="27" t="s">
        <v>119</v>
      </c>
      <c r="I41" s="27">
        <v>5.6113098983878924</v>
      </c>
    </row>
    <row r="42" spans="1:12" hidden="1" x14ac:dyDescent="0.2">
      <c r="A42" s="10">
        <v>0</v>
      </c>
      <c r="B42" s="26" t="s">
        <v>192</v>
      </c>
      <c r="C42" s="27" t="s">
        <v>119</v>
      </c>
      <c r="D42" s="27">
        <v>0.6</v>
      </c>
      <c r="E42" s="27" t="s">
        <v>119</v>
      </c>
      <c r="F42" s="71">
        <v>54.977999999999994</v>
      </c>
      <c r="G42" s="27">
        <v>32.986799999999995</v>
      </c>
      <c r="H42" s="27" t="s">
        <v>119</v>
      </c>
      <c r="I42" s="27">
        <v>0.26252862561645118</v>
      </c>
    </row>
    <row r="43" spans="1:12" hidden="1" x14ac:dyDescent="0.2">
      <c r="A43" s="10">
        <v>0</v>
      </c>
      <c r="B43" s="26" t="s">
        <v>193</v>
      </c>
      <c r="C43" s="27" t="s">
        <v>119</v>
      </c>
      <c r="D43" s="27">
        <v>4</v>
      </c>
      <c r="E43" s="27"/>
      <c r="F43" s="71">
        <v>15.3</v>
      </c>
      <c r="G43" s="27">
        <v>61.2</v>
      </c>
      <c r="H43" s="27" t="s">
        <v>119</v>
      </c>
      <c r="I43" s="27">
        <v>0.48706609576336035</v>
      </c>
    </row>
    <row r="44" spans="1:12" hidden="1" x14ac:dyDescent="0.2">
      <c r="A44" s="10">
        <v>0</v>
      </c>
      <c r="B44" s="26" t="s">
        <v>194</v>
      </c>
      <c r="C44" s="27" t="s">
        <v>119</v>
      </c>
      <c r="D44" s="27">
        <v>0.8</v>
      </c>
      <c r="E44" s="27"/>
      <c r="F44" s="71">
        <v>44.125199999999992</v>
      </c>
      <c r="G44" s="27">
        <v>35.300159999999998</v>
      </c>
      <c r="H44" s="27" t="s">
        <v>119</v>
      </c>
      <c r="I44" s="27">
        <v>0.28093972403630618</v>
      </c>
    </row>
    <row r="45" spans="1:12" hidden="1" x14ac:dyDescent="0.2">
      <c r="A45" s="10">
        <v>0</v>
      </c>
      <c r="B45" s="26" t="s">
        <v>195</v>
      </c>
      <c r="C45" s="27" t="s">
        <v>119</v>
      </c>
      <c r="D45" s="27">
        <v>0.6</v>
      </c>
      <c r="E45" s="27"/>
      <c r="F45" s="71">
        <v>14.790000000000001</v>
      </c>
      <c r="G45" s="27">
        <v>8.8740000000000006</v>
      </c>
      <c r="H45" s="27" t="s">
        <v>119</v>
      </c>
      <c r="I45" s="27">
        <v>7.062458388568725E-2</v>
      </c>
    </row>
    <row r="46" spans="1:12" hidden="1" x14ac:dyDescent="0.2">
      <c r="A46" s="10">
        <v>0</v>
      </c>
      <c r="B46" s="26" t="s">
        <v>196</v>
      </c>
      <c r="C46" s="27" t="s">
        <v>119</v>
      </c>
      <c r="D46" s="27">
        <v>0.45</v>
      </c>
      <c r="E46" s="27"/>
      <c r="F46" s="71">
        <v>225.624</v>
      </c>
      <c r="G46" s="27">
        <v>101.5308</v>
      </c>
      <c r="H46" s="27" t="s">
        <v>119</v>
      </c>
      <c r="I46" s="27">
        <v>0.80804265287141475</v>
      </c>
    </row>
    <row r="47" spans="1:12" hidden="1" x14ac:dyDescent="0.2">
      <c r="A47" s="10">
        <v>0</v>
      </c>
      <c r="B47" s="26" t="s">
        <v>197</v>
      </c>
      <c r="C47" s="27" t="s">
        <v>119</v>
      </c>
      <c r="D47" s="27">
        <v>7</v>
      </c>
      <c r="E47" s="27"/>
      <c r="F47" s="71">
        <v>10.944599999999999</v>
      </c>
      <c r="G47" s="27">
        <v>76.612200000000001</v>
      </c>
      <c r="H47" s="27" t="s">
        <v>119</v>
      </c>
      <c r="I47" s="27">
        <v>0.60972557421309981</v>
      </c>
    </row>
    <row r="48" spans="1:12" hidden="1" x14ac:dyDescent="0.2">
      <c r="A48" s="10">
        <v>0</v>
      </c>
      <c r="B48" s="26" t="s">
        <v>198</v>
      </c>
      <c r="C48" s="27" t="s">
        <v>119</v>
      </c>
      <c r="D48" s="27">
        <v>1</v>
      </c>
      <c r="E48" s="27"/>
      <c r="F48" s="71">
        <v>139.09739999999999</v>
      </c>
      <c r="G48" s="27">
        <v>139.09739999999999</v>
      </c>
      <c r="H48" s="27" t="s">
        <v>119</v>
      </c>
      <c r="I48" s="27">
        <v>1.1070200579874907</v>
      </c>
    </row>
    <row r="49" spans="1:12" hidden="1" x14ac:dyDescent="0.2">
      <c r="A49" s="10">
        <v>0</v>
      </c>
      <c r="B49" s="26" t="s">
        <v>199</v>
      </c>
      <c r="C49" s="27" t="s">
        <v>119</v>
      </c>
      <c r="D49" s="27">
        <v>1</v>
      </c>
      <c r="E49" s="27"/>
      <c r="F49" s="71">
        <v>61.5672</v>
      </c>
      <c r="G49" s="27">
        <v>61.5672</v>
      </c>
      <c r="H49" s="27" t="s">
        <v>119</v>
      </c>
      <c r="I49" s="27">
        <v>0.48998849233794045</v>
      </c>
    </row>
    <row r="50" spans="1:12" hidden="1" x14ac:dyDescent="0.2">
      <c r="A50" s="10">
        <v>0</v>
      </c>
      <c r="B50" s="26" t="s">
        <v>156</v>
      </c>
      <c r="C50" s="27" t="s">
        <v>119</v>
      </c>
      <c r="D50" s="27">
        <v>1</v>
      </c>
      <c r="E50" s="27"/>
      <c r="F50" s="71">
        <v>43.655999999999999</v>
      </c>
      <c r="G50" s="27">
        <v>43.655999999999999</v>
      </c>
      <c r="H50" s="27" t="s">
        <v>119</v>
      </c>
      <c r="I50" s="27">
        <v>0.34744048164453034</v>
      </c>
    </row>
    <row r="51" spans="1:12" hidden="1" x14ac:dyDescent="0.2">
      <c r="A51" s="10">
        <v>0</v>
      </c>
      <c r="B51" s="26" t="s">
        <v>200</v>
      </c>
      <c r="C51" s="27" t="s">
        <v>119</v>
      </c>
      <c r="D51" s="27">
        <v>2</v>
      </c>
      <c r="E51" s="27"/>
      <c r="F51" s="71">
        <v>8.4762000000000004</v>
      </c>
      <c r="G51" s="27">
        <v>16.952400000000001</v>
      </c>
      <c r="H51" s="27" t="s">
        <v>119</v>
      </c>
      <c r="I51" s="27">
        <v>0.13491730852645081</v>
      </c>
      <c r="L51" s="63"/>
    </row>
    <row r="52" spans="1:12" hidden="1" x14ac:dyDescent="0.2">
      <c r="A52" s="10">
        <v>0</v>
      </c>
      <c r="B52" s="26" t="s">
        <v>201</v>
      </c>
      <c r="C52" s="27" t="s">
        <v>119</v>
      </c>
      <c r="D52" s="27">
        <v>5</v>
      </c>
      <c r="E52" s="27"/>
      <c r="F52" s="71">
        <v>19.788</v>
      </c>
      <c r="G52" s="27">
        <v>98.94</v>
      </c>
      <c r="H52" s="27" t="s">
        <v>119</v>
      </c>
      <c r="I52" s="27">
        <v>0.78742352148409911</v>
      </c>
    </row>
    <row r="53" spans="1:12" hidden="1" x14ac:dyDescent="0.2">
      <c r="A53" s="10">
        <v>0</v>
      </c>
      <c r="B53" s="26" t="s">
        <v>202</v>
      </c>
      <c r="C53" s="27" t="s">
        <v>119</v>
      </c>
      <c r="D53" s="27">
        <v>1.4000000000000001</v>
      </c>
      <c r="E53" s="27"/>
      <c r="F53" s="71">
        <v>20.247000000000003</v>
      </c>
      <c r="G53" s="27">
        <v>28.345800000000008</v>
      </c>
      <c r="H53" s="27" t="s">
        <v>119</v>
      </c>
      <c r="I53" s="27">
        <v>0.22559278002106309</v>
      </c>
    </row>
    <row r="54" spans="1:12" s="176" customFormat="1" x14ac:dyDescent="0.2">
      <c r="A54" s="10">
        <v>1</v>
      </c>
      <c r="B54" s="26" t="s">
        <v>203</v>
      </c>
      <c r="C54" s="27" t="s">
        <v>119</v>
      </c>
      <c r="D54" s="27">
        <v>3500</v>
      </c>
      <c r="E54" s="27"/>
      <c r="F54" s="71">
        <v>4.5999999999999999E-2</v>
      </c>
      <c r="G54" s="27">
        <v>161</v>
      </c>
      <c r="H54" s="27" t="s">
        <v>119</v>
      </c>
      <c r="I54" s="27">
        <v>1.2813340100964217</v>
      </c>
      <c r="L54" s="74">
        <f>SUM(G55:G74)</f>
        <v>4320.7551609379316</v>
      </c>
    </row>
    <row r="55" spans="1:12" ht="11.25" customHeight="1" x14ac:dyDescent="0.2">
      <c r="A55" s="176">
        <v>1</v>
      </c>
      <c r="B55" s="88" t="s">
        <v>159</v>
      </c>
      <c r="C55" s="167" t="s">
        <v>119</v>
      </c>
      <c r="D55" s="246" t="s">
        <v>119</v>
      </c>
      <c r="E55" s="168" t="s">
        <v>119</v>
      </c>
      <c r="F55" s="169" t="s">
        <v>119</v>
      </c>
      <c r="G55" s="91" t="s">
        <v>119</v>
      </c>
      <c r="H55" s="91">
        <v>4320.7551609379316</v>
      </c>
      <c r="I55" s="95" t="s">
        <v>119</v>
      </c>
    </row>
    <row r="56" spans="1:12" x14ac:dyDescent="0.2">
      <c r="A56" s="10">
        <v>1</v>
      </c>
      <c r="B56" s="11" t="s">
        <v>160</v>
      </c>
      <c r="C56" s="75" t="s">
        <v>119</v>
      </c>
      <c r="D56" s="143">
        <v>1.6</v>
      </c>
      <c r="E56" s="9" t="s">
        <v>119</v>
      </c>
      <c r="F56" s="28">
        <v>45</v>
      </c>
      <c r="G56" s="27">
        <v>72</v>
      </c>
      <c r="H56" s="9" t="s">
        <v>119</v>
      </c>
      <c r="I56" s="24">
        <v>0.57301893619218858</v>
      </c>
    </row>
    <row r="57" spans="1:12" x14ac:dyDescent="0.2">
      <c r="A57" s="10">
        <v>1</v>
      </c>
      <c r="B57" s="11" t="s">
        <v>161</v>
      </c>
      <c r="C57" s="75" t="s">
        <v>119</v>
      </c>
      <c r="D57" s="143">
        <v>3569</v>
      </c>
      <c r="E57" s="9" t="s">
        <v>119</v>
      </c>
      <c r="F57" s="154">
        <v>0.2</v>
      </c>
      <c r="G57" s="27">
        <v>713.80000000000007</v>
      </c>
      <c r="H57" s="9" t="s">
        <v>119</v>
      </c>
      <c r="I57" s="24">
        <v>5.6808460646386703</v>
      </c>
    </row>
    <row r="58" spans="1:12" x14ac:dyDescent="0.2">
      <c r="A58" s="10">
        <v>1</v>
      </c>
      <c r="B58" s="11" t="s">
        <v>162</v>
      </c>
      <c r="C58" s="75" t="s">
        <v>119</v>
      </c>
      <c r="D58" s="7">
        <v>800000</v>
      </c>
      <c r="E58" s="9" t="s">
        <v>119</v>
      </c>
      <c r="F58" s="28">
        <v>2.5000000000000001E-4</v>
      </c>
      <c r="G58" s="27">
        <v>200</v>
      </c>
      <c r="H58" s="9" t="s">
        <v>119</v>
      </c>
      <c r="I58" s="24">
        <v>1.591719267200524</v>
      </c>
    </row>
    <row r="59" spans="1:12" x14ac:dyDescent="0.2">
      <c r="A59" s="10">
        <v>1</v>
      </c>
      <c r="B59" s="11" t="s">
        <v>163</v>
      </c>
      <c r="C59" s="75" t="s">
        <v>119</v>
      </c>
      <c r="D59" s="7">
        <v>35000</v>
      </c>
      <c r="E59" s="9" t="s">
        <v>119</v>
      </c>
      <c r="F59" s="195">
        <v>0.05</v>
      </c>
      <c r="G59" s="7">
        <v>1750</v>
      </c>
      <c r="H59" s="9" t="s">
        <v>119</v>
      </c>
      <c r="I59" s="24">
        <v>13.927543588004584</v>
      </c>
    </row>
    <row r="60" spans="1:12" x14ac:dyDescent="0.2">
      <c r="A60" s="10">
        <v>1</v>
      </c>
      <c r="B60" s="11" t="s">
        <v>164</v>
      </c>
      <c r="C60" s="75" t="s">
        <v>119</v>
      </c>
      <c r="D60" s="7">
        <v>171</v>
      </c>
      <c r="E60" s="9" t="s">
        <v>119</v>
      </c>
      <c r="F60" s="195">
        <v>4.5444252873563222</v>
      </c>
      <c r="G60" s="7">
        <v>777.09672413793112</v>
      </c>
      <c r="H60" s="9" t="s">
        <v>119</v>
      </c>
      <c r="I60" s="24">
        <v>6.1845991414437762</v>
      </c>
    </row>
    <row r="61" spans="1:12" hidden="1" x14ac:dyDescent="0.2">
      <c r="A61" s="10">
        <v>0</v>
      </c>
      <c r="B61" s="11">
        <v>0</v>
      </c>
      <c r="C61" s="75" t="s">
        <v>119</v>
      </c>
      <c r="D61" s="7" t="s">
        <v>119</v>
      </c>
      <c r="E61" s="9" t="s">
        <v>119</v>
      </c>
      <c r="F61" s="9" t="s">
        <v>119</v>
      </c>
      <c r="G61" s="7" t="s">
        <v>119</v>
      </c>
      <c r="H61" s="9" t="s">
        <v>119</v>
      </c>
      <c r="I61" s="24" t="s">
        <v>119</v>
      </c>
    </row>
    <row r="62" spans="1:12" hidden="1" x14ac:dyDescent="0.2">
      <c r="A62" s="10">
        <v>0</v>
      </c>
      <c r="B62" s="11">
        <v>0</v>
      </c>
      <c r="C62" s="75" t="s">
        <v>119</v>
      </c>
      <c r="D62" s="7" t="s">
        <v>119</v>
      </c>
      <c r="E62" s="9" t="s">
        <v>119</v>
      </c>
      <c r="F62" s="9" t="s">
        <v>119</v>
      </c>
      <c r="G62" s="7" t="s">
        <v>119</v>
      </c>
      <c r="H62" s="9" t="s">
        <v>119</v>
      </c>
      <c r="I62" s="24" t="s">
        <v>119</v>
      </c>
    </row>
    <row r="63" spans="1:12" hidden="1" x14ac:dyDescent="0.2">
      <c r="A63" s="10">
        <v>0</v>
      </c>
      <c r="B63" s="11">
        <v>0</v>
      </c>
      <c r="C63" s="75" t="s">
        <v>119</v>
      </c>
      <c r="D63" s="7" t="s">
        <v>119</v>
      </c>
      <c r="E63" s="9" t="s">
        <v>119</v>
      </c>
      <c r="F63" s="9" t="s">
        <v>119</v>
      </c>
      <c r="G63" s="7" t="s">
        <v>119</v>
      </c>
      <c r="H63" s="9" t="s">
        <v>119</v>
      </c>
      <c r="I63" s="24" t="s">
        <v>119</v>
      </c>
    </row>
    <row r="64" spans="1:12" hidden="1" x14ac:dyDescent="0.2">
      <c r="A64" s="10">
        <v>0</v>
      </c>
      <c r="B64" s="11">
        <v>0</v>
      </c>
      <c r="C64" s="75" t="s">
        <v>119</v>
      </c>
      <c r="D64" s="7" t="s">
        <v>119</v>
      </c>
      <c r="E64" s="9" t="s">
        <v>119</v>
      </c>
      <c r="F64" s="9" t="s">
        <v>119</v>
      </c>
      <c r="G64" s="7" t="s">
        <v>119</v>
      </c>
      <c r="H64" s="9" t="s">
        <v>119</v>
      </c>
      <c r="I64" s="24" t="s">
        <v>119</v>
      </c>
    </row>
    <row r="65" spans="1:12" hidden="1" x14ac:dyDescent="0.2">
      <c r="A65" s="10">
        <v>0</v>
      </c>
      <c r="B65" s="11">
        <v>0</v>
      </c>
      <c r="C65" s="75" t="s">
        <v>119</v>
      </c>
      <c r="D65" s="7" t="s">
        <v>119</v>
      </c>
      <c r="E65" s="9" t="s">
        <v>119</v>
      </c>
      <c r="F65" s="9" t="s">
        <v>119</v>
      </c>
      <c r="G65" s="7" t="s">
        <v>119</v>
      </c>
      <c r="H65" s="9" t="s">
        <v>119</v>
      </c>
      <c r="I65" s="24" t="s">
        <v>119</v>
      </c>
    </row>
    <row r="66" spans="1:12" hidden="1" x14ac:dyDescent="0.2">
      <c r="A66" s="10">
        <v>0</v>
      </c>
      <c r="B66" s="11">
        <v>0</v>
      </c>
      <c r="C66" s="75" t="s">
        <v>119</v>
      </c>
      <c r="D66" s="7" t="s">
        <v>119</v>
      </c>
      <c r="E66" s="9" t="s">
        <v>119</v>
      </c>
      <c r="F66" s="9" t="s">
        <v>119</v>
      </c>
      <c r="G66" s="7" t="s">
        <v>119</v>
      </c>
      <c r="H66" s="9" t="s">
        <v>119</v>
      </c>
      <c r="I66" s="24" t="s">
        <v>119</v>
      </c>
    </row>
    <row r="67" spans="1:12" hidden="1" x14ac:dyDescent="0.2">
      <c r="A67" s="10">
        <v>0</v>
      </c>
      <c r="B67" s="11">
        <v>0</v>
      </c>
      <c r="C67" s="75" t="s">
        <v>119</v>
      </c>
      <c r="D67" s="7" t="s">
        <v>119</v>
      </c>
      <c r="E67" s="9" t="s">
        <v>119</v>
      </c>
      <c r="F67" s="9" t="s">
        <v>119</v>
      </c>
      <c r="G67" s="7" t="s">
        <v>119</v>
      </c>
      <c r="H67" s="9" t="s">
        <v>119</v>
      </c>
      <c r="I67" s="24" t="s">
        <v>119</v>
      </c>
    </row>
    <row r="68" spans="1:12" hidden="1" x14ac:dyDescent="0.2">
      <c r="A68" s="10">
        <v>0</v>
      </c>
      <c r="B68" s="11">
        <v>0</v>
      </c>
      <c r="C68" s="75" t="s">
        <v>119</v>
      </c>
      <c r="D68" s="7" t="s">
        <v>119</v>
      </c>
      <c r="E68" s="9" t="s">
        <v>119</v>
      </c>
      <c r="F68" s="9" t="s">
        <v>119</v>
      </c>
      <c r="G68" s="7" t="s">
        <v>119</v>
      </c>
      <c r="H68" s="9" t="s">
        <v>119</v>
      </c>
      <c r="I68" s="24" t="s">
        <v>119</v>
      </c>
    </row>
    <row r="69" spans="1:12" hidden="1" x14ac:dyDescent="0.2">
      <c r="A69" s="10">
        <v>0</v>
      </c>
      <c r="B69" s="11">
        <v>0</v>
      </c>
      <c r="C69" s="75" t="s">
        <v>119</v>
      </c>
      <c r="D69" s="7" t="s">
        <v>119</v>
      </c>
      <c r="E69" s="9" t="s">
        <v>119</v>
      </c>
      <c r="F69" s="9" t="s">
        <v>119</v>
      </c>
      <c r="G69" s="7" t="s">
        <v>119</v>
      </c>
      <c r="H69" s="9" t="s">
        <v>119</v>
      </c>
      <c r="I69" s="24" t="s">
        <v>119</v>
      </c>
    </row>
    <row r="70" spans="1:12" hidden="1" x14ac:dyDescent="0.2">
      <c r="A70" s="10">
        <v>0</v>
      </c>
      <c r="B70" s="11">
        <v>0</v>
      </c>
      <c r="C70" s="75" t="s">
        <v>119</v>
      </c>
      <c r="D70" s="7" t="s">
        <v>119</v>
      </c>
      <c r="E70" s="9" t="s">
        <v>119</v>
      </c>
      <c r="F70" s="9" t="s">
        <v>119</v>
      </c>
      <c r="G70" s="7" t="s">
        <v>119</v>
      </c>
      <c r="H70" s="9" t="s">
        <v>119</v>
      </c>
      <c r="I70" s="24" t="s">
        <v>119</v>
      </c>
    </row>
    <row r="71" spans="1:12" hidden="1" x14ac:dyDescent="0.2">
      <c r="A71" s="10">
        <v>0</v>
      </c>
      <c r="B71" s="11">
        <v>0</v>
      </c>
      <c r="C71" s="75" t="s">
        <v>119</v>
      </c>
      <c r="D71" s="7" t="s">
        <v>119</v>
      </c>
      <c r="E71" s="9" t="s">
        <v>119</v>
      </c>
      <c r="F71" s="9" t="s">
        <v>119</v>
      </c>
      <c r="G71" s="7" t="s">
        <v>119</v>
      </c>
      <c r="H71" s="9" t="s">
        <v>119</v>
      </c>
      <c r="I71" s="24" t="s">
        <v>119</v>
      </c>
    </row>
    <row r="72" spans="1:12" hidden="1" x14ac:dyDescent="0.2">
      <c r="A72" s="10">
        <v>0</v>
      </c>
      <c r="B72" s="11">
        <v>0</v>
      </c>
      <c r="C72" s="75" t="s">
        <v>119</v>
      </c>
      <c r="D72" s="7" t="s">
        <v>119</v>
      </c>
      <c r="E72" s="9" t="s">
        <v>119</v>
      </c>
      <c r="F72" s="9" t="s">
        <v>119</v>
      </c>
      <c r="G72" s="7" t="s">
        <v>119</v>
      </c>
      <c r="H72" s="9" t="s">
        <v>119</v>
      </c>
      <c r="I72" s="24" t="s">
        <v>119</v>
      </c>
    </row>
    <row r="73" spans="1:12" x14ac:dyDescent="0.2">
      <c r="A73" s="10">
        <v>1</v>
      </c>
      <c r="B73" s="11" t="s">
        <v>165</v>
      </c>
      <c r="C73" s="9" t="s">
        <v>119</v>
      </c>
      <c r="D73" s="26" t="s">
        <v>119</v>
      </c>
      <c r="E73" s="77" t="s">
        <v>119</v>
      </c>
      <c r="F73" s="71" t="s">
        <v>119</v>
      </c>
      <c r="G73" s="30">
        <v>771.6</v>
      </c>
      <c r="H73" s="24" t="s">
        <v>119</v>
      </c>
      <c r="I73" s="24">
        <v>6.1408529328596213</v>
      </c>
    </row>
    <row r="74" spans="1:12" x14ac:dyDescent="0.2">
      <c r="A74" s="10">
        <v>1</v>
      </c>
      <c r="B74" s="26" t="s">
        <v>166</v>
      </c>
      <c r="C74" s="24" t="s">
        <v>119</v>
      </c>
      <c r="D74" s="27" t="s">
        <v>119</v>
      </c>
      <c r="E74" s="27"/>
      <c r="F74" s="71" t="s">
        <v>119</v>
      </c>
      <c r="G74" s="27">
        <v>36.258436799999998</v>
      </c>
      <c r="H74" s="27" t="s">
        <v>119</v>
      </c>
      <c r="I74" s="27">
        <v>0.28856626226566251</v>
      </c>
    </row>
    <row r="75" spans="1:12" x14ac:dyDescent="0.2">
      <c r="A75" s="10">
        <v>1</v>
      </c>
      <c r="B75" s="94" t="s">
        <v>167</v>
      </c>
      <c r="C75" s="95" t="s">
        <v>119</v>
      </c>
      <c r="D75" s="91" t="s">
        <v>119</v>
      </c>
      <c r="E75" s="91"/>
      <c r="F75" s="93" t="s">
        <v>119</v>
      </c>
      <c r="G75" s="91" t="s">
        <v>119</v>
      </c>
      <c r="H75" s="91">
        <v>1518.3600000000001</v>
      </c>
      <c r="I75" s="91" t="s">
        <v>119</v>
      </c>
      <c r="L75" s="63">
        <f>SUM(G76:G81)</f>
        <v>1518.3600000000001</v>
      </c>
    </row>
    <row r="76" spans="1:12" x14ac:dyDescent="0.2">
      <c r="A76" s="10">
        <v>1</v>
      </c>
      <c r="B76" s="26" t="s">
        <v>204</v>
      </c>
      <c r="C76" s="24" t="s">
        <v>119</v>
      </c>
      <c r="D76" s="27">
        <v>117</v>
      </c>
      <c r="E76" s="27" t="s">
        <v>119</v>
      </c>
      <c r="F76" s="71" t="s">
        <v>119</v>
      </c>
      <c r="G76" s="27">
        <v>975</v>
      </c>
      <c r="H76" s="27" t="s">
        <v>119</v>
      </c>
      <c r="I76" s="27">
        <v>7.7596314276025531</v>
      </c>
    </row>
    <row r="77" spans="1:12" x14ac:dyDescent="0.2">
      <c r="A77" s="10">
        <v>1</v>
      </c>
      <c r="B77" s="26" t="s">
        <v>168</v>
      </c>
      <c r="C77" s="24" t="s">
        <v>119</v>
      </c>
      <c r="D77" s="27">
        <v>0.8</v>
      </c>
      <c r="E77" s="27"/>
      <c r="F77" s="71" t="s">
        <v>119</v>
      </c>
      <c r="G77" s="27">
        <v>543.36</v>
      </c>
      <c r="H77" s="27" t="s">
        <v>119</v>
      </c>
      <c r="I77" s="27">
        <v>4.324382905130383</v>
      </c>
    </row>
    <row r="78" spans="1:12" hidden="1" x14ac:dyDescent="0.2">
      <c r="A78" s="10">
        <v>0</v>
      </c>
      <c r="B78" s="26">
        <v>0</v>
      </c>
      <c r="C78" s="24" t="s">
        <v>119</v>
      </c>
      <c r="D78" s="27" t="s">
        <v>119</v>
      </c>
      <c r="E78" s="27"/>
      <c r="F78" s="70" t="s">
        <v>119</v>
      </c>
      <c r="G78" s="27" t="s">
        <v>119</v>
      </c>
      <c r="H78" s="27" t="s">
        <v>119</v>
      </c>
      <c r="I78" s="27" t="s">
        <v>119</v>
      </c>
    </row>
    <row r="79" spans="1:12" hidden="1" x14ac:dyDescent="0.2">
      <c r="A79" s="10">
        <v>0</v>
      </c>
      <c r="B79" s="26">
        <v>0</v>
      </c>
      <c r="C79" s="24" t="s">
        <v>119</v>
      </c>
      <c r="D79" s="27" t="s">
        <v>119</v>
      </c>
      <c r="E79" s="27" t="s">
        <v>119</v>
      </c>
      <c r="F79" s="70" t="s">
        <v>119</v>
      </c>
      <c r="G79" s="27" t="s">
        <v>119</v>
      </c>
      <c r="H79" s="27" t="s">
        <v>119</v>
      </c>
      <c r="I79" s="27" t="s">
        <v>119</v>
      </c>
    </row>
    <row r="80" spans="1:12" hidden="1" x14ac:dyDescent="0.2">
      <c r="A80" s="10">
        <v>0</v>
      </c>
      <c r="B80" s="26">
        <v>0</v>
      </c>
      <c r="C80" s="24" t="s">
        <v>119</v>
      </c>
      <c r="D80" s="27" t="s">
        <v>119</v>
      </c>
      <c r="E80" s="27" t="s">
        <v>119</v>
      </c>
      <c r="F80" s="70" t="s">
        <v>119</v>
      </c>
      <c r="G80" s="27" t="s">
        <v>119</v>
      </c>
      <c r="H80" s="27" t="s">
        <v>119</v>
      </c>
      <c r="I80" s="27" t="s">
        <v>119</v>
      </c>
    </row>
    <row r="81" spans="1:12" hidden="1" x14ac:dyDescent="0.2">
      <c r="A81" s="10">
        <v>0</v>
      </c>
      <c r="B81" s="11">
        <v>0</v>
      </c>
      <c r="C81" s="9" t="s">
        <v>119</v>
      </c>
      <c r="D81" s="26" t="s">
        <v>119</v>
      </c>
      <c r="E81" s="77" t="s">
        <v>119</v>
      </c>
      <c r="F81" s="75" t="s">
        <v>119</v>
      </c>
      <c r="G81" s="83" t="s">
        <v>119</v>
      </c>
      <c r="H81" s="9" t="s">
        <v>119</v>
      </c>
      <c r="I81" s="24" t="s">
        <v>119</v>
      </c>
    </row>
    <row r="82" spans="1:12" x14ac:dyDescent="0.2">
      <c r="A82" s="10">
        <v>1</v>
      </c>
      <c r="B82" s="94" t="s">
        <v>169</v>
      </c>
      <c r="C82" s="95" t="s">
        <v>119</v>
      </c>
      <c r="D82" s="91" t="s">
        <v>119</v>
      </c>
      <c r="E82" s="91"/>
      <c r="F82" s="93" t="s">
        <v>119</v>
      </c>
      <c r="G82" s="91" t="s">
        <v>119</v>
      </c>
      <c r="H82" s="91">
        <v>3033.6465821340416</v>
      </c>
      <c r="I82" s="91" t="s">
        <v>119</v>
      </c>
      <c r="L82" s="63">
        <f>SUM(G83:G84)</f>
        <v>3033.6465821340416</v>
      </c>
    </row>
    <row r="83" spans="1:12" x14ac:dyDescent="0.2">
      <c r="A83" s="10">
        <v>1</v>
      </c>
      <c r="B83" s="31" t="s">
        <v>170</v>
      </c>
      <c r="C83" s="24" t="s">
        <v>119</v>
      </c>
      <c r="D83" s="27">
        <v>93.841024005025872</v>
      </c>
      <c r="E83" s="27"/>
      <c r="F83" s="71">
        <v>21.31205899310088</v>
      </c>
      <c r="G83" s="27">
        <v>1999.9454395681073</v>
      </c>
      <c r="H83" s="27" t="s">
        <v>119</v>
      </c>
      <c r="I83" s="27">
        <v>15.916758447551887</v>
      </c>
    </row>
    <row r="84" spans="1:12" x14ac:dyDescent="0.2">
      <c r="A84" s="10">
        <v>1</v>
      </c>
      <c r="B84" s="31" t="s">
        <v>171</v>
      </c>
      <c r="C84" s="24" t="s">
        <v>119</v>
      </c>
      <c r="D84" s="27">
        <v>176.33379620642012</v>
      </c>
      <c r="E84" s="27"/>
      <c r="F84" s="71">
        <v>5.8621839080459761</v>
      </c>
      <c r="G84" s="27">
        <v>1033.7011425659346</v>
      </c>
      <c r="H84" s="27" t="s">
        <v>119</v>
      </c>
      <c r="I84" s="27">
        <v>8.2268101257469688</v>
      </c>
    </row>
    <row r="85" spans="1:12" x14ac:dyDescent="0.2">
      <c r="A85" s="10">
        <v>1</v>
      </c>
      <c r="B85" s="94" t="s">
        <v>172</v>
      </c>
      <c r="C85" s="95" t="s">
        <v>119</v>
      </c>
      <c r="D85" s="91" t="s">
        <v>119</v>
      </c>
      <c r="E85" s="91"/>
      <c r="F85" s="93" t="s">
        <v>119</v>
      </c>
      <c r="G85" s="91" t="s">
        <v>119</v>
      </c>
      <c r="H85" s="91">
        <v>912.12483558841791</v>
      </c>
      <c r="I85" s="91" t="s">
        <v>119</v>
      </c>
      <c r="L85" s="63">
        <f>SUM(G86:G91)</f>
        <v>912.12483558841791</v>
      </c>
    </row>
    <row r="86" spans="1:12" hidden="1" x14ac:dyDescent="0.2">
      <c r="A86" s="10">
        <v>0</v>
      </c>
      <c r="B86" s="12" t="s">
        <v>173</v>
      </c>
      <c r="C86" s="9" t="s">
        <v>119</v>
      </c>
      <c r="D86" s="76" t="s">
        <v>119</v>
      </c>
      <c r="E86" s="77" t="s">
        <v>119</v>
      </c>
      <c r="F86" s="84" t="s">
        <v>119</v>
      </c>
      <c r="G86" s="8" t="s">
        <v>119</v>
      </c>
      <c r="H86" s="9" t="s">
        <v>119</v>
      </c>
      <c r="I86" s="24" t="s">
        <v>119</v>
      </c>
    </row>
    <row r="87" spans="1:12" x14ac:dyDescent="0.2">
      <c r="A87" s="10">
        <v>1</v>
      </c>
      <c r="B87" s="31" t="s">
        <v>174</v>
      </c>
      <c r="C87" s="24" t="s">
        <v>119</v>
      </c>
      <c r="D87" s="27" t="s">
        <v>119</v>
      </c>
      <c r="E87" s="27"/>
      <c r="F87" s="71" t="s">
        <v>119</v>
      </c>
      <c r="G87" s="27">
        <v>354.43281731795065</v>
      </c>
      <c r="H87" s="27" t="s">
        <v>119</v>
      </c>
      <c r="I87" s="27">
        <v>2.8207877212657277</v>
      </c>
    </row>
    <row r="88" spans="1:12" x14ac:dyDescent="0.2">
      <c r="A88" s="10">
        <v>1</v>
      </c>
      <c r="B88" s="31" t="s">
        <v>175</v>
      </c>
      <c r="C88" s="24" t="s">
        <v>119</v>
      </c>
      <c r="D88" s="27" t="s">
        <v>119</v>
      </c>
      <c r="E88" s="27"/>
      <c r="F88" s="71" t="s">
        <v>119</v>
      </c>
      <c r="G88" s="27">
        <v>369.01796571591075</v>
      </c>
      <c r="H88" s="27" t="s">
        <v>119</v>
      </c>
      <c r="I88" s="27">
        <v>2.9368650298657872</v>
      </c>
    </row>
    <row r="89" spans="1:12" x14ac:dyDescent="0.2">
      <c r="A89" s="10">
        <v>1</v>
      </c>
      <c r="B89" s="31" t="s">
        <v>176</v>
      </c>
      <c r="C89" s="24" t="s">
        <v>119</v>
      </c>
      <c r="D89" s="27" t="s">
        <v>119</v>
      </c>
      <c r="E89" s="27"/>
      <c r="F89" s="71" t="s">
        <v>119</v>
      </c>
      <c r="G89" s="27">
        <v>188.67405255455654</v>
      </c>
      <c r="H89" s="27" t="s">
        <v>119</v>
      </c>
      <c r="I89" s="27">
        <v>1.5015806233594593</v>
      </c>
    </row>
    <row r="90" spans="1:12" hidden="1" x14ac:dyDescent="0.2">
      <c r="A90" s="10">
        <v>0</v>
      </c>
      <c r="B90" s="11">
        <v>0</v>
      </c>
      <c r="C90" s="9" t="s">
        <v>119</v>
      </c>
      <c r="D90" s="9" t="s">
        <v>119</v>
      </c>
      <c r="E90" s="77" t="s">
        <v>119</v>
      </c>
      <c r="F90" s="75" t="s">
        <v>119</v>
      </c>
      <c r="G90" s="27" t="s">
        <v>119</v>
      </c>
      <c r="H90" s="26" t="s">
        <v>119</v>
      </c>
      <c r="I90" s="24" t="s">
        <v>119</v>
      </c>
    </row>
    <row r="91" spans="1:12" hidden="1" x14ac:dyDescent="0.2">
      <c r="A91" s="10">
        <v>0</v>
      </c>
      <c r="B91" s="12" t="s">
        <v>177</v>
      </c>
      <c r="C91" s="9" t="s">
        <v>119</v>
      </c>
      <c r="D91" s="85" t="s">
        <v>119</v>
      </c>
      <c r="E91" s="77" t="s">
        <v>119</v>
      </c>
      <c r="F91" s="75" t="s">
        <v>119</v>
      </c>
      <c r="G91" s="86" t="s">
        <v>119</v>
      </c>
      <c r="H91" s="9" t="s">
        <v>119</v>
      </c>
      <c r="I91" s="24" t="s">
        <v>119</v>
      </c>
    </row>
    <row r="92" spans="1:12" x14ac:dyDescent="0.2">
      <c r="A92" s="10">
        <v>1</v>
      </c>
      <c r="B92" s="31" t="s">
        <v>178</v>
      </c>
      <c r="C92" s="24" t="s">
        <v>119</v>
      </c>
      <c r="D92" s="27" t="s">
        <v>119</v>
      </c>
      <c r="E92" s="27"/>
      <c r="F92" s="71" t="s">
        <v>119</v>
      </c>
      <c r="G92" s="27">
        <v>526.68595072904361</v>
      </c>
      <c r="H92" s="27" t="s">
        <v>119</v>
      </c>
      <c r="I92" s="27">
        <v>4.1916808776962222</v>
      </c>
      <c r="L92" s="63">
        <f>+G92</f>
        <v>526.68595072904361</v>
      </c>
    </row>
    <row r="93" spans="1:12" hidden="1" x14ac:dyDescent="0.2">
      <c r="A93" s="10">
        <v>0</v>
      </c>
      <c r="B93" s="9">
        <v>0</v>
      </c>
      <c r="C93" s="9" t="s">
        <v>119</v>
      </c>
      <c r="D93" s="9" t="s">
        <v>119</v>
      </c>
      <c r="E93" s="77" t="s">
        <v>119</v>
      </c>
      <c r="F93" s="75" t="s">
        <v>119</v>
      </c>
      <c r="G93" s="27" t="s">
        <v>119</v>
      </c>
      <c r="H93" s="24" t="s">
        <v>119</v>
      </c>
      <c r="I93" s="24" t="s">
        <v>119</v>
      </c>
    </row>
    <row r="94" spans="1:12" x14ac:dyDescent="0.2">
      <c r="A94" s="10">
        <v>1</v>
      </c>
      <c r="B94" s="37" t="s">
        <v>4</v>
      </c>
      <c r="C94" s="38" t="s">
        <v>119</v>
      </c>
      <c r="D94" s="64" t="s">
        <v>119</v>
      </c>
      <c r="E94" s="65"/>
      <c r="F94" s="155" t="s">
        <v>119</v>
      </c>
      <c r="G94" s="39">
        <v>12565.029783911268</v>
      </c>
      <c r="H94" s="38" t="s">
        <v>119</v>
      </c>
      <c r="I94" s="38">
        <v>99.999999999999972</v>
      </c>
      <c r="K94" s="63"/>
      <c r="L94" s="63">
        <f>SUM(L31:L92)</f>
        <v>12565.029783911263</v>
      </c>
    </row>
    <row r="95" spans="1:12" hidden="1" x14ac:dyDescent="0.2">
      <c r="A95" s="10">
        <v>0</v>
      </c>
      <c r="B95" s="12" t="s">
        <v>49</v>
      </c>
      <c r="C95" s="9" t="s">
        <v>119</v>
      </c>
      <c r="D95" s="9" t="s">
        <v>119</v>
      </c>
      <c r="E95" s="77" t="s">
        <v>119</v>
      </c>
      <c r="F95" s="75" t="s">
        <v>119</v>
      </c>
      <c r="G95" s="27" t="s">
        <v>119</v>
      </c>
      <c r="H95" s="24" t="s">
        <v>119</v>
      </c>
      <c r="I95" s="9" t="s">
        <v>119</v>
      </c>
    </row>
    <row r="96" spans="1:12" hidden="1" x14ac:dyDescent="0.2">
      <c r="A96" s="10">
        <v>0</v>
      </c>
      <c r="B96" s="76">
        <v>0</v>
      </c>
      <c r="C96" s="9" t="s">
        <v>119</v>
      </c>
      <c r="D96" s="76" t="s">
        <v>119</v>
      </c>
      <c r="E96" s="77" t="s">
        <v>119</v>
      </c>
      <c r="F96" s="77" t="s">
        <v>119</v>
      </c>
      <c r="G96" s="78" t="s">
        <v>119</v>
      </c>
      <c r="H96" s="24" t="s">
        <v>119</v>
      </c>
      <c r="I96" s="9" t="s">
        <v>119</v>
      </c>
    </row>
    <row r="97" spans="1:12" hidden="1" x14ac:dyDescent="0.2">
      <c r="A97" s="10">
        <v>0</v>
      </c>
      <c r="B97" s="76">
        <v>0</v>
      </c>
      <c r="C97" s="9" t="s">
        <v>119</v>
      </c>
      <c r="D97" s="76" t="s">
        <v>119</v>
      </c>
      <c r="E97" s="77" t="s">
        <v>119</v>
      </c>
      <c r="F97" s="77" t="s">
        <v>119</v>
      </c>
      <c r="G97" s="78" t="s">
        <v>119</v>
      </c>
      <c r="H97" s="9" t="s">
        <v>119</v>
      </c>
      <c r="I97" s="9" t="s">
        <v>119</v>
      </c>
    </row>
    <row r="98" spans="1:12" hidden="1" x14ac:dyDescent="0.2">
      <c r="A98" s="10">
        <v>0</v>
      </c>
      <c r="B98" s="76">
        <v>0</v>
      </c>
      <c r="C98" s="9" t="s">
        <v>119</v>
      </c>
      <c r="D98" s="76" t="s">
        <v>119</v>
      </c>
      <c r="E98" s="77" t="s">
        <v>119</v>
      </c>
      <c r="F98" s="77" t="s">
        <v>119</v>
      </c>
      <c r="G98" s="78" t="s">
        <v>119</v>
      </c>
      <c r="H98" s="9" t="s">
        <v>119</v>
      </c>
      <c r="I98" s="9" t="s">
        <v>119</v>
      </c>
    </row>
    <row r="99" spans="1:12" x14ac:dyDescent="0.2">
      <c r="A99" s="10">
        <v>1</v>
      </c>
      <c r="B99" s="41" t="s">
        <v>5</v>
      </c>
      <c r="C99" s="42" t="s">
        <v>119</v>
      </c>
      <c r="D99" s="66" t="s">
        <v>119</v>
      </c>
      <c r="E99" s="66"/>
      <c r="F99" s="156" t="s">
        <v>119</v>
      </c>
      <c r="G99" s="41">
        <v>12565.029783911268</v>
      </c>
      <c r="H99" s="57" t="s">
        <v>119</v>
      </c>
      <c r="I99" s="57" t="s">
        <v>119</v>
      </c>
    </row>
    <row r="100" spans="1:12" x14ac:dyDescent="0.2">
      <c r="A100" s="10">
        <v>1</v>
      </c>
      <c r="B100" s="33" t="s">
        <v>179</v>
      </c>
      <c r="C100" s="42" t="s">
        <v>119</v>
      </c>
      <c r="D100" s="67" t="s">
        <v>119</v>
      </c>
      <c r="E100" s="59"/>
      <c r="F100" s="170">
        <v>0.35900085096889339</v>
      </c>
      <c r="G100" s="35" t="s">
        <v>119</v>
      </c>
      <c r="H100" s="59" t="s">
        <v>119</v>
      </c>
      <c r="I100" s="59" t="s">
        <v>119</v>
      </c>
    </row>
    <row r="101" spans="1:12" hidden="1" x14ac:dyDescent="0.2">
      <c r="A101" s="10">
        <v>0</v>
      </c>
      <c r="B101" s="12">
        <v>0</v>
      </c>
      <c r="C101" s="9" t="s">
        <v>119</v>
      </c>
      <c r="D101" s="26" t="s">
        <v>119</v>
      </c>
      <c r="E101" s="26" t="s">
        <v>119</v>
      </c>
      <c r="F101" s="27" t="s">
        <v>119</v>
      </c>
      <c r="G101" s="30" t="s">
        <v>119</v>
      </c>
      <c r="H101" s="9" t="s">
        <v>119</v>
      </c>
      <c r="I101" s="9" t="s">
        <v>119</v>
      </c>
    </row>
    <row r="102" spans="1:12" hidden="1" x14ac:dyDescent="0.2">
      <c r="A102" s="10">
        <v>0</v>
      </c>
      <c r="B102" s="12">
        <v>0</v>
      </c>
      <c r="C102" s="87" t="s">
        <v>119</v>
      </c>
      <c r="D102" s="25" t="s">
        <v>119</v>
      </c>
      <c r="E102" s="25" t="s">
        <v>119</v>
      </c>
      <c r="F102" s="25" t="s">
        <v>119</v>
      </c>
      <c r="G102" s="40" t="s">
        <v>119</v>
      </c>
      <c r="H102" s="9" t="s">
        <v>119</v>
      </c>
      <c r="I102" s="9" t="s">
        <v>119</v>
      </c>
    </row>
    <row r="103" spans="1:12" x14ac:dyDescent="0.2">
      <c r="A103" s="10">
        <v>1</v>
      </c>
      <c r="B103" s="43" t="s">
        <v>6</v>
      </c>
      <c r="C103" s="24" t="s">
        <v>119</v>
      </c>
      <c r="D103" s="24" t="s">
        <v>119</v>
      </c>
      <c r="E103" s="26"/>
      <c r="F103" s="71" t="s">
        <v>119</v>
      </c>
      <c r="G103" s="27" t="s">
        <v>119</v>
      </c>
      <c r="H103" s="24">
        <v>1662.1844751858662</v>
      </c>
      <c r="I103" s="24" t="s">
        <v>119</v>
      </c>
    </row>
    <row r="104" spans="1:12" hidden="1" x14ac:dyDescent="0.2">
      <c r="A104" s="10">
        <v>0</v>
      </c>
      <c r="B104" s="43" t="s">
        <v>180</v>
      </c>
      <c r="C104" s="24" t="s">
        <v>119</v>
      </c>
      <c r="D104" s="24" t="s">
        <v>119</v>
      </c>
      <c r="E104" s="26"/>
      <c r="F104" s="71" t="s">
        <v>119</v>
      </c>
      <c r="G104" s="27" t="s">
        <v>119</v>
      </c>
      <c r="H104" s="24">
        <v>1662.1844751858662</v>
      </c>
      <c r="I104" s="24" t="s">
        <v>119</v>
      </c>
    </row>
    <row r="105" spans="1:12" x14ac:dyDescent="0.2">
      <c r="A105" s="10">
        <v>1</v>
      </c>
      <c r="B105" s="26" t="s">
        <v>181</v>
      </c>
      <c r="C105" s="24" t="s">
        <v>119</v>
      </c>
      <c r="D105" s="271">
        <v>1999.9454395681073</v>
      </c>
      <c r="E105" s="271"/>
      <c r="F105" s="271">
        <v>0.27195433341851943</v>
      </c>
      <c r="G105" s="26">
        <v>54.390866683703884</v>
      </c>
      <c r="H105" s="24" t="s">
        <v>119</v>
      </c>
      <c r="I105" s="24" t="s">
        <v>119</v>
      </c>
    </row>
    <row r="106" spans="1:12" hidden="1" x14ac:dyDescent="0.2">
      <c r="A106" s="10">
        <v>0</v>
      </c>
      <c r="B106" s="26" t="s">
        <v>182</v>
      </c>
      <c r="C106" s="24" t="s">
        <v>119</v>
      </c>
      <c r="D106" s="26" t="s">
        <v>119</v>
      </c>
      <c r="E106" s="26"/>
      <c r="F106" s="26" t="s">
        <v>119</v>
      </c>
      <c r="G106" s="26" t="s">
        <v>119</v>
      </c>
      <c r="H106" s="24" t="s">
        <v>119</v>
      </c>
      <c r="I106" s="24" t="s">
        <v>119</v>
      </c>
    </row>
    <row r="107" spans="1:12" x14ac:dyDescent="0.2">
      <c r="A107" s="10">
        <v>1</v>
      </c>
      <c r="B107" s="11" t="s">
        <v>183</v>
      </c>
      <c r="C107" s="9" t="s">
        <v>119</v>
      </c>
      <c r="D107" s="76">
        <v>1</v>
      </c>
      <c r="E107" s="77" t="s">
        <v>119</v>
      </c>
      <c r="F107" s="26">
        <v>172.59</v>
      </c>
      <c r="G107" s="26">
        <v>172.59</v>
      </c>
      <c r="H107" s="9" t="s">
        <v>119</v>
      </c>
      <c r="I107" s="9" t="s">
        <v>119</v>
      </c>
    </row>
    <row r="108" spans="1:12" x14ac:dyDescent="0.2">
      <c r="A108" s="10">
        <v>1</v>
      </c>
      <c r="B108" s="11" t="s">
        <v>184</v>
      </c>
      <c r="C108" s="9" t="s">
        <v>119</v>
      </c>
      <c r="D108" s="76">
        <v>1</v>
      </c>
      <c r="E108" s="77" t="s">
        <v>119</v>
      </c>
      <c r="F108" s="271">
        <v>0.56755089230060951</v>
      </c>
      <c r="G108" s="26">
        <v>97.953608502162197</v>
      </c>
      <c r="H108" s="24" t="s">
        <v>119</v>
      </c>
      <c r="I108" s="9" t="s">
        <v>119</v>
      </c>
    </row>
    <row r="109" spans="1:12" x14ac:dyDescent="0.2">
      <c r="A109" s="10">
        <v>1</v>
      </c>
      <c r="B109" s="11" t="s">
        <v>185</v>
      </c>
      <c r="C109" s="9" t="s">
        <v>119</v>
      </c>
      <c r="D109" s="76">
        <v>1</v>
      </c>
      <c r="E109" s="77" t="s">
        <v>119</v>
      </c>
      <c r="F109" s="26">
        <v>1337.25</v>
      </c>
      <c r="G109" s="26">
        <v>1337.25</v>
      </c>
      <c r="H109" s="24" t="s">
        <v>119</v>
      </c>
      <c r="I109" s="9" t="s">
        <v>119</v>
      </c>
    </row>
    <row r="110" spans="1:12" hidden="1" x14ac:dyDescent="0.2">
      <c r="A110" s="10">
        <v>0</v>
      </c>
      <c r="B110" s="11" t="e">
        <v>#N/A</v>
      </c>
      <c r="C110" s="9" t="s">
        <v>119</v>
      </c>
      <c r="D110" s="76" t="s">
        <v>119</v>
      </c>
      <c r="E110" s="77" t="s">
        <v>119</v>
      </c>
      <c r="F110" s="77" t="s">
        <v>119</v>
      </c>
      <c r="G110" s="78" t="s">
        <v>119</v>
      </c>
      <c r="H110" s="9" t="s">
        <v>119</v>
      </c>
      <c r="I110" s="9" t="s">
        <v>119</v>
      </c>
    </row>
    <row r="111" spans="1:12" hidden="1" x14ac:dyDescent="0.2">
      <c r="A111" s="10">
        <v>0</v>
      </c>
      <c r="B111" s="88" t="s">
        <v>187</v>
      </c>
      <c r="C111" s="9" t="s">
        <v>119</v>
      </c>
      <c r="D111" s="76" t="s">
        <v>119</v>
      </c>
      <c r="E111" s="77" t="s">
        <v>119</v>
      </c>
      <c r="F111" s="85" t="s">
        <v>119</v>
      </c>
      <c r="G111" s="89" t="s">
        <v>119</v>
      </c>
      <c r="H111" s="24" t="s">
        <v>119</v>
      </c>
      <c r="I111" s="9" t="s">
        <v>119</v>
      </c>
    </row>
    <row r="112" spans="1:12" x14ac:dyDescent="0.2">
      <c r="A112" s="10">
        <v>1</v>
      </c>
      <c r="B112" s="33" t="s">
        <v>7</v>
      </c>
      <c r="C112" s="34" t="s">
        <v>119</v>
      </c>
      <c r="D112" s="34" t="s">
        <v>119</v>
      </c>
      <c r="E112" s="35"/>
      <c r="F112" s="157" t="s">
        <v>119</v>
      </c>
      <c r="G112" s="36">
        <v>10902.845308725402</v>
      </c>
      <c r="H112" s="35" t="s">
        <v>119</v>
      </c>
      <c r="I112" s="34" t="s">
        <v>119</v>
      </c>
      <c r="L112" s="63" t="e">
        <f>+L94-G105-G106</f>
        <v>#VALUE!</v>
      </c>
    </row>
    <row r="113" spans="1:13" x14ac:dyDescent="0.2">
      <c r="A113" s="10">
        <v>1</v>
      </c>
      <c r="B113" s="33" t="s">
        <v>8</v>
      </c>
      <c r="C113" s="42" t="s">
        <v>119</v>
      </c>
      <c r="D113" s="42" t="s">
        <v>119</v>
      </c>
      <c r="E113" s="41"/>
      <c r="F113" s="158">
        <v>0.31150986596358293</v>
      </c>
      <c r="G113" s="60" t="s">
        <v>119</v>
      </c>
      <c r="H113" s="42" t="s">
        <v>119</v>
      </c>
      <c r="I113" s="42" t="s">
        <v>119</v>
      </c>
      <c r="L113" s="10" t="e">
        <f>L112/G9-F113</f>
        <v>#VALUE!</v>
      </c>
      <c r="M113" s="10">
        <v>106.73252821320955</v>
      </c>
    </row>
    <row r="115" spans="1:13" x14ac:dyDescent="0.2">
      <c r="B115" s="10" t="s">
        <v>57</v>
      </c>
    </row>
  </sheetData>
  <autoFilter ref="A1:H113">
    <filterColumn colId="0">
      <filters>
        <filter val="1"/>
      </filters>
    </filterColumn>
  </autoFilter>
  <phoneticPr fontId="5" type="noConversion"/>
  <conditionalFormatting sqref="E25:E26 D22:D26 F22:I26 E22:E23 D20:I21 C33 D27:I27 C3:I3 I55:I73 D74:I80 I81 D82:I85 I86 D87:I89 I90:I91 I93 D92:I92 D31:I54 D55:H72">
    <cfRule type="cellIs" dxfId="15" priority="1" stopIfTrue="1" operator="equal">
      <formula>0</formula>
    </cfRule>
  </conditionalFormatting>
  <pageMargins left="0.75" right="0.75" top="1" bottom="1" header="0" footer="0"/>
  <pageSetup paperSize="9" scale="87" orientation="portrait" verticalDpi="0" r:id="rId1"/>
  <headerFooter alignWithMargins="0"/>
  <colBreaks count="1" manualBreakCount="1">
    <brk id="9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N115"/>
  <sheetViews>
    <sheetView workbookViewId="0"/>
  </sheetViews>
  <sheetFormatPr defaultRowHeight="12" x14ac:dyDescent="0.2"/>
  <cols>
    <col min="1" max="1" width="3.28515625" style="10" customWidth="1"/>
    <col min="2" max="2" width="40.7109375" style="10" customWidth="1"/>
    <col min="3" max="3" width="4.85546875" style="10" customWidth="1"/>
    <col min="4" max="4" width="9.140625" style="10"/>
    <col min="5" max="5" width="4.85546875" style="10" customWidth="1"/>
    <col min="6" max="6" width="9.7109375" style="10" customWidth="1"/>
    <col min="7" max="8" width="9.140625" style="10"/>
    <col min="9" max="9" width="9.140625" style="23"/>
    <col min="10" max="11" width="9.140625" style="10"/>
    <col min="12" max="14" width="9.140625" style="10" hidden="1" customWidth="1"/>
    <col min="15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10">
        <v>7</v>
      </c>
      <c r="H1" s="10">
        <v>8</v>
      </c>
    </row>
    <row r="2" spans="1:9" hidden="1" x14ac:dyDescent="0.2"/>
    <row r="3" spans="1:9" x14ac:dyDescent="0.2">
      <c r="A3" s="10">
        <v>1</v>
      </c>
      <c r="B3" s="95" t="s">
        <v>118</v>
      </c>
      <c r="C3" s="27" t="s">
        <v>119</v>
      </c>
      <c r="D3" s="27" t="s">
        <v>119</v>
      </c>
      <c r="E3" s="27"/>
      <c r="F3" s="27" t="s">
        <v>119</v>
      </c>
      <c r="G3" s="27" t="s">
        <v>119</v>
      </c>
      <c r="H3" s="27" t="s">
        <v>119</v>
      </c>
      <c r="I3" s="27" t="s">
        <v>119</v>
      </c>
    </row>
    <row r="4" spans="1:9" x14ac:dyDescent="0.2">
      <c r="A4" s="10">
        <v>1</v>
      </c>
      <c r="B4" s="95" t="s">
        <v>0</v>
      </c>
      <c r="C4" s="24" t="s">
        <v>119</v>
      </c>
      <c r="D4" s="24" t="s">
        <v>119</v>
      </c>
      <c r="E4" s="24"/>
      <c r="F4" s="24" t="s">
        <v>119</v>
      </c>
      <c r="G4" s="24" t="s">
        <v>119</v>
      </c>
      <c r="H4" s="24" t="s">
        <v>119</v>
      </c>
      <c r="I4" s="25" t="s">
        <v>119</v>
      </c>
    </row>
    <row r="5" spans="1:9" x14ac:dyDescent="0.2">
      <c r="A5" s="10">
        <v>1</v>
      </c>
      <c r="B5" s="24" t="s">
        <v>119</v>
      </c>
      <c r="C5" s="24" t="s">
        <v>119</v>
      </c>
      <c r="D5" s="61" t="s">
        <v>119</v>
      </c>
      <c r="E5" s="62"/>
      <c r="F5" s="62" t="s">
        <v>119</v>
      </c>
      <c r="G5" s="175" t="s">
        <v>120</v>
      </c>
      <c r="H5" s="62"/>
      <c r="I5" s="61" t="s">
        <v>119</v>
      </c>
    </row>
    <row r="6" spans="1:9" x14ac:dyDescent="0.2">
      <c r="A6" s="10">
        <v>1</v>
      </c>
      <c r="B6" s="79" t="s">
        <v>121</v>
      </c>
      <c r="C6" s="24" t="s">
        <v>119</v>
      </c>
      <c r="D6" s="61" t="s">
        <v>119</v>
      </c>
      <c r="E6" s="62"/>
      <c r="F6" s="62" t="s">
        <v>119</v>
      </c>
      <c r="G6" s="62" t="s">
        <v>119</v>
      </c>
      <c r="H6" s="62" t="s">
        <v>119</v>
      </c>
      <c r="I6" s="61" t="s">
        <v>119</v>
      </c>
    </row>
    <row r="7" spans="1:9" x14ac:dyDescent="0.2">
      <c r="A7" s="10">
        <v>1</v>
      </c>
      <c r="B7" s="95" t="s">
        <v>208</v>
      </c>
      <c r="C7" s="95"/>
      <c r="D7" s="61"/>
      <c r="E7" s="62"/>
      <c r="F7" s="62" t="s">
        <v>119</v>
      </c>
      <c r="G7" s="62" t="s">
        <v>119</v>
      </c>
      <c r="H7" s="62" t="s">
        <v>119</v>
      </c>
      <c r="I7" s="61" t="s">
        <v>119</v>
      </c>
    </row>
    <row r="8" spans="1:9" x14ac:dyDescent="0.2">
      <c r="A8" s="10">
        <v>1</v>
      </c>
      <c r="B8" s="24" t="s">
        <v>119</v>
      </c>
      <c r="C8" s="24" t="s">
        <v>119</v>
      </c>
      <c r="D8" s="61" t="s">
        <v>119</v>
      </c>
      <c r="E8" s="62"/>
      <c r="F8" s="62" t="s">
        <v>119</v>
      </c>
      <c r="G8" s="62" t="s">
        <v>119</v>
      </c>
      <c r="H8" s="62" t="s">
        <v>119</v>
      </c>
      <c r="I8" s="61" t="s">
        <v>119</v>
      </c>
    </row>
    <row r="9" spans="1:9" x14ac:dyDescent="0.2">
      <c r="A9" s="10">
        <v>1</v>
      </c>
      <c r="B9" s="95" t="s">
        <v>122</v>
      </c>
      <c r="C9" s="95" t="s">
        <v>119</v>
      </c>
      <c r="D9" s="101" t="s">
        <v>119</v>
      </c>
      <c r="E9" s="102"/>
      <c r="F9" s="102" t="s">
        <v>119</v>
      </c>
      <c r="G9" s="144">
        <v>35000</v>
      </c>
      <c r="H9" s="145" t="s">
        <v>1</v>
      </c>
      <c r="I9" s="61" t="s">
        <v>119</v>
      </c>
    </row>
    <row r="10" spans="1:9" x14ac:dyDescent="0.2">
      <c r="A10" s="10">
        <v>1</v>
      </c>
      <c r="B10" s="24" t="s">
        <v>119</v>
      </c>
      <c r="C10" s="24" t="s">
        <v>119</v>
      </c>
      <c r="D10" s="61" t="s">
        <v>119</v>
      </c>
      <c r="E10" s="62"/>
      <c r="F10" s="197" t="s">
        <v>119</v>
      </c>
      <c r="G10" s="96" t="s">
        <v>119</v>
      </c>
      <c r="H10" s="97" t="s">
        <v>119</v>
      </c>
      <c r="I10" s="61" t="s">
        <v>119</v>
      </c>
    </row>
    <row r="11" spans="1:9" x14ac:dyDescent="0.2">
      <c r="A11" s="10">
        <v>1</v>
      </c>
      <c r="B11" s="24" t="s">
        <v>123</v>
      </c>
      <c r="C11" s="24" t="s">
        <v>119</v>
      </c>
      <c r="D11" s="61" t="s">
        <v>119</v>
      </c>
      <c r="E11" s="62"/>
      <c r="F11" s="62" t="s">
        <v>119</v>
      </c>
      <c r="G11" s="96">
        <v>38888.888888888891</v>
      </c>
      <c r="H11" s="97" t="s">
        <v>1</v>
      </c>
      <c r="I11" s="61" t="s">
        <v>119</v>
      </c>
    </row>
    <row r="12" spans="1:9" x14ac:dyDescent="0.2">
      <c r="A12" s="10">
        <v>1</v>
      </c>
      <c r="B12" s="24" t="s">
        <v>124</v>
      </c>
      <c r="C12" s="24" t="s">
        <v>119</v>
      </c>
      <c r="D12" s="61" t="s">
        <v>119</v>
      </c>
      <c r="E12" s="62"/>
      <c r="F12" s="62" t="s">
        <v>119</v>
      </c>
      <c r="G12" s="40">
        <v>10</v>
      </c>
      <c r="H12" s="73" t="s">
        <v>2</v>
      </c>
      <c r="I12" s="61" t="s">
        <v>119</v>
      </c>
    </row>
    <row r="13" spans="1:9" x14ac:dyDescent="0.2">
      <c r="A13" s="10">
        <v>1</v>
      </c>
      <c r="B13" s="24" t="s">
        <v>119</v>
      </c>
      <c r="C13" s="24" t="s">
        <v>119</v>
      </c>
      <c r="D13" s="61" t="s">
        <v>119</v>
      </c>
      <c r="E13" s="62" t="s">
        <v>119</v>
      </c>
      <c r="F13" s="62" t="s">
        <v>119</v>
      </c>
      <c r="G13" s="62" t="s">
        <v>119</v>
      </c>
      <c r="H13" s="62" t="s">
        <v>119</v>
      </c>
      <c r="I13" s="61" t="s">
        <v>119</v>
      </c>
    </row>
    <row r="14" spans="1:9" x14ac:dyDescent="0.2">
      <c r="A14" s="10">
        <v>1</v>
      </c>
      <c r="B14" s="24" t="s">
        <v>119</v>
      </c>
      <c r="C14" s="24" t="s">
        <v>119</v>
      </c>
      <c r="D14" s="61" t="s">
        <v>119</v>
      </c>
      <c r="E14" s="62"/>
      <c r="F14" s="62" t="s">
        <v>119</v>
      </c>
      <c r="G14" s="40" t="s">
        <v>119</v>
      </c>
      <c r="H14" s="73" t="s">
        <v>119</v>
      </c>
      <c r="I14" s="61" t="s">
        <v>119</v>
      </c>
    </row>
    <row r="15" spans="1:9" x14ac:dyDescent="0.2">
      <c r="A15" s="10">
        <v>1</v>
      </c>
      <c r="B15" s="24" t="s">
        <v>125</v>
      </c>
      <c r="C15" s="24" t="s">
        <v>119</v>
      </c>
      <c r="D15" s="61" t="s">
        <v>119</v>
      </c>
      <c r="E15" s="62"/>
      <c r="F15" s="62" t="s">
        <v>119</v>
      </c>
      <c r="G15" s="249">
        <v>0.5</v>
      </c>
      <c r="H15" s="73" t="s">
        <v>3</v>
      </c>
      <c r="I15" s="61" t="s">
        <v>119</v>
      </c>
    </row>
    <row r="16" spans="1:9" x14ac:dyDescent="0.2">
      <c r="A16" s="10">
        <v>1</v>
      </c>
      <c r="B16" s="24" t="s">
        <v>126</v>
      </c>
      <c r="C16" s="24" t="s">
        <v>119</v>
      </c>
      <c r="D16" s="61" t="s">
        <v>119</v>
      </c>
      <c r="E16" s="62"/>
      <c r="F16" s="62" t="s">
        <v>119</v>
      </c>
      <c r="G16" s="40">
        <v>1</v>
      </c>
      <c r="H16" s="73" t="s">
        <v>127</v>
      </c>
      <c r="I16" s="61" t="s">
        <v>119</v>
      </c>
    </row>
    <row r="17" spans="1:12" x14ac:dyDescent="0.2">
      <c r="A17" s="10">
        <v>1</v>
      </c>
      <c r="B17" s="24" t="s">
        <v>119</v>
      </c>
      <c r="C17" s="24" t="s">
        <v>119</v>
      </c>
      <c r="D17" s="61" t="s">
        <v>119</v>
      </c>
      <c r="E17" s="62"/>
      <c r="F17" s="62" t="s">
        <v>119</v>
      </c>
      <c r="G17" s="40" t="s">
        <v>119</v>
      </c>
      <c r="H17" s="73" t="s">
        <v>119</v>
      </c>
      <c r="I17" s="61" t="s">
        <v>119</v>
      </c>
    </row>
    <row r="18" spans="1:12" x14ac:dyDescent="0.2">
      <c r="A18" s="10">
        <v>1</v>
      </c>
      <c r="B18" s="24" t="s">
        <v>128</v>
      </c>
      <c r="C18" s="25" t="s">
        <v>119</v>
      </c>
      <c r="D18" s="25" t="s">
        <v>119</v>
      </c>
      <c r="E18" s="25" t="s">
        <v>119</v>
      </c>
      <c r="F18" s="25" t="s">
        <v>119</v>
      </c>
      <c r="G18" s="40">
        <v>10.288</v>
      </c>
      <c r="H18" s="73" t="s">
        <v>2</v>
      </c>
      <c r="I18" s="25" t="s">
        <v>119</v>
      </c>
    </row>
    <row r="19" spans="1:12" customFormat="1" ht="12.75" x14ac:dyDescent="0.2">
      <c r="A19" s="10">
        <v>1</v>
      </c>
      <c r="B19" s="24" t="s">
        <v>119</v>
      </c>
      <c r="C19" s="21" t="s">
        <v>119</v>
      </c>
      <c r="D19" s="68" t="s">
        <v>119</v>
      </c>
      <c r="E19" s="69" t="s">
        <v>119</v>
      </c>
      <c r="F19" s="69" t="s">
        <v>119</v>
      </c>
      <c r="G19" s="69" t="s">
        <v>119</v>
      </c>
      <c r="H19" s="69" t="s">
        <v>119</v>
      </c>
      <c r="I19" s="68" t="s">
        <v>119</v>
      </c>
    </row>
    <row r="20" spans="1:12" customFormat="1" ht="12.75" hidden="1" x14ac:dyDescent="0.2">
      <c r="A20" s="10">
        <v>0</v>
      </c>
      <c r="B20" s="24" t="s">
        <v>129</v>
      </c>
      <c r="C20" s="27" t="s">
        <v>119</v>
      </c>
      <c r="D20" s="27" t="s">
        <v>119</v>
      </c>
      <c r="E20" s="24" t="s">
        <v>119</v>
      </c>
      <c r="F20" s="28" t="s">
        <v>119</v>
      </c>
      <c r="G20" s="27" t="s">
        <v>119</v>
      </c>
      <c r="H20" s="24" t="s">
        <v>119</v>
      </c>
      <c r="I20" s="25" t="s">
        <v>119</v>
      </c>
    </row>
    <row r="21" spans="1:12" customFormat="1" ht="12.75" x14ac:dyDescent="0.2">
      <c r="A21" s="10">
        <v>1</v>
      </c>
      <c r="B21" s="24" t="s">
        <v>189</v>
      </c>
      <c r="C21" s="15" t="s">
        <v>119</v>
      </c>
      <c r="D21" s="15" t="s">
        <v>119</v>
      </c>
      <c r="E21" s="14" t="s">
        <v>119</v>
      </c>
      <c r="F21" s="14" t="s">
        <v>119</v>
      </c>
      <c r="G21" s="216">
        <v>600</v>
      </c>
      <c r="H21" s="14" t="s">
        <v>190</v>
      </c>
      <c r="I21" s="14" t="s">
        <v>119</v>
      </c>
    </row>
    <row r="22" spans="1:12" customFormat="1" ht="12.75" hidden="1" x14ac:dyDescent="0.2">
      <c r="A22" s="10">
        <v>0</v>
      </c>
      <c r="B22" s="24" t="s">
        <v>119</v>
      </c>
      <c r="C22" s="15" t="s">
        <v>119</v>
      </c>
      <c r="D22" s="17" t="s">
        <v>119</v>
      </c>
      <c r="E22" s="14" t="s">
        <v>119</v>
      </c>
      <c r="F22" s="18" t="s">
        <v>119</v>
      </c>
      <c r="G22" s="15" t="s">
        <v>119</v>
      </c>
      <c r="H22" s="14" t="s">
        <v>119</v>
      </c>
      <c r="I22" s="14" t="s">
        <v>119</v>
      </c>
    </row>
    <row r="23" spans="1:12" customFormat="1" ht="12.75" hidden="1" x14ac:dyDescent="0.2">
      <c r="A23" s="10">
        <v>0</v>
      </c>
      <c r="B23" s="24" t="s">
        <v>119</v>
      </c>
      <c r="C23" s="15" t="s">
        <v>119</v>
      </c>
      <c r="D23" s="17" t="s">
        <v>119</v>
      </c>
      <c r="E23" s="14" t="s">
        <v>119</v>
      </c>
      <c r="F23" s="18" t="s">
        <v>119</v>
      </c>
      <c r="G23" s="15" t="s">
        <v>119</v>
      </c>
      <c r="H23" s="14" t="s">
        <v>119</v>
      </c>
      <c r="I23" s="14" t="s">
        <v>119</v>
      </c>
    </row>
    <row r="24" spans="1:12" customFormat="1" ht="14.25" hidden="1" x14ac:dyDescent="0.2">
      <c r="A24" s="10">
        <v>0</v>
      </c>
      <c r="B24" s="24" t="s">
        <v>119</v>
      </c>
      <c r="C24" s="15" t="s">
        <v>119</v>
      </c>
      <c r="D24" s="17" t="s">
        <v>119</v>
      </c>
      <c r="E24" s="19" t="s">
        <v>119</v>
      </c>
      <c r="F24" s="18" t="s">
        <v>119</v>
      </c>
      <c r="G24" s="15" t="s">
        <v>119</v>
      </c>
      <c r="H24" s="14" t="s">
        <v>119</v>
      </c>
      <c r="I24" s="14" t="s">
        <v>119</v>
      </c>
    </row>
    <row r="25" spans="1:12" customFormat="1" ht="12.75" hidden="1" x14ac:dyDescent="0.2">
      <c r="A25" s="10">
        <v>0</v>
      </c>
      <c r="B25" s="24" t="s">
        <v>119</v>
      </c>
      <c r="C25" s="15" t="s">
        <v>119</v>
      </c>
      <c r="D25" s="15" t="s">
        <v>119</v>
      </c>
      <c r="E25" s="14" t="s">
        <v>119</v>
      </c>
      <c r="F25" s="18" t="s">
        <v>119</v>
      </c>
      <c r="G25" s="15" t="s">
        <v>119</v>
      </c>
      <c r="H25" s="14" t="s">
        <v>119</v>
      </c>
      <c r="I25" s="14" t="s">
        <v>119</v>
      </c>
    </row>
    <row r="26" spans="1:12" customFormat="1" ht="12.75" hidden="1" x14ac:dyDescent="0.2">
      <c r="A26" s="10">
        <v>0</v>
      </c>
      <c r="B26" s="24" t="s">
        <v>119</v>
      </c>
      <c r="C26" s="15" t="s">
        <v>119</v>
      </c>
      <c r="D26" s="17" t="s">
        <v>119</v>
      </c>
      <c r="E26" s="14" t="s">
        <v>119</v>
      </c>
      <c r="F26" s="18" t="s">
        <v>119</v>
      </c>
      <c r="G26" s="15" t="s">
        <v>119</v>
      </c>
      <c r="H26" s="14" t="s">
        <v>119</v>
      </c>
      <c r="I26" s="14" t="s">
        <v>119</v>
      </c>
    </row>
    <row r="27" spans="1:12" customFormat="1" ht="12.75" hidden="1" x14ac:dyDescent="0.2">
      <c r="A27" s="10">
        <v>0</v>
      </c>
      <c r="B27" s="24" t="s">
        <v>119</v>
      </c>
      <c r="C27" s="15" t="s">
        <v>119</v>
      </c>
      <c r="D27" s="15" t="s">
        <v>119</v>
      </c>
      <c r="E27" s="14" t="s">
        <v>119</v>
      </c>
      <c r="F27" s="18" t="s">
        <v>119</v>
      </c>
      <c r="G27" s="15" t="s">
        <v>119</v>
      </c>
      <c r="H27" s="14" t="s">
        <v>119</v>
      </c>
      <c r="I27" s="14" t="s">
        <v>119</v>
      </c>
    </row>
    <row r="28" spans="1:12" x14ac:dyDescent="0.2">
      <c r="A28" s="10">
        <v>1</v>
      </c>
      <c r="B28" s="24"/>
      <c r="C28" s="27" t="s">
        <v>119</v>
      </c>
      <c r="D28" s="61" t="s">
        <v>119</v>
      </c>
      <c r="E28" s="62"/>
      <c r="F28" s="62" t="s">
        <v>119</v>
      </c>
      <c r="G28" s="62" t="s">
        <v>119</v>
      </c>
      <c r="H28" s="62" t="s">
        <v>119</v>
      </c>
      <c r="I28" s="61" t="s">
        <v>119</v>
      </c>
      <c r="L28" s="10" t="s">
        <v>9</v>
      </c>
    </row>
    <row r="29" spans="1:12" x14ac:dyDescent="0.2">
      <c r="A29" s="10">
        <v>1</v>
      </c>
      <c r="B29" s="146">
        <v>0</v>
      </c>
      <c r="C29" s="38" t="s">
        <v>119</v>
      </c>
      <c r="D29" s="147" t="s">
        <v>132</v>
      </c>
      <c r="E29" s="148"/>
      <c r="F29" s="148" t="s">
        <v>133</v>
      </c>
      <c r="G29" s="148" t="s">
        <v>134</v>
      </c>
      <c r="H29" s="148" t="s">
        <v>119</v>
      </c>
      <c r="I29" s="147" t="s">
        <v>135</v>
      </c>
    </row>
    <row r="30" spans="1:12" x14ac:dyDescent="0.2">
      <c r="A30" s="10">
        <v>1</v>
      </c>
      <c r="B30" s="149" t="s">
        <v>136</v>
      </c>
      <c r="C30" s="42" t="s">
        <v>119</v>
      </c>
      <c r="D30" s="150" t="s">
        <v>3</v>
      </c>
      <c r="E30" s="150"/>
      <c r="F30" s="150" t="s">
        <v>137</v>
      </c>
      <c r="G30" s="150" t="s">
        <v>108</v>
      </c>
      <c r="H30" s="150" t="s">
        <v>119</v>
      </c>
      <c r="I30" s="151" t="s">
        <v>138</v>
      </c>
    </row>
    <row r="31" spans="1:12" hidden="1" x14ac:dyDescent="0.2">
      <c r="A31" s="10">
        <v>0</v>
      </c>
      <c r="B31" s="32" t="s">
        <v>139</v>
      </c>
      <c r="C31" s="27" t="s">
        <v>119</v>
      </c>
      <c r="D31" s="27" t="s">
        <v>119</v>
      </c>
      <c r="E31" s="27"/>
      <c r="F31" s="27" t="s">
        <v>119</v>
      </c>
      <c r="G31" s="27" t="s">
        <v>119</v>
      </c>
      <c r="H31" s="27" t="s">
        <v>119</v>
      </c>
      <c r="I31" s="27" t="s">
        <v>119</v>
      </c>
      <c r="L31" s="63" t="str">
        <f>+H31</f>
        <v/>
      </c>
    </row>
    <row r="32" spans="1:12" customFormat="1" ht="12.75" hidden="1" x14ac:dyDescent="0.2">
      <c r="A32" s="10">
        <v>0</v>
      </c>
      <c r="B32" s="4" t="s">
        <v>191</v>
      </c>
      <c r="C32" s="44" t="s">
        <v>119</v>
      </c>
      <c r="D32" s="1" t="s">
        <v>119</v>
      </c>
      <c r="E32" s="3" t="s">
        <v>119</v>
      </c>
      <c r="F32" s="45" t="s">
        <v>119</v>
      </c>
      <c r="G32" s="14" t="s">
        <v>119</v>
      </c>
      <c r="H32" s="14" t="s">
        <v>119</v>
      </c>
      <c r="I32" s="14" t="s">
        <v>119</v>
      </c>
    </row>
    <row r="33" spans="1:14" x14ac:dyDescent="0.2">
      <c r="A33" s="10">
        <v>1</v>
      </c>
      <c r="B33" s="43" t="s">
        <v>142</v>
      </c>
      <c r="C33" s="91" t="s">
        <v>119</v>
      </c>
      <c r="D33" s="92" t="s">
        <v>119</v>
      </c>
      <c r="E33" s="91"/>
      <c r="F33" s="93" t="s">
        <v>119</v>
      </c>
      <c r="G33" s="91" t="s">
        <v>119</v>
      </c>
      <c r="H33" s="91">
        <v>2253.4572545218307</v>
      </c>
      <c r="I33" s="91" t="s">
        <v>119</v>
      </c>
      <c r="L33" s="10">
        <f>SUBTOTAL(9,G34:G54)</f>
        <v>2253.4572545218298</v>
      </c>
      <c r="N33" s="10">
        <v>100.87730823432179</v>
      </c>
    </row>
    <row r="34" spans="1:14" x14ac:dyDescent="0.2">
      <c r="A34" s="10">
        <v>1</v>
      </c>
      <c r="B34" s="26" t="s">
        <v>207</v>
      </c>
      <c r="C34" s="27" t="s">
        <v>119</v>
      </c>
      <c r="D34" s="27">
        <v>600</v>
      </c>
      <c r="E34" s="27"/>
      <c r="F34" s="71">
        <v>1.8563999999999998</v>
      </c>
      <c r="G34" s="27">
        <v>1113.8399999999999</v>
      </c>
      <c r="H34" s="27" t="s">
        <v>119</v>
      </c>
      <c r="I34" s="27">
        <v>8.1626764121875528</v>
      </c>
      <c r="M34" s="10">
        <v>102</v>
      </c>
    </row>
    <row r="35" spans="1:14" x14ac:dyDescent="0.2">
      <c r="A35" s="10">
        <v>1</v>
      </c>
      <c r="B35" s="26" t="s">
        <v>146</v>
      </c>
      <c r="C35" s="27" t="s">
        <v>119</v>
      </c>
      <c r="D35" s="27">
        <v>2</v>
      </c>
      <c r="E35" s="27"/>
      <c r="F35" s="71">
        <v>5.66</v>
      </c>
      <c r="G35" s="27">
        <v>11.32</v>
      </c>
      <c r="H35" s="27" t="s">
        <v>119</v>
      </c>
      <c r="I35" s="27">
        <v>8.295760341338354E-2</v>
      </c>
    </row>
    <row r="36" spans="1:14" x14ac:dyDescent="0.2">
      <c r="A36" s="10">
        <v>1</v>
      </c>
      <c r="B36" s="26" t="s">
        <v>145</v>
      </c>
      <c r="C36" s="27" t="s">
        <v>119</v>
      </c>
      <c r="D36" s="27">
        <v>2</v>
      </c>
      <c r="E36" s="27"/>
      <c r="F36" s="71">
        <v>0.94000000000000006</v>
      </c>
      <c r="G36" s="27">
        <v>1.8800000000000001</v>
      </c>
      <c r="H36" s="27" t="s">
        <v>119</v>
      </c>
      <c r="I36" s="27">
        <v>1.377741116759373E-2</v>
      </c>
    </row>
    <row r="37" spans="1:14" x14ac:dyDescent="0.2">
      <c r="A37" s="10">
        <v>1</v>
      </c>
      <c r="B37" s="26" t="s">
        <v>148</v>
      </c>
      <c r="C37" s="27" t="s">
        <v>119</v>
      </c>
      <c r="D37" s="27">
        <v>725.27777777777783</v>
      </c>
      <c r="E37" s="27"/>
      <c r="F37" s="71">
        <v>0.3589721104092643</v>
      </c>
      <c r="G37" s="27">
        <v>260.3544945218303</v>
      </c>
      <c r="H37" s="27" t="s">
        <v>119</v>
      </c>
      <c r="I37" s="27">
        <v>1.9079845321054711</v>
      </c>
    </row>
    <row r="38" spans="1:14" hidden="1" x14ac:dyDescent="0.2">
      <c r="A38" s="10">
        <v>0</v>
      </c>
      <c r="B38" s="11" t="s">
        <v>53</v>
      </c>
      <c r="C38" s="75" t="s">
        <v>119</v>
      </c>
      <c r="D38" s="27">
        <v>84</v>
      </c>
      <c r="E38" s="9" t="s">
        <v>119</v>
      </c>
      <c r="F38" s="28" t="s">
        <v>119</v>
      </c>
      <c r="G38" s="27" t="s">
        <v>119</v>
      </c>
      <c r="H38" s="24" t="s">
        <v>119</v>
      </c>
      <c r="I38" s="24" t="s">
        <v>119</v>
      </c>
    </row>
    <row r="39" spans="1:14" s="153" customFormat="1" ht="12.75" hidden="1" x14ac:dyDescent="0.2">
      <c r="A39" s="152">
        <v>0</v>
      </c>
      <c r="B39" s="4" t="s">
        <v>12</v>
      </c>
      <c r="C39" s="44" t="s">
        <v>119</v>
      </c>
      <c r="D39" s="46">
        <v>52.500000000000007</v>
      </c>
      <c r="E39" s="3" t="s">
        <v>119</v>
      </c>
      <c r="F39" s="6" t="s">
        <v>119</v>
      </c>
      <c r="G39" s="15" t="s">
        <v>119</v>
      </c>
      <c r="H39" s="14" t="s">
        <v>119</v>
      </c>
      <c r="I39" s="14" t="s">
        <v>119</v>
      </c>
    </row>
    <row r="40" spans="1:14" s="153" customFormat="1" ht="12.75" hidden="1" x14ac:dyDescent="0.2">
      <c r="A40" s="152">
        <v>0</v>
      </c>
      <c r="B40" s="4" t="s">
        <v>54</v>
      </c>
      <c r="C40" s="44" t="s">
        <v>119</v>
      </c>
      <c r="D40" s="46">
        <v>126</v>
      </c>
      <c r="E40" s="3" t="s">
        <v>119</v>
      </c>
      <c r="F40" s="6" t="s">
        <v>119</v>
      </c>
      <c r="G40" s="15" t="s">
        <v>119</v>
      </c>
      <c r="H40" s="14" t="s">
        <v>119</v>
      </c>
      <c r="I40" s="14" t="s">
        <v>119</v>
      </c>
    </row>
    <row r="41" spans="1:14" s="152" customFormat="1" x14ac:dyDescent="0.2">
      <c r="A41" s="152">
        <v>1</v>
      </c>
      <c r="B41" s="98" t="s">
        <v>149</v>
      </c>
      <c r="C41" s="99" t="s">
        <v>119</v>
      </c>
      <c r="D41" s="99" t="s">
        <v>119</v>
      </c>
      <c r="E41" s="99" t="s">
        <v>119</v>
      </c>
      <c r="F41" s="100" t="s">
        <v>119</v>
      </c>
      <c r="G41" s="99">
        <v>705.0627599999998</v>
      </c>
      <c r="H41" s="99" t="s">
        <v>119</v>
      </c>
      <c r="I41" s="99">
        <v>5.1669891188715189</v>
      </c>
    </row>
    <row r="42" spans="1:14" hidden="1" x14ac:dyDescent="0.2">
      <c r="A42" s="10">
        <v>0</v>
      </c>
      <c r="B42" s="26" t="s">
        <v>192</v>
      </c>
      <c r="C42" s="27" t="s">
        <v>119</v>
      </c>
      <c r="D42" s="27">
        <v>0.6</v>
      </c>
      <c r="E42" s="27" t="s">
        <v>119</v>
      </c>
      <c r="F42" s="71">
        <v>54.977999999999994</v>
      </c>
      <c r="G42" s="27">
        <v>32.986799999999995</v>
      </c>
      <c r="H42" s="27" t="s">
        <v>119</v>
      </c>
      <c r="I42" s="27">
        <v>0.24174080143786214</v>
      </c>
    </row>
    <row r="43" spans="1:14" hidden="1" x14ac:dyDescent="0.2">
      <c r="A43" s="10">
        <v>0</v>
      </c>
      <c r="B43" s="26" t="s">
        <v>193</v>
      </c>
      <c r="C43" s="27" t="s">
        <v>119</v>
      </c>
      <c r="D43" s="27">
        <v>4</v>
      </c>
      <c r="E43" s="27"/>
      <c r="F43" s="71">
        <v>15.3</v>
      </c>
      <c r="G43" s="27">
        <v>61.2</v>
      </c>
      <c r="H43" s="27" t="s">
        <v>119</v>
      </c>
      <c r="I43" s="27">
        <v>0.44849870396634917</v>
      </c>
    </row>
    <row r="44" spans="1:14" hidden="1" x14ac:dyDescent="0.2">
      <c r="A44" s="10">
        <v>0</v>
      </c>
      <c r="B44" s="26" t="s">
        <v>194</v>
      </c>
      <c r="C44" s="27" t="s">
        <v>119</v>
      </c>
      <c r="D44" s="27">
        <v>0.8</v>
      </c>
      <c r="E44" s="27"/>
      <c r="F44" s="71">
        <v>44.125199999999992</v>
      </c>
      <c r="G44" s="27">
        <v>35.300159999999998</v>
      </c>
      <c r="H44" s="27" t="s">
        <v>119</v>
      </c>
      <c r="I44" s="27">
        <v>0.25869405244779015</v>
      </c>
    </row>
    <row r="45" spans="1:14" hidden="1" x14ac:dyDescent="0.2">
      <c r="A45" s="10">
        <v>0</v>
      </c>
      <c r="B45" s="26" t="s">
        <v>195</v>
      </c>
      <c r="C45" s="27" t="s">
        <v>119</v>
      </c>
      <c r="D45" s="27">
        <v>0.6</v>
      </c>
      <c r="E45" s="27"/>
      <c r="F45" s="71">
        <v>14.790000000000001</v>
      </c>
      <c r="G45" s="27">
        <v>8.8740000000000006</v>
      </c>
      <c r="H45" s="27" t="s">
        <v>119</v>
      </c>
      <c r="I45" s="27">
        <v>6.5032312075120627E-2</v>
      </c>
    </row>
    <row r="46" spans="1:14" hidden="1" x14ac:dyDescent="0.2">
      <c r="A46" s="10">
        <v>0</v>
      </c>
      <c r="B46" s="26" t="s">
        <v>196</v>
      </c>
      <c r="C46" s="27" t="s">
        <v>119</v>
      </c>
      <c r="D46" s="27">
        <v>0.45</v>
      </c>
      <c r="E46" s="27"/>
      <c r="F46" s="71">
        <v>225.624</v>
      </c>
      <c r="G46" s="27">
        <v>101.5308</v>
      </c>
      <c r="H46" s="27" t="s">
        <v>119</v>
      </c>
      <c r="I46" s="27">
        <v>0.74405934988017319</v>
      </c>
    </row>
    <row r="47" spans="1:14" hidden="1" x14ac:dyDescent="0.2">
      <c r="A47" s="10">
        <v>0</v>
      </c>
      <c r="B47" s="26" t="s">
        <v>197</v>
      </c>
      <c r="C47" s="27" t="s">
        <v>119</v>
      </c>
      <c r="D47" s="27">
        <v>7</v>
      </c>
      <c r="E47" s="27"/>
      <c r="F47" s="71">
        <v>10.944599999999999</v>
      </c>
      <c r="G47" s="27">
        <v>76.612200000000001</v>
      </c>
      <c r="H47" s="27" t="s">
        <v>119</v>
      </c>
      <c r="I47" s="27">
        <v>0.56144562758187477</v>
      </c>
    </row>
    <row r="48" spans="1:14" hidden="1" x14ac:dyDescent="0.2">
      <c r="A48" s="10">
        <v>0</v>
      </c>
      <c r="B48" s="26" t="s">
        <v>198</v>
      </c>
      <c r="C48" s="27" t="s">
        <v>119</v>
      </c>
      <c r="D48" s="27">
        <v>1</v>
      </c>
      <c r="E48" s="27"/>
      <c r="F48" s="71">
        <v>139.09739999999999</v>
      </c>
      <c r="G48" s="27">
        <v>139.09739999999999</v>
      </c>
      <c r="H48" s="27" t="s">
        <v>119</v>
      </c>
      <c r="I48" s="27">
        <v>1.019362804331517</v>
      </c>
    </row>
    <row r="49" spans="1:14" hidden="1" x14ac:dyDescent="0.2">
      <c r="A49" s="10">
        <v>0</v>
      </c>
      <c r="B49" s="26" t="s">
        <v>199</v>
      </c>
      <c r="C49" s="27" t="s">
        <v>119</v>
      </c>
      <c r="D49" s="27">
        <v>1</v>
      </c>
      <c r="E49" s="27"/>
      <c r="F49" s="72">
        <v>61.5672</v>
      </c>
      <c r="G49" s="27">
        <v>61.5672</v>
      </c>
      <c r="H49" s="27" t="s">
        <v>119</v>
      </c>
      <c r="I49" s="27">
        <v>0.4511896961901472</v>
      </c>
    </row>
    <row r="50" spans="1:14" hidden="1" x14ac:dyDescent="0.2">
      <c r="A50" s="10">
        <v>0</v>
      </c>
      <c r="B50" s="26" t="s">
        <v>156</v>
      </c>
      <c r="C50" s="27" t="s">
        <v>119</v>
      </c>
      <c r="D50" s="27">
        <v>1</v>
      </c>
      <c r="E50" s="27"/>
      <c r="F50" s="71">
        <v>43.655999999999999</v>
      </c>
      <c r="G50" s="27">
        <v>43.655999999999999</v>
      </c>
      <c r="H50" s="27" t="s">
        <v>119</v>
      </c>
      <c r="I50" s="27">
        <v>0.3199290754959957</v>
      </c>
    </row>
    <row r="51" spans="1:14" hidden="1" x14ac:dyDescent="0.2">
      <c r="A51" s="10">
        <v>0</v>
      </c>
      <c r="B51" s="26" t="s">
        <v>200</v>
      </c>
      <c r="C51" s="27" t="s">
        <v>119</v>
      </c>
      <c r="D51" s="27">
        <v>2</v>
      </c>
      <c r="E51" s="27"/>
      <c r="F51" s="71">
        <v>8.4762000000000004</v>
      </c>
      <c r="G51" s="27">
        <v>16.952400000000001</v>
      </c>
      <c r="H51" s="27" t="s">
        <v>119</v>
      </c>
      <c r="I51" s="27">
        <v>0.1242341409986787</v>
      </c>
      <c r="L51" s="63"/>
    </row>
    <row r="52" spans="1:14" hidden="1" x14ac:dyDescent="0.2">
      <c r="A52" s="10">
        <v>0</v>
      </c>
      <c r="B52" s="26" t="s">
        <v>201</v>
      </c>
      <c r="C52" s="27" t="s">
        <v>119</v>
      </c>
      <c r="D52" s="27">
        <v>5</v>
      </c>
      <c r="E52" s="27"/>
      <c r="F52" s="71">
        <v>19.788</v>
      </c>
      <c r="G52" s="27">
        <v>98.94</v>
      </c>
      <c r="H52" s="27" t="s">
        <v>119</v>
      </c>
      <c r="I52" s="27">
        <v>0.72507290474559771</v>
      </c>
      <c r="L52" s="152"/>
    </row>
    <row r="53" spans="1:14" hidden="1" x14ac:dyDescent="0.2">
      <c r="A53" s="10">
        <v>0</v>
      </c>
      <c r="B53" s="26" t="s">
        <v>202</v>
      </c>
      <c r="C53" s="27" t="s">
        <v>119</v>
      </c>
      <c r="D53" s="27">
        <v>1.4000000000000001</v>
      </c>
      <c r="E53" s="27"/>
      <c r="F53" s="71">
        <v>20.247000000000003</v>
      </c>
      <c r="G53" s="27">
        <v>28.345800000000008</v>
      </c>
      <c r="H53" s="27" t="s">
        <v>119</v>
      </c>
      <c r="I53" s="27">
        <v>0.20772964972041408</v>
      </c>
      <c r="L53" s="152"/>
    </row>
    <row r="54" spans="1:14" s="176" customFormat="1" x14ac:dyDescent="0.2">
      <c r="A54" s="10">
        <v>1</v>
      </c>
      <c r="B54" s="26" t="s">
        <v>203</v>
      </c>
      <c r="C54" s="27" t="s">
        <v>119</v>
      </c>
      <c r="D54" s="27">
        <v>3500</v>
      </c>
      <c r="E54" s="27"/>
      <c r="F54" s="71">
        <v>4.5999999999999999E-2</v>
      </c>
      <c r="G54" s="27">
        <v>161</v>
      </c>
      <c r="H54" s="27" t="s">
        <v>119</v>
      </c>
      <c r="I54" s="27">
        <v>1.1798740414801014</v>
      </c>
      <c r="L54" s="224">
        <f>SUM(G55:G74)</f>
        <v>5670.4494712827591</v>
      </c>
      <c r="N54" s="10" t="e">
        <v>#VALUE!</v>
      </c>
    </row>
    <row r="55" spans="1:14" x14ac:dyDescent="0.2">
      <c r="A55" s="176">
        <v>1</v>
      </c>
      <c r="B55" s="88" t="s">
        <v>159</v>
      </c>
      <c r="C55" s="167" t="s">
        <v>119</v>
      </c>
      <c r="D55" s="246" t="s">
        <v>119</v>
      </c>
      <c r="E55" s="168" t="s">
        <v>119</v>
      </c>
      <c r="F55" s="169" t="s">
        <v>119</v>
      </c>
      <c r="G55" s="91" t="s">
        <v>119</v>
      </c>
      <c r="H55" s="91">
        <v>5670.4494712827591</v>
      </c>
      <c r="I55" s="95" t="s">
        <v>119</v>
      </c>
    </row>
    <row r="56" spans="1:14" x14ac:dyDescent="0.2">
      <c r="A56" s="10">
        <v>1</v>
      </c>
      <c r="B56" s="11" t="s">
        <v>160</v>
      </c>
      <c r="C56" s="75" t="s">
        <v>119</v>
      </c>
      <c r="D56" s="29">
        <v>1.6</v>
      </c>
      <c r="E56" s="9" t="s">
        <v>119</v>
      </c>
      <c r="F56" s="28">
        <v>45</v>
      </c>
      <c r="G56" s="27">
        <v>72</v>
      </c>
      <c r="H56" s="9" t="s">
        <v>119</v>
      </c>
      <c r="I56" s="24">
        <v>0.52764553407805781</v>
      </c>
    </row>
    <row r="57" spans="1:14" ht="12.75" x14ac:dyDescent="0.2">
      <c r="A57" s="10">
        <v>1</v>
      </c>
      <c r="B57" s="11" t="s">
        <v>161</v>
      </c>
      <c r="C57" s="75" t="s">
        <v>119</v>
      </c>
      <c r="D57" s="29">
        <v>3569</v>
      </c>
      <c r="E57" s="9" t="s">
        <v>119</v>
      </c>
      <c r="F57" s="154">
        <v>0.2</v>
      </c>
      <c r="G57" s="27">
        <v>713.80000000000007</v>
      </c>
      <c r="H57" s="9" t="s">
        <v>119</v>
      </c>
      <c r="I57" s="24">
        <v>5.2310191975683011</v>
      </c>
      <c r="L57"/>
    </row>
    <row r="58" spans="1:14" ht="12.75" x14ac:dyDescent="0.2">
      <c r="A58" s="10">
        <v>1</v>
      </c>
      <c r="B58" s="11" t="s">
        <v>162</v>
      </c>
      <c r="C58" s="75" t="s">
        <v>119</v>
      </c>
      <c r="D58" s="29">
        <v>800000</v>
      </c>
      <c r="E58" s="9" t="s">
        <v>119</v>
      </c>
      <c r="F58" s="28">
        <v>2.5000000000000001E-4</v>
      </c>
      <c r="G58" s="27">
        <v>200</v>
      </c>
      <c r="H58" s="9" t="s">
        <v>119</v>
      </c>
      <c r="I58" s="24">
        <v>1.4656820391057162</v>
      </c>
      <c r="L58"/>
    </row>
    <row r="59" spans="1:14" ht="12.75" x14ac:dyDescent="0.2">
      <c r="A59" s="10">
        <v>1</v>
      </c>
      <c r="B59" s="11" t="s">
        <v>163</v>
      </c>
      <c r="C59" s="75" t="s">
        <v>119</v>
      </c>
      <c r="D59" s="7">
        <v>35000</v>
      </c>
      <c r="E59" s="9" t="s">
        <v>119</v>
      </c>
      <c r="F59" s="28">
        <v>0.05</v>
      </c>
      <c r="G59" s="7">
        <v>1750</v>
      </c>
      <c r="H59" s="9" t="s">
        <v>119</v>
      </c>
      <c r="I59" s="24">
        <v>12.824717842175016</v>
      </c>
      <c r="L59"/>
    </row>
    <row r="60" spans="1:14" customFormat="1" ht="12.75" x14ac:dyDescent="0.2">
      <c r="A60" s="10">
        <v>1</v>
      </c>
      <c r="B60" s="4" t="s">
        <v>164</v>
      </c>
      <c r="C60" s="44" t="s">
        <v>119</v>
      </c>
      <c r="D60" s="1">
        <v>468</v>
      </c>
      <c r="E60" s="3" t="s">
        <v>119</v>
      </c>
      <c r="F60" s="3">
        <v>4.5444252873563222</v>
      </c>
      <c r="G60" s="1">
        <v>2126.7910344827587</v>
      </c>
      <c r="H60" s="3" t="s">
        <v>119</v>
      </c>
      <c r="I60" s="14">
        <v>15.585997100862226</v>
      </c>
    </row>
    <row r="61" spans="1:14" customFormat="1" ht="12.75" hidden="1" x14ac:dyDescent="0.2">
      <c r="A61" s="10">
        <v>0</v>
      </c>
      <c r="B61" s="4">
        <v>0</v>
      </c>
      <c r="C61" s="44" t="s">
        <v>119</v>
      </c>
      <c r="D61" s="1" t="s">
        <v>119</v>
      </c>
      <c r="E61" s="3" t="s">
        <v>119</v>
      </c>
      <c r="F61" s="3" t="s">
        <v>119</v>
      </c>
      <c r="G61" s="1" t="s">
        <v>119</v>
      </c>
      <c r="H61" s="3" t="s">
        <v>119</v>
      </c>
      <c r="I61" s="14" t="s">
        <v>119</v>
      </c>
    </row>
    <row r="62" spans="1:14" customFormat="1" ht="12.75" hidden="1" x14ac:dyDescent="0.2">
      <c r="A62" s="10">
        <v>0</v>
      </c>
      <c r="B62" s="4">
        <v>0</v>
      </c>
      <c r="C62" s="44" t="s">
        <v>119</v>
      </c>
      <c r="D62" s="1" t="s">
        <v>119</v>
      </c>
      <c r="E62" s="3" t="s">
        <v>119</v>
      </c>
      <c r="F62" s="3" t="s">
        <v>119</v>
      </c>
      <c r="G62" s="1" t="s">
        <v>119</v>
      </c>
      <c r="H62" s="3" t="s">
        <v>119</v>
      </c>
      <c r="I62" s="14" t="s">
        <v>119</v>
      </c>
    </row>
    <row r="63" spans="1:14" customFormat="1" ht="12.75" hidden="1" x14ac:dyDescent="0.2">
      <c r="A63" s="10">
        <v>0</v>
      </c>
      <c r="B63" s="4">
        <v>0</v>
      </c>
      <c r="C63" s="44" t="s">
        <v>119</v>
      </c>
      <c r="D63" s="1" t="s">
        <v>119</v>
      </c>
      <c r="E63" s="3" t="s">
        <v>119</v>
      </c>
      <c r="F63" s="3" t="s">
        <v>119</v>
      </c>
      <c r="G63" s="1" t="s">
        <v>119</v>
      </c>
      <c r="H63" s="3" t="s">
        <v>119</v>
      </c>
      <c r="I63" s="14" t="s">
        <v>119</v>
      </c>
    </row>
    <row r="64" spans="1:14" customFormat="1" ht="12.75" hidden="1" x14ac:dyDescent="0.2">
      <c r="A64" s="10">
        <v>0</v>
      </c>
      <c r="B64" s="4">
        <v>0</v>
      </c>
      <c r="C64" s="44" t="s">
        <v>119</v>
      </c>
      <c r="D64" s="1" t="s">
        <v>119</v>
      </c>
      <c r="E64" s="3" t="s">
        <v>119</v>
      </c>
      <c r="F64" s="3" t="s">
        <v>119</v>
      </c>
      <c r="G64" s="1" t="s">
        <v>119</v>
      </c>
      <c r="H64" s="3" t="s">
        <v>119</v>
      </c>
      <c r="I64" s="14" t="s">
        <v>119</v>
      </c>
    </row>
    <row r="65" spans="1:14" customFormat="1" ht="12.75" hidden="1" x14ac:dyDescent="0.2">
      <c r="A65" s="10">
        <v>0</v>
      </c>
      <c r="B65" s="4">
        <v>0</v>
      </c>
      <c r="C65" s="44" t="s">
        <v>119</v>
      </c>
      <c r="D65" s="1" t="s">
        <v>119</v>
      </c>
      <c r="E65" s="3" t="s">
        <v>119</v>
      </c>
      <c r="F65" s="3" t="s">
        <v>119</v>
      </c>
      <c r="G65" s="1" t="s">
        <v>119</v>
      </c>
      <c r="H65" s="3" t="s">
        <v>119</v>
      </c>
      <c r="I65" s="14" t="s">
        <v>119</v>
      </c>
    </row>
    <row r="66" spans="1:14" customFormat="1" ht="12.75" hidden="1" x14ac:dyDescent="0.2">
      <c r="A66" s="10">
        <v>0</v>
      </c>
      <c r="B66" s="4">
        <v>0</v>
      </c>
      <c r="C66" s="44" t="s">
        <v>119</v>
      </c>
      <c r="D66" s="1" t="s">
        <v>119</v>
      </c>
      <c r="E66" s="3" t="s">
        <v>119</v>
      </c>
      <c r="F66" s="3" t="s">
        <v>119</v>
      </c>
      <c r="G66" s="1" t="s">
        <v>119</v>
      </c>
      <c r="H66" s="3" t="s">
        <v>119</v>
      </c>
      <c r="I66" s="14" t="s">
        <v>119</v>
      </c>
    </row>
    <row r="67" spans="1:14" customFormat="1" ht="12.75" hidden="1" x14ac:dyDescent="0.2">
      <c r="A67" s="10">
        <v>0</v>
      </c>
      <c r="B67" s="4">
        <v>0</v>
      </c>
      <c r="C67" s="44" t="s">
        <v>119</v>
      </c>
      <c r="D67" s="1" t="s">
        <v>119</v>
      </c>
      <c r="E67" s="3" t="s">
        <v>119</v>
      </c>
      <c r="F67" s="3" t="s">
        <v>119</v>
      </c>
      <c r="G67" s="1" t="s">
        <v>119</v>
      </c>
      <c r="H67" s="3" t="s">
        <v>119</v>
      </c>
      <c r="I67" s="14" t="s">
        <v>119</v>
      </c>
    </row>
    <row r="68" spans="1:14" customFormat="1" ht="12.75" hidden="1" x14ac:dyDescent="0.2">
      <c r="A68" s="10">
        <v>0</v>
      </c>
      <c r="B68" s="4">
        <v>0</v>
      </c>
      <c r="C68" s="44" t="s">
        <v>119</v>
      </c>
      <c r="D68" s="1" t="s">
        <v>119</v>
      </c>
      <c r="E68" s="3" t="s">
        <v>119</v>
      </c>
      <c r="F68" s="3" t="s">
        <v>119</v>
      </c>
      <c r="G68" s="1" t="s">
        <v>119</v>
      </c>
      <c r="H68" s="3" t="s">
        <v>119</v>
      </c>
      <c r="I68" s="14" t="s">
        <v>119</v>
      </c>
    </row>
    <row r="69" spans="1:14" customFormat="1" ht="12.75" hidden="1" x14ac:dyDescent="0.2">
      <c r="A69" s="10">
        <v>0</v>
      </c>
      <c r="B69" s="4">
        <v>0</v>
      </c>
      <c r="C69" s="44" t="s">
        <v>119</v>
      </c>
      <c r="D69" s="1" t="s">
        <v>119</v>
      </c>
      <c r="E69" s="3" t="s">
        <v>119</v>
      </c>
      <c r="F69" s="3" t="s">
        <v>119</v>
      </c>
      <c r="G69" s="1" t="s">
        <v>119</v>
      </c>
      <c r="H69" s="3" t="s">
        <v>119</v>
      </c>
      <c r="I69" s="14" t="s">
        <v>119</v>
      </c>
    </row>
    <row r="70" spans="1:14" customFormat="1" ht="12.75" hidden="1" x14ac:dyDescent="0.2">
      <c r="A70" s="10">
        <v>0</v>
      </c>
      <c r="B70" s="4">
        <v>0</v>
      </c>
      <c r="C70" s="44" t="s">
        <v>119</v>
      </c>
      <c r="D70" s="1" t="s">
        <v>119</v>
      </c>
      <c r="E70" s="3" t="s">
        <v>119</v>
      </c>
      <c r="F70" s="3" t="s">
        <v>119</v>
      </c>
      <c r="G70" s="1" t="s">
        <v>119</v>
      </c>
      <c r="H70" s="3" t="s">
        <v>119</v>
      </c>
      <c r="I70" s="14" t="s">
        <v>119</v>
      </c>
    </row>
    <row r="71" spans="1:14" customFormat="1" ht="12.75" hidden="1" x14ac:dyDescent="0.2">
      <c r="A71" s="10">
        <v>0</v>
      </c>
      <c r="B71" s="4">
        <v>0</v>
      </c>
      <c r="C71" s="44" t="s">
        <v>119</v>
      </c>
      <c r="D71" s="1" t="s">
        <v>119</v>
      </c>
      <c r="E71" s="3" t="s">
        <v>119</v>
      </c>
      <c r="F71" s="3" t="s">
        <v>119</v>
      </c>
      <c r="G71" s="1" t="s">
        <v>119</v>
      </c>
      <c r="H71" s="3" t="s">
        <v>119</v>
      </c>
      <c r="I71" s="14" t="s">
        <v>119</v>
      </c>
    </row>
    <row r="72" spans="1:14" customFormat="1" ht="12.75" hidden="1" x14ac:dyDescent="0.2">
      <c r="A72" s="10">
        <v>0</v>
      </c>
      <c r="B72" s="4">
        <v>0</v>
      </c>
      <c r="C72" s="44" t="s">
        <v>119</v>
      </c>
      <c r="D72" s="1" t="s">
        <v>119</v>
      </c>
      <c r="E72" s="3" t="s">
        <v>119</v>
      </c>
      <c r="F72" s="3" t="s">
        <v>119</v>
      </c>
      <c r="G72" s="1" t="s">
        <v>119</v>
      </c>
      <c r="H72" s="3" t="s">
        <v>119</v>
      </c>
      <c r="I72" s="14" t="s">
        <v>119</v>
      </c>
    </row>
    <row r="73" spans="1:14" x14ac:dyDescent="0.2">
      <c r="A73" s="10">
        <v>1</v>
      </c>
      <c r="B73" s="11" t="s">
        <v>165</v>
      </c>
      <c r="C73" s="9" t="s">
        <v>119</v>
      </c>
      <c r="D73" s="26" t="s">
        <v>119</v>
      </c>
      <c r="E73" s="77" t="s">
        <v>119</v>
      </c>
      <c r="F73" s="71" t="s">
        <v>119</v>
      </c>
      <c r="G73" s="30">
        <v>771.6</v>
      </c>
      <c r="H73" s="24" t="s">
        <v>119</v>
      </c>
      <c r="I73" s="24">
        <v>5.6546013068698535</v>
      </c>
    </row>
    <row r="74" spans="1:14" x14ac:dyDescent="0.2">
      <c r="A74" s="10">
        <v>1</v>
      </c>
      <c r="B74" s="26" t="s">
        <v>166</v>
      </c>
      <c r="C74" s="24" t="s">
        <v>119</v>
      </c>
      <c r="D74" s="27" t="s">
        <v>119</v>
      </c>
      <c r="E74" s="27"/>
      <c r="F74" s="71" t="s">
        <v>119</v>
      </c>
      <c r="G74" s="27">
        <v>36.258436799999998</v>
      </c>
      <c r="H74" s="27" t="s">
        <v>119</v>
      </c>
      <c r="I74" s="27">
        <v>0.26571669791904867</v>
      </c>
    </row>
    <row r="75" spans="1:14" x14ac:dyDescent="0.2">
      <c r="A75" s="10">
        <v>1</v>
      </c>
      <c r="B75" s="94" t="s">
        <v>167</v>
      </c>
      <c r="C75" s="95" t="s">
        <v>119</v>
      </c>
      <c r="D75" s="91" t="s">
        <v>119</v>
      </c>
      <c r="E75" s="91"/>
      <c r="F75" s="93" t="s">
        <v>119</v>
      </c>
      <c r="G75" s="91" t="s">
        <v>119</v>
      </c>
      <c r="H75" s="91">
        <v>1518.3600000000001</v>
      </c>
      <c r="I75" s="91" t="s">
        <v>119</v>
      </c>
      <c r="L75" s="63">
        <f>SUM(G76:G81)</f>
        <v>1518.3600000000001</v>
      </c>
      <c r="N75" s="10">
        <v>100.00000000000003</v>
      </c>
    </row>
    <row r="76" spans="1:14" x14ac:dyDescent="0.2">
      <c r="A76" s="10">
        <v>1</v>
      </c>
      <c r="B76" s="26" t="s">
        <v>204</v>
      </c>
      <c r="C76" s="24" t="s">
        <v>119</v>
      </c>
      <c r="D76" s="27">
        <v>117</v>
      </c>
      <c r="E76" s="27" t="s">
        <v>119</v>
      </c>
      <c r="F76" s="71" t="s">
        <v>119</v>
      </c>
      <c r="G76" s="27">
        <v>975</v>
      </c>
      <c r="H76" s="27" t="s">
        <v>119</v>
      </c>
      <c r="I76" s="27">
        <v>7.1451999406403663</v>
      </c>
    </row>
    <row r="77" spans="1:14" x14ac:dyDescent="0.2">
      <c r="A77" s="10">
        <v>1</v>
      </c>
      <c r="B77" s="26" t="s">
        <v>168</v>
      </c>
      <c r="C77" s="24" t="s">
        <v>119</v>
      </c>
      <c r="D77" s="27">
        <v>0.8</v>
      </c>
      <c r="E77" s="27"/>
      <c r="F77" s="71" t="s">
        <v>119</v>
      </c>
      <c r="G77" s="27">
        <v>543.36</v>
      </c>
      <c r="H77" s="27" t="s">
        <v>119</v>
      </c>
      <c r="I77" s="27">
        <v>3.9819649638424095</v>
      </c>
    </row>
    <row r="78" spans="1:14" hidden="1" x14ac:dyDescent="0.2">
      <c r="A78" s="10">
        <v>0</v>
      </c>
      <c r="B78" s="26">
        <v>0</v>
      </c>
      <c r="C78" s="24" t="s">
        <v>119</v>
      </c>
      <c r="D78" s="27" t="s">
        <v>119</v>
      </c>
      <c r="E78" s="27"/>
      <c r="F78" s="70" t="s">
        <v>119</v>
      </c>
      <c r="G78" s="27" t="s">
        <v>119</v>
      </c>
      <c r="H78" s="27" t="s">
        <v>119</v>
      </c>
      <c r="I78" s="27" t="s">
        <v>119</v>
      </c>
    </row>
    <row r="79" spans="1:14" hidden="1" x14ac:dyDescent="0.2">
      <c r="A79" s="10">
        <v>0</v>
      </c>
      <c r="B79" s="26">
        <v>0</v>
      </c>
      <c r="C79" s="24" t="s">
        <v>119</v>
      </c>
      <c r="D79" s="27" t="s">
        <v>119</v>
      </c>
      <c r="E79" s="27" t="s">
        <v>119</v>
      </c>
      <c r="F79" s="70" t="s">
        <v>119</v>
      </c>
      <c r="G79" s="27" t="s">
        <v>119</v>
      </c>
      <c r="H79" s="27" t="s">
        <v>119</v>
      </c>
      <c r="I79" s="27" t="s">
        <v>119</v>
      </c>
    </row>
    <row r="80" spans="1:14" hidden="1" x14ac:dyDescent="0.2">
      <c r="A80" s="10">
        <v>0</v>
      </c>
      <c r="B80" s="26">
        <v>0</v>
      </c>
      <c r="C80" s="24" t="s">
        <v>119</v>
      </c>
      <c r="D80" s="27" t="s">
        <v>119</v>
      </c>
      <c r="E80" s="27" t="s">
        <v>119</v>
      </c>
      <c r="F80" s="70" t="s">
        <v>119</v>
      </c>
      <c r="G80" s="27" t="s">
        <v>119</v>
      </c>
      <c r="H80" s="27" t="s">
        <v>119</v>
      </c>
      <c r="I80" s="27" t="s">
        <v>119</v>
      </c>
    </row>
    <row r="81" spans="1:14" customFormat="1" ht="12.75" hidden="1" x14ac:dyDescent="0.2">
      <c r="A81" s="10">
        <v>0</v>
      </c>
      <c r="B81" s="4">
        <v>0</v>
      </c>
      <c r="C81" s="3" t="s">
        <v>119</v>
      </c>
      <c r="D81" s="16" t="s">
        <v>119</v>
      </c>
      <c r="E81" s="48" t="s">
        <v>119</v>
      </c>
      <c r="F81" s="44" t="s">
        <v>119</v>
      </c>
      <c r="G81" s="49" t="s">
        <v>119</v>
      </c>
      <c r="H81" s="3" t="s">
        <v>119</v>
      </c>
      <c r="I81" s="14" t="s">
        <v>119</v>
      </c>
    </row>
    <row r="82" spans="1:14" x14ac:dyDescent="0.2">
      <c r="A82" s="10">
        <v>1</v>
      </c>
      <c r="B82" s="94" t="s">
        <v>169</v>
      </c>
      <c r="C82" s="95" t="s">
        <v>119</v>
      </c>
      <c r="D82" s="91" t="s">
        <v>119</v>
      </c>
      <c r="E82" s="91"/>
      <c r="F82" s="93" t="s">
        <v>119</v>
      </c>
      <c r="G82" s="91" t="s">
        <v>119</v>
      </c>
      <c r="H82" s="91">
        <v>2736.0839907715808</v>
      </c>
      <c r="I82" s="91" t="s">
        <v>119</v>
      </c>
      <c r="L82" s="63">
        <f>SUM(G83:G84)</f>
        <v>2736.0839907715808</v>
      </c>
      <c r="N82" s="10">
        <v>99.12829393016419</v>
      </c>
    </row>
    <row r="83" spans="1:14" x14ac:dyDescent="0.2">
      <c r="A83" s="10">
        <v>1</v>
      </c>
      <c r="B83" s="31" t="s">
        <v>170</v>
      </c>
      <c r="C83" s="24" t="s">
        <v>119</v>
      </c>
      <c r="D83" s="27">
        <v>83.591024005025872</v>
      </c>
      <c r="E83" s="27"/>
      <c r="F83" s="71">
        <v>19.47146865051203</v>
      </c>
      <c r="G83" s="27">
        <v>1627.6400033780599</v>
      </c>
      <c r="H83" s="27" t="s">
        <v>119</v>
      </c>
      <c r="I83" s="27">
        <v>11.928013595405947</v>
      </c>
    </row>
    <row r="84" spans="1:14" x14ac:dyDescent="0.2">
      <c r="A84" s="10">
        <v>1</v>
      </c>
      <c r="B84" s="31" t="s">
        <v>171</v>
      </c>
      <c r="C84" s="24" t="s">
        <v>119</v>
      </c>
      <c r="D84" s="27">
        <v>189.08379620642012</v>
      </c>
      <c r="E84" s="27"/>
      <c r="F84" s="71">
        <v>5.8621839080459761</v>
      </c>
      <c r="G84" s="27">
        <v>1108.4439873935207</v>
      </c>
      <c r="H84" s="27" t="s">
        <v>119</v>
      </c>
      <c r="I84" s="27">
        <v>8.1231322183870311</v>
      </c>
    </row>
    <row r="85" spans="1:14" x14ac:dyDescent="0.2">
      <c r="A85" s="10">
        <v>1</v>
      </c>
      <c r="B85" s="94" t="s">
        <v>172</v>
      </c>
      <c r="C85" s="95" t="s">
        <v>119</v>
      </c>
      <c r="D85" s="91" t="s">
        <v>119</v>
      </c>
      <c r="E85" s="91"/>
      <c r="F85" s="93" t="s">
        <v>119</v>
      </c>
      <c r="G85" s="91" t="s">
        <v>119</v>
      </c>
      <c r="H85" s="91">
        <v>966.78707115866291</v>
      </c>
      <c r="I85" s="91" t="s">
        <v>119</v>
      </c>
      <c r="L85" s="63">
        <f>SUM(G86:G91)</f>
        <v>966.78707115866291</v>
      </c>
      <c r="N85" s="10">
        <v>104.59944081320775</v>
      </c>
    </row>
    <row r="86" spans="1:14" customFormat="1" ht="12.75" hidden="1" x14ac:dyDescent="0.2">
      <c r="A86" s="10">
        <v>0</v>
      </c>
      <c r="B86" s="5" t="s">
        <v>173</v>
      </c>
      <c r="C86" s="3" t="s">
        <v>119</v>
      </c>
      <c r="D86" s="47" t="s">
        <v>119</v>
      </c>
      <c r="E86" s="48" t="s">
        <v>119</v>
      </c>
      <c r="F86" s="50" t="s">
        <v>119</v>
      </c>
      <c r="G86" s="2" t="s">
        <v>119</v>
      </c>
      <c r="H86" s="3" t="s">
        <v>119</v>
      </c>
      <c r="I86" s="14" t="s">
        <v>119</v>
      </c>
    </row>
    <row r="87" spans="1:14" x14ac:dyDescent="0.2">
      <c r="A87" s="10">
        <v>1</v>
      </c>
      <c r="B87" s="31" t="s">
        <v>174</v>
      </c>
      <c r="C87" s="24" t="s">
        <v>119</v>
      </c>
      <c r="D87" s="27" t="s">
        <v>119</v>
      </c>
      <c r="E87" s="27"/>
      <c r="F87" s="71" t="s">
        <v>119</v>
      </c>
      <c r="G87" s="27">
        <v>377.92006924520621</v>
      </c>
      <c r="H87" s="27" t="s">
        <v>119</v>
      </c>
      <c r="I87" s="27">
        <v>2.7695532885514362</v>
      </c>
    </row>
    <row r="88" spans="1:14" x14ac:dyDescent="0.2">
      <c r="A88" s="10">
        <v>1</v>
      </c>
      <c r="B88" s="31" t="s">
        <v>175</v>
      </c>
      <c r="C88" s="24" t="s">
        <v>119</v>
      </c>
      <c r="D88" s="27" t="s">
        <v>119</v>
      </c>
      <c r="E88" s="27"/>
      <c r="F88" s="71" t="s">
        <v>119</v>
      </c>
      <c r="G88" s="27">
        <v>395.70019659903716</v>
      </c>
      <c r="H88" s="27" t="s">
        <v>119</v>
      </c>
      <c r="I88" s="27">
        <v>2.8998533551290473</v>
      </c>
    </row>
    <row r="89" spans="1:14" x14ac:dyDescent="0.2">
      <c r="A89" s="10">
        <v>1</v>
      </c>
      <c r="B89" s="31" t="s">
        <v>176</v>
      </c>
      <c r="C89" s="24" t="s">
        <v>119</v>
      </c>
      <c r="D89" s="27" t="s">
        <v>119</v>
      </c>
      <c r="E89" s="27"/>
      <c r="F89" s="71" t="s">
        <v>119</v>
      </c>
      <c r="G89" s="27">
        <v>193.16680531441949</v>
      </c>
      <c r="H89" s="27" t="s">
        <v>119</v>
      </c>
      <c r="I89" s="27">
        <v>1.4156055855038761</v>
      </c>
    </row>
    <row r="90" spans="1:14" customFormat="1" ht="12.75" hidden="1" x14ac:dyDescent="0.2">
      <c r="A90" s="10">
        <v>0</v>
      </c>
      <c r="B90" s="4">
        <v>0</v>
      </c>
      <c r="C90" s="3" t="s">
        <v>119</v>
      </c>
      <c r="D90" s="3" t="s">
        <v>119</v>
      </c>
      <c r="E90" s="48" t="s">
        <v>119</v>
      </c>
      <c r="F90" s="44" t="s">
        <v>119</v>
      </c>
      <c r="G90" s="15" t="s">
        <v>119</v>
      </c>
      <c r="H90" s="16" t="s">
        <v>119</v>
      </c>
      <c r="I90" s="14" t="s">
        <v>119</v>
      </c>
    </row>
    <row r="91" spans="1:14" customFormat="1" ht="12.75" hidden="1" x14ac:dyDescent="0.2">
      <c r="A91" s="10">
        <v>0</v>
      </c>
      <c r="B91" s="5" t="s">
        <v>177</v>
      </c>
      <c r="C91" s="3" t="s">
        <v>119</v>
      </c>
      <c r="D91" s="51" t="s">
        <v>119</v>
      </c>
      <c r="E91" s="48" t="s">
        <v>119</v>
      </c>
      <c r="F91" s="44" t="s">
        <v>119</v>
      </c>
      <c r="G91" s="52" t="s">
        <v>119</v>
      </c>
      <c r="H91" s="3" t="s">
        <v>119</v>
      </c>
      <c r="I91" s="14" t="s">
        <v>119</v>
      </c>
    </row>
    <row r="92" spans="1:14" x14ac:dyDescent="0.2">
      <c r="A92" s="10">
        <v>1</v>
      </c>
      <c r="B92" s="31" t="s">
        <v>178</v>
      </c>
      <c r="C92" s="24" t="s">
        <v>119</v>
      </c>
      <c r="D92" s="27" t="s">
        <v>119</v>
      </c>
      <c r="E92" s="27"/>
      <c r="F92" s="71" t="s">
        <v>119</v>
      </c>
      <c r="G92" s="27">
        <v>500.38659366713131</v>
      </c>
      <c r="H92" s="27" t="s">
        <v>119</v>
      </c>
      <c r="I92" s="27">
        <v>3.6670382147360221</v>
      </c>
      <c r="L92" s="63">
        <f>+G92</f>
        <v>500.38659366713131</v>
      </c>
    </row>
    <row r="93" spans="1:14" customFormat="1" ht="12.75" hidden="1" x14ac:dyDescent="0.2">
      <c r="A93" s="10">
        <v>0</v>
      </c>
      <c r="B93" s="3">
        <v>0</v>
      </c>
      <c r="C93" s="3" t="s">
        <v>119</v>
      </c>
      <c r="D93" s="3" t="s">
        <v>119</v>
      </c>
      <c r="E93" s="48" t="s">
        <v>119</v>
      </c>
      <c r="F93" s="44" t="s">
        <v>119</v>
      </c>
      <c r="G93" s="15" t="s">
        <v>119</v>
      </c>
      <c r="H93" s="14" t="s">
        <v>119</v>
      </c>
      <c r="I93" s="14" t="s">
        <v>119</v>
      </c>
    </row>
    <row r="94" spans="1:14" x14ac:dyDescent="0.2">
      <c r="A94" s="10">
        <v>1</v>
      </c>
      <c r="B94" s="37" t="s">
        <v>4</v>
      </c>
      <c r="C94" s="38" t="s">
        <v>119</v>
      </c>
      <c r="D94" s="64" t="s">
        <v>119</v>
      </c>
      <c r="E94" s="65"/>
      <c r="F94" s="155" t="s">
        <v>119</v>
      </c>
      <c r="G94" s="39">
        <v>13645.524381401967</v>
      </c>
      <c r="H94" s="38" t="s">
        <v>119</v>
      </c>
      <c r="I94" s="38">
        <v>100</v>
      </c>
      <c r="K94" s="63"/>
      <c r="L94" s="63">
        <f>SUM(L31:L92)</f>
        <v>13645.524381401963</v>
      </c>
    </row>
    <row r="95" spans="1:14" customFormat="1" ht="12.75" hidden="1" x14ac:dyDescent="0.2">
      <c r="A95" s="10">
        <v>0</v>
      </c>
      <c r="B95" s="5" t="s">
        <v>49</v>
      </c>
      <c r="C95" s="3" t="s">
        <v>119</v>
      </c>
      <c r="D95" s="3" t="s">
        <v>119</v>
      </c>
      <c r="E95" s="48" t="s">
        <v>119</v>
      </c>
      <c r="F95" s="44" t="s">
        <v>119</v>
      </c>
      <c r="G95" s="15" t="s">
        <v>119</v>
      </c>
      <c r="H95" s="14" t="s">
        <v>119</v>
      </c>
      <c r="I95" s="3" t="s">
        <v>119</v>
      </c>
    </row>
    <row r="96" spans="1:14" customFormat="1" ht="12.75" hidden="1" x14ac:dyDescent="0.2">
      <c r="A96" s="10">
        <v>0</v>
      </c>
      <c r="B96" s="47">
        <v>0</v>
      </c>
      <c r="C96" s="3" t="s">
        <v>119</v>
      </c>
      <c r="D96" s="47" t="s">
        <v>119</v>
      </c>
      <c r="E96" s="48" t="s">
        <v>119</v>
      </c>
      <c r="F96" s="48" t="s">
        <v>119</v>
      </c>
      <c r="G96" s="53" t="s">
        <v>119</v>
      </c>
      <c r="H96" s="14" t="s">
        <v>119</v>
      </c>
      <c r="I96" s="3" t="s">
        <v>119</v>
      </c>
    </row>
    <row r="97" spans="1:12" customFormat="1" ht="12.75" hidden="1" x14ac:dyDescent="0.2">
      <c r="A97" s="10">
        <v>0</v>
      </c>
      <c r="B97" s="47">
        <v>0</v>
      </c>
      <c r="C97" s="3" t="s">
        <v>119</v>
      </c>
      <c r="D97" s="47" t="s">
        <v>119</v>
      </c>
      <c r="E97" s="48" t="s">
        <v>119</v>
      </c>
      <c r="F97" s="48" t="s">
        <v>119</v>
      </c>
      <c r="G97" s="53" t="s">
        <v>119</v>
      </c>
      <c r="H97" s="3" t="s">
        <v>119</v>
      </c>
      <c r="I97" s="3" t="s">
        <v>119</v>
      </c>
    </row>
    <row r="98" spans="1:12" customFormat="1" ht="12.75" hidden="1" x14ac:dyDescent="0.2">
      <c r="A98" s="10">
        <v>0</v>
      </c>
      <c r="B98" s="47">
        <v>0</v>
      </c>
      <c r="C98" s="3" t="s">
        <v>119</v>
      </c>
      <c r="D98" s="47" t="s">
        <v>119</v>
      </c>
      <c r="E98" s="48" t="s">
        <v>119</v>
      </c>
      <c r="F98" s="48" t="s">
        <v>119</v>
      </c>
      <c r="G98" s="53" t="s">
        <v>119</v>
      </c>
      <c r="H98" s="3" t="s">
        <v>119</v>
      </c>
      <c r="I98" s="3" t="s">
        <v>119</v>
      </c>
    </row>
    <row r="99" spans="1:12" x14ac:dyDescent="0.2">
      <c r="A99" s="10">
        <v>1</v>
      </c>
      <c r="B99" s="41" t="s">
        <v>5</v>
      </c>
      <c r="C99" s="42" t="s">
        <v>119</v>
      </c>
      <c r="D99" s="66" t="s">
        <v>119</v>
      </c>
      <c r="E99" s="66"/>
      <c r="F99" s="156" t="s">
        <v>119</v>
      </c>
      <c r="G99" s="41">
        <v>13645.524381401967</v>
      </c>
      <c r="H99" s="57" t="s">
        <v>119</v>
      </c>
      <c r="I99" s="57" t="s">
        <v>119</v>
      </c>
    </row>
    <row r="100" spans="1:12" x14ac:dyDescent="0.2">
      <c r="A100" s="10">
        <v>1</v>
      </c>
      <c r="B100" s="33" t="s">
        <v>179</v>
      </c>
      <c r="C100" s="42" t="s">
        <v>119</v>
      </c>
      <c r="D100" s="67" t="s">
        <v>119</v>
      </c>
      <c r="E100" s="59"/>
      <c r="F100" s="170">
        <v>0.38987212518291336</v>
      </c>
      <c r="G100" s="35" t="s">
        <v>119</v>
      </c>
      <c r="H100" s="59" t="s">
        <v>119</v>
      </c>
      <c r="I100" s="59" t="s">
        <v>119</v>
      </c>
    </row>
    <row r="101" spans="1:12" customFormat="1" ht="12.75" hidden="1" x14ac:dyDescent="0.2">
      <c r="A101" s="10">
        <v>0</v>
      </c>
      <c r="B101" s="5">
        <v>0</v>
      </c>
      <c r="C101" s="3" t="s">
        <v>119</v>
      </c>
      <c r="D101" s="16" t="s">
        <v>119</v>
      </c>
      <c r="E101" s="16" t="s">
        <v>119</v>
      </c>
      <c r="F101" s="15" t="s">
        <v>119</v>
      </c>
      <c r="G101" s="20" t="s">
        <v>119</v>
      </c>
      <c r="H101" s="3" t="s">
        <v>119</v>
      </c>
      <c r="I101" s="3" t="s">
        <v>119</v>
      </c>
    </row>
    <row r="102" spans="1:12" customFormat="1" ht="12.75" hidden="1" x14ac:dyDescent="0.2">
      <c r="A102" s="10">
        <v>0</v>
      </c>
      <c r="B102" s="5">
        <v>0</v>
      </c>
      <c r="C102" s="54" t="s">
        <v>119</v>
      </c>
      <c r="D102" s="21" t="s">
        <v>119</v>
      </c>
      <c r="E102" s="21" t="s">
        <v>119</v>
      </c>
      <c r="F102" s="21" t="s">
        <v>119</v>
      </c>
      <c r="G102" s="22" t="s">
        <v>119</v>
      </c>
      <c r="H102" s="3" t="s">
        <v>119</v>
      </c>
      <c r="I102" s="3" t="s">
        <v>119</v>
      </c>
    </row>
    <row r="103" spans="1:12" x14ac:dyDescent="0.2">
      <c r="A103" s="10">
        <v>1</v>
      </c>
      <c r="B103" s="43" t="s">
        <v>6</v>
      </c>
      <c r="C103" s="24" t="s">
        <v>119</v>
      </c>
      <c r="D103" s="24" t="s">
        <v>119</v>
      </c>
      <c r="E103" s="26"/>
      <c r="F103" s="71" t="s">
        <v>119</v>
      </c>
      <c r="G103" s="27" t="s">
        <v>119</v>
      </c>
      <c r="H103" s="24">
        <v>1662.1844751858662</v>
      </c>
      <c r="I103" s="24" t="s">
        <v>119</v>
      </c>
    </row>
    <row r="104" spans="1:12" hidden="1" x14ac:dyDescent="0.2">
      <c r="A104" s="10">
        <v>0</v>
      </c>
      <c r="B104" s="43" t="s">
        <v>180</v>
      </c>
      <c r="C104" s="24" t="s">
        <v>119</v>
      </c>
      <c r="D104" s="24" t="s">
        <v>119</v>
      </c>
      <c r="E104" s="26"/>
      <c r="F104" s="71" t="s">
        <v>119</v>
      </c>
      <c r="G104" s="27" t="s">
        <v>119</v>
      </c>
      <c r="H104" s="24">
        <v>1662.1844751858662</v>
      </c>
      <c r="I104" s="24" t="s">
        <v>119</v>
      </c>
    </row>
    <row r="105" spans="1:12" x14ac:dyDescent="0.2">
      <c r="A105" s="10">
        <v>1</v>
      </c>
      <c r="B105" s="26" t="s">
        <v>181</v>
      </c>
      <c r="C105" s="24" t="s">
        <v>119</v>
      </c>
      <c r="D105" s="271">
        <v>1627.6400033780599</v>
      </c>
      <c r="E105" s="271"/>
      <c r="F105" s="271">
        <v>0.27195433341851943</v>
      </c>
      <c r="G105" s="26">
        <v>54.390866683703884</v>
      </c>
      <c r="H105" s="24" t="s">
        <v>119</v>
      </c>
      <c r="I105" s="24" t="s">
        <v>119</v>
      </c>
    </row>
    <row r="106" spans="1:12" hidden="1" x14ac:dyDescent="0.2">
      <c r="A106" s="10">
        <v>0</v>
      </c>
      <c r="B106" s="26" t="s">
        <v>182</v>
      </c>
      <c r="C106" s="24" t="s">
        <v>119</v>
      </c>
      <c r="D106" s="26" t="s">
        <v>119</v>
      </c>
      <c r="E106" s="26"/>
      <c r="F106" s="26" t="s">
        <v>119</v>
      </c>
      <c r="G106" s="26" t="s">
        <v>119</v>
      </c>
      <c r="H106" s="24" t="s">
        <v>119</v>
      </c>
      <c r="I106" s="24" t="s">
        <v>119</v>
      </c>
    </row>
    <row r="107" spans="1:12" customFormat="1" ht="12.75" x14ac:dyDescent="0.2">
      <c r="A107" s="10">
        <v>1</v>
      </c>
      <c r="B107" s="4" t="s">
        <v>183</v>
      </c>
      <c r="C107" s="3" t="s">
        <v>119</v>
      </c>
      <c r="D107" s="47">
        <v>1</v>
      </c>
      <c r="E107" s="48" t="s">
        <v>119</v>
      </c>
      <c r="F107" s="16">
        <v>172.59</v>
      </c>
      <c r="G107" s="16">
        <v>172.59</v>
      </c>
      <c r="H107" s="3" t="s">
        <v>119</v>
      </c>
      <c r="I107" s="3" t="s">
        <v>119</v>
      </c>
    </row>
    <row r="108" spans="1:12" customFormat="1" ht="12.75" x14ac:dyDescent="0.2">
      <c r="A108" s="10">
        <v>1</v>
      </c>
      <c r="B108" s="4" t="s">
        <v>184</v>
      </c>
      <c r="C108" s="3" t="s">
        <v>119</v>
      </c>
      <c r="D108" s="47">
        <v>1</v>
      </c>
      <c r="E108" s="48" t="s">
        <v>119</v>
      </c>
      <c r="F108" s="271">
        <v>0.56755089230060951</v>
      </c>
      <c r="G108" s="16">
        <v>97.953608502162197</v>
      </c>
      <c r="H108" s="14" t="s">
        <v>119</v>
      </c>
      <c r="I108" s="3" t="s">
        <v>119</v>
      </c>
    </row>
    <row r="109" spans="1:12" customFormat="1" ht="12.75" x14ac:dyDescent="0.2">
      <c r="A109" s="10">
        <v>1</v>
      </c>
      <c r="B109" s="4" t="s">
        <v>185</v>
      </c>
      <c r="C109" s="3" t="s">
        <v>119</v>
      </c>
      <c r="D109" s="47">
        <v>1</v>
      </c>
      <c r="E109" s="48" t="s">
        <v>119</v>
      </c>
      <c r="F109" s="16">
        <v>1337.25</v>
      </c>
      <c r="G109" s="16">
        <v>1337.25</v>
      </c>
      <c r="H109" s="14" t="s">
        <v>119</v>
      </c>
      <c r="I109" s="3" t="s">
        <v>119</v>
      </c>
    </row>
    <row r="110" spans="1:12" hidden="1" x14ac:dyDescent="0.2">
      <c r="A110" s="10">
        <v>0</v>
      </c>
      <c r="B110" s="11" t="e">
        <v>#N/A</v>
      </c>
      <c r="C110" s="9" t="s">
        <v>119</v>
      </c>
      <c r="D110" s="76" t="s">
        <v>119</v>
      </c>
      <c r="E110" s="77" t="s">
        <v>119</v>
      </c>
      <c r="F110" s="77" t="s">
        <v>119</v>
      </c>
      <c r="G110" s="78" t="s">
        <v>119</v>
      </c>
      <c r="H110" s="9" t="s">
        <v>119</v>
      </c>
      <c r="I110" s="9" t="s">
        <v>119</v>
      </c>
    </row>
    <row r="111" spans="1:12" customFormat="1" ht="12.75" hidden="1" x14ac:dyDescent="0.2">
      <c r="A111" s="10">
        <v>0</v>
      </c>
      <c r="B111" s="55" t="s">
        <v>187</v>
      </c>
      <c r="C111" s="3" t="s">
        <v>119</v>
      </c>
      <c r="D111" s="47" t="s">
        <v>119</v>
      </c>
      <c r="E111" s="48" t="s">
        <v>119</v>
      </c>
      <c r="F111" s="51" t="s">
        <v>119</v>
      </c>
      <c r="G111" s="56" t="s">
        <v>119</v>
      </c>
      <c r="H111" s="14" t="s">
        <v>119</v>
      </c>
      <c r="I111" s="3" t="s">
        <v>119</v>
      </c>
    </row>
    <row r="112" spans="1:12" x14ac:dyDescent="0.2">
      <c r="A112" s="10">
        <v>1</v>
      </c>
      <c r="B112" s="33" t="s">
        <v>7</v>
      </c>
      <c r="C112" s="34" t="s">
        <v>119</v>
      </c>
      <c r="D112" s="34" t="s">
        <v>119</v>
      </c>
      <c r="E112" s="35"/>
      <c r="F112" s="157" t="s">
        <v>119</v>
      </c>
      <c r="G112" s="36">
        <v>11983.339906216101</v>
      </c>
      <c r="H112" s="35" t="s">
        <v>119</v>
      </c>
      <c r="I112" s="34" t="s">
        <v>119</v>
      </c>
      <c r="L112" s="63" t="e">
        <f>+L94-G105-G106</f>
        <v>#VALUE!</v>
      </c>
    </row>
    <row r="113" spans="1:14" x14ac:dyDescent="0.2">
      <c r="A113" s="10">
        <v>1</v>
      </c>
      <c r="B113" s="33" t="s">
        <v>8</v>
      </c>
      <c r="C113" s="42" t="s">
        <v>119</v>
      </c>
      <c r="D113" s="42" t="s">
        <v>119</v>
      </c>
      <c r="E113" s="41"/>
      <c r="F113" s="158">
        <v>0.34238114017760285</v>
      </c>
      <c r="G113" s="60" t="s">
        <v>119</v>
      </c>
      <c r="H113" s="42" t="s">
        <v>119</v>
      </c>
      <c r="I113" s="42" t="s">
        <v>119</v>
      </c>
      <c r="L113" s="10" t="e">
        <f>L112/G9-F113</f>
        <v>#VALUE!</v>
      </c>
      <c r="N113" s="10">
        <v>106.19017132883211</v>
      </c>
    </row>
    <row r="115" spans="1:14" x14ac:dyDescent="0.2">
      <c r="B115" s="10" t="s">
        <v>57</v>
      </c>
    </row>
  </sheetData>
  <autoFilter ref="A1:H113">
    <filterColumn colId="0">
      <filters>
        <filter val="1"/>
      </filters>
    </filterColumn>
  </autoFilter>
  <phoneticPr fontId="5" type="noConversion"/>
  <conditionalFormatting sqref="E25:E26 D22:D26 F22:I26 E22:E23 D20:I21 C33 D27:I27 C3:I3 I55:I73 D74:I80 I81 D82:I85 I86 D87:I89 I90:I91 I93 D92:I92 D31:I54 D55:H72">
    <cfRule type="cellIs" dxfId="14" priority="1" stopIfTrue="1" operator="equal">
      <formula>0</formula>
    </cfRule>
  </conditionalFormatting>
  <pageMargins left="0.75" right="0.75" top="1" bottom="1" header="0" footer="0"/>
  <pageSetup paperSize="9" scale="86" orientation="portrait" r:id="rId1"/>
  <headerFooter alignWithMargins="0"/>
  <colBreaks count="1" manualBreakCount="1">
    <brk id="9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M115"/>
  <sheetViews>
    <sheetView workbookViewId="0"/>
  </sheetViews>
  <sheetFormatPr defaultRowHeight="12" x14ac:dyDescent="0.2"/>
  <cols>
    <col min="1" max="1" width="3.28515625" style="10" customWidth="1"/>
    <col min="2" max="2" width="40.7109375" style="10" customWidth="1"/>
    <col min="3" max="3" width="4.85546875" style="10" customWidth="1"/>
    <col min="4" max="4" width="10.28515625" style="10" bestFit="1" customWidth="1"/>
    <col min="5" max="5" width="4.85546875" style="10" customWidth="1"/>
    <col min="6" max="6" width="9.7109375" style="10" customWidth="1"/>
    <col min="7" max="8" width="9.140625" style="10"/>
    <col min="9" max="9" width="9.140625" style="23"/>
    <col min="10" max="11" width="9.140625" style="10"/>
    <col min="12" max="12" width="9.140625" style="10" hidden="1" customWidth="1"/>
    <col min="13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10">
        <v>7</v>
      </c>
      <c r="H1" s="10">
        <v>8</v>
      </c>
    </row>
    <row r="2" spans="1:9" hidden="1" x14ac:dyDescent="0.2"/>
    <row r="3" spans="1:9" x14ac:dyDescent="0.2">
      <c r="A3" s="10">
        <v>1</v>
      </c>
      <c r="B3" s="95" t="s">
        <v>118</v>
      </c>
      <c r="C3" s="27" t="s">
        <v>119</v>
      </c>
      <c r="D3" s="27" t="s">
        <v>119</v>
      </c>
      <c r="E3" s="27"/>
      <c r="F3" s="27" t="s">
        <v>119</v>
      </c>
      <c r="G3" s="27" t="s">
        <v>119</v>
      </c>
      <c r="H3" s="27" t="s">
        <v>119</v>
      </c>
      <c r="I3" s="27" t="s">
        <v>119</v>
      </c>
    </row>
    <row r="4" spans="1:9" x14ac:dyDescent="0.2">
      <c r="A4" s="10">
        <v>1</v>
      </c>
      <c r="B4" s="95" t="s">
        <v>0</v>
      </c>
      <c r="C4" s="24" t="s">
        <v>119</v>
      </c>
      <c r="D4" s="24" t="s">
        <v>119</v>
      </c>
      <c r="E4" s="24"/>
      <c r="F4" s="24" t="s">
        <v>119</v>
      </c>
      <c r="G4" s="24" t="s">
        <v>119</v>
      </c>
      <c r="H4" s="24" t="s">
        <v>119</v>
      </c>
      <c r="I4" s="25" t="s">
        <v>119</v>
      </c>
    </row>
    <row r="5" spans="1:9" x14ac:dyDescent="0.2">
      <c r="A5" s="10">
        <v>1</v>
      </c>
      <c r="B5" s="24" t="s">
        <v>119</v>
      </c>
      <c r="C5" s="24" t="s">
        <v>119</v>
      </c>
      <c r="D5" s="61" t="s">
        <v>119</v>
      </c>
      <c r="E5" s="62"/>
      <c r="F5" s="62" t="s">
        <v>119</v>
      </c>
      <c r="G5" s="175" t="s">
        <v>120</v>
      </c>
      <c r="H5" s="62"/>
      <c r="I5" s="61" t="s">
        <v>119</v>
      </c>
    </row>
    <row r="6" spans="1:9" x14ac:dyDescent="0.2">
      <c r="A6" s="10">
        <v>1</v>
      </c>
      <c r="B6" s="95" t="s">
        <v>121</v>
      </c>
      <c r="C6" s="24" t="s">
        <v>119</v>
      </c>
      <c r="D6" s="61" t="s">
        <v>119</v>
      </c>
      <c r="E6" s="62"/>
      <c r="F6" s="62" t="s">
        <v>119</v>
      </c>
      <c r="G6" s="62" t="s">
        <v>119</v>
      </c>
      <c r="H6" s="62" t="s">
        <v>119</v>
      </c>
      <c r="I6" s="61" t="s">
        <v>119</v>
      </c>
    </row>
    <row r="7" spans="1:9" x14ac:dyDescent="0.2">
      <c r="A7" s="10">
        <v>1</v>
      </c>
      <c r="B7" s="95" t="s">
        <v>70</v>
      </c>
      <c r="C7" s="24" t="s">
        <v>119</v>
      </c>
      <c r="D7" s="61" t="s">
        <v>119</v>
      </c>
      <c r="E7" s="62"/>
      <c r="F7" s="62" t="s">
        <v>119</v>
      </c>
      <c r="G7" s="62" t="s">
        <v>119</v>
      </c>
      <c r="H7" s="62" t="s">
        <v>119</v>
      </c>
      <c r="I7" s="61" t="s">
        <v>119</v>
      </c>
    </row>
    <row r="8" spans="1:9" x14ac:dyDescent="0.2">
      <c r="A8" s="10">
        <v>1</v>
      </c>
      <c r="B8" s="24" t="s">
        <v>119</v>
      </c>
      <c r="C8" s="24" t="s">
        <v>119</v>
      </c>
      <c r="D8" s="61" t="s">
        <v>119</v>
      </c>
      <c r="E8" s="62"/>
      <c r="F8" s="62" t="s">
        <v>119</v>
      </c>
      <c r="G8" s="62" t="s">
        <v>119</v>
      </c>
      <c r="H8" s="62" t="s">
        <v>119</v>
      </c>
      <c r="I8" s="61" t="s">
        <v>119</v>
      </c>
    </row>
    <row r="9" spans="1:9" x14ac:dyDescent="0.2">
      <c r="A9" s="10">
        <v>1</v>
      </c>
      <c r="B9" s="95" t="s">
        <v>122</v>
      </c>
      <c r="C9" s="95" t="s">
        <v>119</v>
      </c>
      <c r="D9" s="101" t="s">
        <v>119</v>
      </c>
      <c r="E9" s="102"/>
      <c r="F9" s="102" t="s">
        <v>119</v>
      </c>
      <c r="G9" s="144">
        <v>10000</v>
      </c>
      <c r="H9" s="145" t="s">
        <v>1</v>
      </c>
      <c r="I9" s="61" t="s">
        <v>119</v>
      </c>
    </row>
    <row r="10" spans="1:9" x14ac:dyDescent="0.2">
      <c r="A10" s="10">
        <v>1</v>
      </c>
      <c r="B10" s="24" t="s">
        <v>119</v>
      </c>
      <c r="C10" s="24" t="s">
        <v>119</v>
      </c>
      <c r="D10" s="61" t="s">
        <v>119</v>
      </c>
      <c r="E10" s="62"/>
      <c r="F10" s="62" t="s">
        <v>119</v>
      </c>
      <c r="G10" s="96" t="s">
        <v>119</v>
      </c>
      <c r="H10" s="97" t="s">
        <v>119</v>
      </c>
      <c r="I10" s="61" t="s">
        <v>119</v>
      </c>
    </row>
    <row r="11" spans="1:9" x14ac:dyDescent="0.2">
      <c r="A11" s="10">
        <v>1</v>
      </c>
      <c r="B11" s="24" t="s">
        <v>123</v>
      </c>
      <c r="C11" s="24" t="s">
        <v>119</v>
      </c>
      <c r="D11" s="61" t="s">
        <v>119</v>
      </c>
      <c r="E11" s="62"/>
      <c r="F11" s="62" t="s">
        <v>119</v>
      </c>
      <c r="G11" s="96">
        <v>11111.111111111111</v>
      </c>
      <c r="H11" s="97" t="s">
        <v>1</v>
      </c>
      <c r="I11" s="61" t="s">
        <v>119</v>
      </c>
    </row>
    <row r="12" spans="1:9" x14ac:dyDescent="0.2">
      <c r="A12" s="10">
        <v>1</v>
      </c>
      <c r="B12" s="24" t="s">
        <v>124</v>
      </c>
      <c r="C12" s="24" t="s">
        <v>119</v>
      </c>
      <c r="D12" s="61" t="s">
        <v>119</v>
      </c>
      <c r="E12" s="62"/>
      <c r="F12" s="62" t="s">
        <v>119</v>
      </c>
      <c r="G12" s="40">
        <v>10</v>
      </c>
      <c r="H12" s="73" t="s">
        <v>2</v>
      </c>
      <c r="I12" s="61" t="s">
        <v>119</v>
      </c>
    </row>
    <row r="13" spans="1:9" x14ac:dyDescent="0.2">
      <c r="A13" s="10">
        <v>1</v>
      </c>
      <c r="B13" s="24" t="s">
        <v>119</v>
      </c>
      <c r="C13" s="24" t="s">
        <v>119</v>
      </c>
      <c r="D13" s="61" t="s">
        <v>119</v>
      </c>
      <c r="E13" s="62" t="s">
        <v>119</v>
      </c>
      <c r="F13" s="62" t="s">
        <v>119</v>
      </c>
      <c r="G13" s="62" t="s">
        <v>119</v>
      </c>
      <c r="H13" s="62" t="s">
        <v>119</v>
      </c>
      <c r="I13" s="61" t="s">
        <v>119</v>
      </c>
    </row>
    <row r="14" spans="1:9" x14ac:dyDescent="0.2">
      <c r="A14" s="10">
        <v>1</v>
      </c>
      <c r="B14" s="24" t="s">
        <v>119</v>
      </c>
      <c r="C14" s="24" t="s">
        <v>119</v>
      </c>
      <c r="D14" s="61" t="s">
        <v>119</v>
      </c>
      <c r="E14" s="62"/>
      <c r="F14" s="62" t="s">
        <v>119</v>
      </c>
      <c r="G14" s="40" t="s">
        <v>119</v>
      </c>
      <c r="H14" s="73" t="s">
        <v>119</v>
      </c>
      <c r="I14" s="61" t="s">
        <v>119</v>
      </c>
    </row>
    <row r="15" spans="1:9" x14ac:dyDescent="0.2">
      <c r="A15" s="10">
        <v>1</v>
      </c>
      <c r="B15" s="24" t="s">
        <v>125</v>
      </c>
      <c r="C15" s="24" t="s">
        <v>119</v>
      </c>
      <c r="D15" s="61" t="s">
        <v>119</v>
      </c>
      <c r="E15" s="62"/>
      <c r="F15" s="62" t="s">
        <v>119</v>
      </c>
      <c r="G15" s="249">
        <v>0.5</v>
      </c>
      <c r="H15" s="73" t="s">
        <v>3</v>
      </c>
      <c r="I15" s="61" t="s">
        <v>119</v>
      </c>
    </row>
    <row r="16" spans="1:9" x14ac:dyDescent="0.2">
      <c r="A16" s="10">
        <v>1</v>
      </c>
      <c r="B16" s="24" t="s">
        <v>126</v>
      </c>
      <c r="C16" s="24" t="s">
        <v>119</v>
      </c>
      <c r="D16" s="61" t="s">
        <v>119</v>
      </c>
      <c r="E16" s="62"/>
      <c r="F16" s="62" t="s">
        <v>119</v>
      </c>
      <c r="G16" s="40">
        <v>1</v>
      </c>
      <c r="H16" s="73" t="s">
        <v>127</v>
      </c>
      <c r="I16" s="61" t="s">
        <v>119</v>
      </c>
    </row>
    <row r="17" spans="1:12" x14ac:dyDescent="0.2">
      <c r="A17" s="10">
        <v>1</v>
      </c>
      <c r="B17" s="24" t="s">
        <v>119</v>
      </c>
      <c r="C17" s="24" t="s">
        <v>119</v>
      </c>
      <c r="D17" s="61" t="s">
        <v>119</v>
      </c>
      <c r="E17" s="62"/>
      <c r="F17" s="62" t="s">
        <v>119</v>
      </c>
      <c r="G17" s="40" t="s">
        <v>119</v>
      </c>
      <c r="H17" s="73" t="s">
        <v>119</v>
      </c>
      <c r="I17" s="61" t="s">
        <v>119</v>
      </c>
    </row>
    <row r="18" spans="1:12" x14ac:dyDescent="0.2">
      <c r="A18" s="10">
        <v>1</v>
      </c>
      <c r="B18" s="24" t="s">
        <v>128</v>
      </c>
      <c r="C18" s="25" t="s">
        <v>119</v>
      </c>
      <c r="D18" s="25" t="s">
        <v>119</v>
      </c>
      <c r="E18" s="25" t="s">
        <v>119</v>
      </c>
      <c r="F18" s="25" t="s">
        <v>119</v>
      </c>
      <c r="G18" s="40">
        <v>10.288</v>
      </c>
      <c r="H18" s="73" t="s">
        <v>2</v>
      </c>
      <c r="I18" s="25" t="s">
        <v>119</v>
      </c>
    </row>
    <row r="19" spans="1:12" ht="12.75" x14ac:dyDescent="0.2">
      <c r="A19" s="10">
        <v>1</v>
      </c>
      <c r="B19" s="24" t="s">
        <v>119</v>
      </c>
      <c r="C19" s="25" t="s">
        <v>119</v>
      </c>
      <c r="D19" s="61" t="s">
        <v>119</v>
      </c>
      <c r="E19" s="62" t="s">
        <v>119</v>
      </c>
      <c r="F19" s="62" t="s">
        <v>119</v>
      </c>
      <c r="G19" s="62" t="s">
        <v>119</v>
      </c>
      <c r="H19" s="62" t="s">
        <v>119</v>
      </c>
      <c r="I19" s="61" t="s">
        <v>119</v>
      </c>
      <c r="L19"/>
    </row>
    <row r="20" spans="1:12" customFormat="1" ht="12.75" hidden="1" x14ac:dyDescent="0.2">
      <c r="A20" s="10">
        <v>0</v>
      </c>
      <c r="B20" s="24" t="s">
        <v>119</v>
      </c>
      <c r="C20" s="27" t="s">
        <v>119</v>
      </c>
      <c r="D20" s="27" t="s">
        <v>119</v>
      </c>
      <c r="E20" s="24" t="s">
        <v>119</v>
      </c>
      <c r="F20" s="28" t="s">
        <v>119</v>
      </c>
      <c r="G20" s="27" t="s">
        <v>119</v>
      </c>
      <c r="H20" s="24" t="s">
        <v>119</v>
      </c>
      <c r="I20" s="25" t="s">
        <v>119</v>
      </c>
    </row>
    <row r="21" spans="1:12" ht="12.75" x14ac:dyDescent="0.2">
      <c r="A21" s="10">
        <v>1</v>
      </c>
      <c r="B21" s="24" t="s">
        <v>189</v>
      </c>
      <c r="C21" s="27" t="s">
        <v>119</v>
      </c>
      <c r="D21" s="27" t="s">
        <v>119</v>
      </c>
      <c r="E21" s="24" t="s">
        <v>119</v>
      </c>
      <c r="F21" s="24" t="s">
        <v>119</v>
      </c>
      <c r="G21" s="200">
        <v>1100</v>
      </c>
      <c r="H21" s="24" t="s">
        <v>209</v>
      </c>
      <c r="I21" s="24" t="s">
        <v>119</v>
      </c>
      <c r="L21"/>
    </row>
    <row r="22" spans="1:12" customFormat="1" ht="12.75" hidden="1" x14ac:dyDescent="0.2">
      <c r="A22" s="10">
        <v>0</v>
      </c>
      <c r="B22" s="24" t="s">
        <v>119</v>
      </c>
      <c r="C22" s="15" t="s">
        <v>119</v>
      </c>
      <c r="D22" s="17" t="s">
        <v>119</v>
      </c>
      <c r="E22" s="14" t="s">
        <v>119</v>
      </c>
      <c r="F22" s="18" t="s">
        <v>119</v>
      </c>
      <c r="G22" s="15" t="s">
        <v>119</v>
      </c>
      <c r="H22" s="14" t="s">
        <v>119</v>
      </c>
      <c r="I22" s="14" t="s">
        <v>119</v>
      </c>
    </row>
    <row r="23" spans="1:12" customFormat="1" ht="12.75" hidden="1" x14ac:dyDescent="0.2">
      <c r="A23" s="10">
        <v>0</v>
      </c>
      <c r="B23" s="24" t="s">
        <v>119</v>
      </c>
      <c r="C23" s="15" t="s">
        <v>119</v>
      </c>
      <c r="D23" s="17" t="s">
        <v>119</v>
      </c>
      <c r="E23" s="14" t="s">
        <v>119</v>
      </c>
      <c r="F23" s="18" t="s">
        <v>119</v>
      </c>
      <c r="G23" s="15" t="s">
        <v>119</v>
      </c>
      <c r="H23" s="14" t="s">
        <v>119</v>
      </c>
      <c r="I23" s="14" t="s">
        <v>119</v>
      </c>
    </row>
    <row r="24" spans="1:12" customFormat="1" ht="14.25" hidden="1" x14ac:dyDescent="0.2">
      <c r="A24" s="10">
        <v>0</v>
      </c>
      <c r="B24" s="24" t="s">
        <v>119</v>
      </c>
      <c r="C24" s="15" t="s">
        <v>119</v>
      </c>
      <c r="D24" s="17" t="s">
        <v>119</v>
      </c>
      <c r="E24" s="19" t="s">
        <v>119</v>
      </c>
      <c r="F24" s="18" t="s">
        <v>119</v>
      </c>
      <c r="G24" s="15" t="s">
        <v>119</v>
      </c>
      <c r="H24" s="14" t="s">
        <v>119</v>
      </c>
      <c r="I24" s="14" t="s">
        <v>119</v>
      </c>
    </row>
    <row r="25" spans="1:12" customFormat="1" ht="12.75" hidden="1" x14ac:dyDescent="0.2">
      <c r="A25" s="10">
        <v>0</v>
      </c>
      <c r="B25" s="24" t="s">
        <v>119</v>
      </c>
      <c r="C25" s="15" t="s">
        <v>119</v>
      </c>
      <c r="D25" s="15" t="s">
        <v>119</v>
      </c>
      <c r="E25" s="14" t="s">
        <v>119</v>
      </c>
      <c r="F25" s="18" t="s">
        <v>119</v>
      </c>
      <c r="G25" s="15" t="s">
        <v>119</v>
      </c>
      <c r="H25" s="14" t="s">
        <v>119</v>
      </c>
      <c r="I25" s="14" t="s">
        <v>119</v>
      </c>
    </row>
    <row r="26" spans="1:12" customFormat="1" ht="12.75" hidden="1" x14ac:dyDescent="0.2">
      <c r="A26" s="10">
        <v>0</v>
      </c>
      <c r="B26" s="24" t="s">
        <v>119</v>
      </c>
      <c r="C26" s="15" t="s">
        <v>119</v>
      </c>
      <c r="D26" s="17" t="s">
        <v>119</v>
      </c>
      <c r="E26" s="14" t="s">
        <v>119</v>
      </c>
      <c r="F26" s="18" t="s">
        <v>119</v>
      </c>
      <c r="G26" s="15" t="s">
        <v>119</v>
      </c>
      <c r="H26" s="14" t="s">
        <v>119</v>
      </c>
      <c r="I26" s="14" t="s">
        <v>119</v>
      </c>
    </row>
    <row r="27" spans="1:12" customFormat="1" ht="12.75" hidden="1" x14ac:dyDescent="0.2">
      <c r="A27" s="10">
        <v>0</v>
      </c>
      <c r="B27" s="24" t="s">
        <v>119</v>
      </c>
      <c r="C27" s="15" t="s">
        <v>119</v>
      </c>
      <c r="D27" s="15" t="s">
        <v>119</v>
      </c>
      <c r="E27" s="14" t="s">
        <v>119</v>
      </c>
      <c r="F27" s="18" t="s">
        <v>119</v>
      </c>
      <c r="G27" s="15" t="s">
        <v>119</v>
      </c>
      <c r="H27" s="14" t="s">
        <v>119</v>
      </c>
      <c r="I27" s="14" t="s">
        <v>119</v>
      </c>
    </row>
    <row r="28" spans="1:12" x14ac:dyDescent="0.2">
      <c r="A28" s="10">
        <v>1</v>
      </c>
      <c r="B28" s="24"/>
      <c r="C28" s="27" t="s">
        <v>119</v>
      </c>
      <c r="D28" s="61" t="s">
        <v>119</v>
      </c>
      <c r="E28" s="62"/>
      <c r="F28" s="62" t="s">
        <v>119</v>
      </c>
      <c r="G28" s="62" t="s">
        <v>119</v>
      </c>
      <c r="H28" s="62" t="s">
        <v>119</v>
      </c>
      <c r="I28" s="61" t="s">
        <v>119</v>
      </c>
      <c r="L28" s="10" t="s">
        <v>9</v>
      </c>
    </row>
    <row r="29" spans="1:12" x14ac:dyDescent="0.2">
      <c r="A29" s="10">
        <v>1</v>
      </c>
      <c r="B29" s="146">
        <v>0</v>
      </c>
      <c r="C29" s="38" t="s">
        <v>119</v>
      </c>
      <c r="D29" s="147" t="s">
        <v>132</v>
      </c>
      <c r="E29" s="148"/>
      <c r="F29" s="148" t="s">
        <v>133</v>
      </c>
      <c r="G29" s="148" t="s">
        <v>134</v>
      </c>
      <c r="H29" s="148" t="s">
        <v>119</v>
      </c>
      <c r="I29" s="147" t="s">
        <v>135</v>
      </c>
    </row>
    <row r="30" spans="1:12" x14ac:dyDescent="0.2">
      <c r="A30" s="10">
        <v>1</v>
      </c>
      <c r="B30" s="149" t="s">
        <v>136</v>
      </c>
      <c r="C30" s="42" t="s">
        <v>119</v>
      </c>
      <c r="D30" s="150" t="s">
        <v>3</v>
      </c>
      <c r="E30" s="150"/>
      <c r="F30" s="150" t="s">
        <v>137</v>
      </c>
      <c r="G30" s="150" t="s">
        <v>108</v>
      </c>
      <c r="H30" s="150" t="s">
        <v>119</v>
      </c>
      <c r="I30" s="151" t="s">
        <v>138</v>
      </c>
    </row>
    <row r="31" spans="1:12" hidden="1" x14ac:dyDescent="0.2">
      <c r="A31" s="10">
        <v>0</v>
      </c>
      <c r="B31" s="90" t="s">
        <v>139</v>
      </c>
      <c r="C31" s="91" t="s">
        <v>119</v>
      </c>
      <c r="D31" s="91" t="s">
        <v>119</v>
      </c>
      <c r="E31" s="91"/>
      <c r="F31" s="91" t="s">
        <v>119</v>
      </c>
      <c r="G31" s="91" t="s">
        <v>119</v>
      </c>
      <c r="H31" s="91" t="s">
        <v>119</v>
      </c>
      <c r="I31" s="27" t="s">
        <v>119</v>
      </c>
      <c r="L31" s="63" t="str">
        <f>+H31</f>
        <v/>
      </c>
    </row>
    <row r="32" spans="1:12" customFormat="1" ht="12.75" hidden="1" x14ac:dyDescent="0.2">
      <c r="A32" s="10">
        <v>0</v>
      </c>
      <c r="B32" s="4" t="s">
        <v>210</v>
      </c>
      <c r="C32" s="44" t="s">
        <v>119</v>
      </c>
      <c r="D32" s="1" t="s">
        <v>119</v>
      </c>
      <c r="E32" s="3" t="s">
        <v>119</v>
      </c>
      <c r="F32" s="45" t="s">
        <v>119</v>
      </c>
      <c r="G32" s="14" t="s">
        <v>119</v>
      </c>
      <c r="H32" s="14" t="s">
        <v>119</v>
      </c>
      <c r="I32" s="14" t="s">
        <v>119</v>
      </c>
    </row>
    <row r="33" spans="1:13" s="176" customFormat="1" x14ac:dyDescent="0.2">
      <c r="A33" s="176">
        <v>1</v>
      </c>
      <c r="B33" s="43" t="s">
        <v>142</v>
      </c>
      <c r="C33" s="91" t="s">
        <v>119</v>
      </c>
      <c r="D33" s="91" t="s">
        <v>119</v>
      </c>
      <c r="E33" s="91"/>
      <c r="F33" s="93" t="s">
        <v>119</v>
      </c>
      <c r="G33" s="91" t="s">
        <v>119</v>
      </c>
      <c r="H33" s="91">
        <v>8872.7247335225366</v>
      </c>
      <c r="I33" s="91" t="s">
        <v>119</v>
      </c>
      <c r="L33" s="63">
        <f>SUBTOTAL(9,G34:G49)</f>
        <v>8872.7247335225347</v>
      </c>
    </row>
    <row r="34" spans="1:13" x14ac:dyDescent="0.2">
      <c r="A34" s="10">
        <v>1</v>
      </c>
      <c r="B34" s="26" t="s">
        <v>143</v>
      </c>
      <c r="C34" s="27" t="s">
        <v>119</v>
      </c>
      <c r="D34" s="27">
        <v>1100</v>
      </c>
      <c r="E34" s="27"/>
      <c r="F34" s="71">
        <v>6.65</v>
      </c>
      <c r="G34" s="27">
        <v>7315</v>
      </c>
      <c r="H34" s="27" t="s">
        <v>119</v>
      </c>
      <c r="I34" s="27">
        <v>25.326823281655837</v>
      </c>
      <c r="M34" s="244"/>
    </row>
    <row r="35" spans="1:13" x14ac:dyDescent="0.2">
      <c r="A35" s="10">
        <v>1</v>
      </c>
      <c r="B35" s="26" t="s">
        <v>146</v>
      </c>
      <c r="C35" s="27" t="s">
        <v>119</v>
      </c>
      <c r="D35" s="27">
        <v>4</v>
      </c>
      <c r="E35" s="27"/>
      <c r="F35" s="71">
        <v>5.66</v>
      </c>
      <c r="G35" s="27">
        <v>22.64</v>
      </c>
      <c r="H35" s="27" t="s">
        <v>119</v>
      </c>
      <c r="I35" s="27">
        <v>7.8386777730237611E-2</v>
      </c>
    </row>
    <row r="36" spans="1:13" x14ac:dyDescent="0.2">
      <c r="A36" s="10">
        <v>1</v>
      </c>
      <c r="B36" s="26" t="s">
        <v>211</v>
      </c>
      <c r="C36" s="27" t="s">
        <v>119</v>
      </c>
      <c r="D36" s="27">
        <v>2</v>
      </c>
      <c r="E36" s="27"/>
      <c r="F36" s="71">
        <v>10.752073732718895</v>
      </c>
      <c r="G36" s="27">
        <v>21.504147465437789</v>
      </c>
      <c r="H36" s="27" t="s">
        <v>119</v>
      </c>
      <c r="I36" s="27">
        <v>7.4454100161286424E-2</v>
      </c>
    </row>
    <row r="37" spans="1:13" x14ac:dyDescent="0.2">
      <c r="A37" s="10">
        <v>1</v>
      </c>
      <c r="B37" s="26" t="s">
        <v>212</v>
      </c>
      <c r="C37" s="27" t="s">
        <v>119</v>
      </c>
      <c r="D37" s="27">
        <v>4</v>
      </c>
      <c r="E37" s="27"/>
      <c r="F37" s="71">
        <v>12.7</v>
      </c>
      <c r="G37" s="27">
        <v>50.8</v>
      </c>
      <c r="H37" s="27" t="s">
        <v>119</v>
      </c>
      <c r="I37" s="27">
        <v>0.17588552600247659</v>
      </c>
    </row>
    <row r="38" spans="1:13" x14ac:dyDescent="0.2">
      <c r="A38" s="10">
        <v>1</v>
      </c>
      <c r="B38" s="11" t="s">
        <v>148</v>
      </c>
      <c r="C38" s="75" t="s">
        <v>119</v>
      </c>
      <c r="D38" s="27">
        <v>1595.7264957264958</v>
      </c>
      <c r="E38" s="9" t="s">
        <v>119</v>
      </c>
      <c r="F38" s="28">
        <v>0.38220977931040023</v>
      </c>
      <c r="G38" s="27">
        <v>609.90227177138229</v>
      </c>
      <c r="H38" s="24" t="s">
        <v>119</v>
      </c>
      <c r="I38" s="24">
        <v>2.1116728716656499</v>
      </c>
    </row>
    <row r="39" spans="1:13" hidden="1" x14ac:dyDescent="0.2">
      <c r="A39" s="10">
        <v>0</v>
      </c>
      <c r="B39" s="11" t="s">
        <v>53</v>
      </c>
      <c r="C39" s="75" t="s">
        <v>119</v>
      </c>
      <c r="D39" s="27">
        <v>80</v>
      </c>
      <c r="E39" s="9" t="s">
        <v>119</v>
      </c>
      <c r="F39" s="28" t="s">
        <v>119</v>
      </c>
      <c r="G39" s="27" t="s">
        <v>119</v>
      </c>
      <c r="H39" s="24" t="s">
        <v>119</v>
      </c>
      <c r="I39" s="24" t="s">
        <v>119</v>
      </c>
    </row>
    <row r="40" spans="1:13" ht="12.75" hidden="1" x14ac:dyDescent="0.2">
      <c r="A40" s="10">
        <v>0</v>
      </c>
      <c r="B40" s="11" t="s">
        <v>12</v>
      </c>
      <c r="C40" s="75" t="s">
        <v>119</v>
      </c>
      <c r="D40" s="27">
        <v>200</v>
      </c>
      <c r="E40" s="9" t="s">
        <v>119</v>
      </c>
      <c r="F40" s="28" t="s">
        <v>119</v>
      </c>
      <c r="G40" s="27" t="s">
        <v>119</v>
      </c>
      <c r="H40" s="24" t="s">
        <v>119</v>
      </c>
      <c r="I40" s="24" t="s">
        <v>119</v>
      </c>
      <c r="L40"/>
    </row>
    <row r="41" spans="1:13" hidden="1" x14ac:dyDescent="0.2">
      <c r="A41" s="10">
        <v>0</v>
      </c>
      <c r="B41" s="26" t="s">
        <v>54</v>
      </c>
      <c r="C41" s="27" t="s">
        <v>119</v>
      </c>
      <c r="D41" s="27">
        <v>330</v>
      </c>
      <c r="E41" s="27" t="s">
        <v>119</v>
      </c>
      <c r="F41" s="70" t="s">
        <v>119</v>
      </c>
      <c r="G41" s="27" t="s">
        <v>119</v>
      </c>
      <c r="H41" s="27" t="s">
        <v>119</v>
      </c>
      <c r="I41" s="27" t="s">
        <v>119</v>
      </c>
    </row>
    <row r="42" spans="1:13" x14ac:dyDescent="0.2">
      <c r="A42" s="10">
        <v>1</v>
      </c>
      <c r="B42" s="26" t="s">
        <v>149</v>
      </c>
      <c r="C42" s="27" t="s">
        <v>119</v>
      </c>
      <c r="D42" s="27" t="s">
        <v>119</v>
      </c>
      <c r="E42" s="27" t="s">
        <v>119</v>
      </c>
      <c r="F42" s="27" t="s">
        <v>119</v>
      </c>
      <c r="G42" s="27">
        <v>278.59259999999995</v>
      </c>
      <c r="H42" s="27" t="s">
        <v>119</v>
      </c>
      <c r="I42" s="27">
        <v>0.96457492109050302</v>
      </c>
    </row>
    <row r="43" spans="1:13" hidden="1" x14ac:dyDescent="0.2">
      <c r="A43" s="10">
        <v>0</v>
      </c>
      <c r="B43" s="26" t="s">
        <v>213</v>
      </c>
      <c r="C43" s="27" t="s">
        <v>119</v>
      </c>
      <c r="D43" s="27">
        <v>1</v>
      </c>
      <c r="E43" s="27"/>
      <c r="F43" s="27">
        <v>40.392000000000003</v>
      </c>
      <c r="G43" s="27">
        <v>40.392000000000003</v>
      </c>
      <c r="H43" s="27" t="s">
        <v>119</v>
      </c>
      <c r="I43" s="27">
        <v>0.13984976705299282</v>
      </c>
    </row>
    <row r="44" spans="1:13" hidden="1" x14ac:dyDescent="0.2">
      <c r="A44" s="10">
        <v>0</v>
      </c>
      <c r="B44" s="26" t="s">
        <v>193</v>
      </c>
      <c r="C44" s="27" t="s">
        <v>119</v>
      </c>
      <c r="D44" s="27">
        <v>4</v>
      </c>
      <c r="E44" s="27"/>
      <c r="F44" s="71">
        <v>15.3</v>
      </c>
      <c r="G44" s="27">
        <v>61.2</v>
      </c>
      <c r="H44" s="27" t="s">
        <v>119</v>
      </c>
      <c r="I44" s="27">
        <v>0.2118935864439285</v>
      </c>
    </row>
    <row r="45" spans="1:13" hidden="1" x14ac:dyDescent="0.2">
      <c r="A45" s="10">
        <v>0</v>
      </c>
      <c r="B45" s="26" t="s">
        <v>199</v>
      </c>
      <c r="C45" s="27" t="s">
        <v>119</v>
      </c>
      <c r="D45" s="27">
        <v>1</v>
      </c>
      <c r="E45" s="27"/>
      <c r="F45" s="71">
        <v>61.5672</v>
      </c>
      <c r="G45" s="27">
        <v>61.5672</v>
      </c>
      <c r="H45" s="27" t="s">
        <v>119</v>
      </c>
      <c r="I45" s="27">
        <v>0.21316494796259208</v>
      </c>
    </row>
    <row r="46" spans="1:13" hidden="1" x14ac:dyDescent="0.2">
      <c r="A46" s="10">
        <v>0</v>
      </c>
      <c r="B46" s="26" t="s">
        <v>214</v>
      </c>
      <c r="C46" s="27" t="s">
        <v>119</v>
      </c>
      <c r="D46" s="27">
        <v>2.5</v>
      </c>
      <c r="E46" s="27"/>
      <c r="F46" s="71">
        <v>18.9924</v>
      </c>
      <c r="G46" s="27">
        <v>47.481000000000002</v>
      </c>
      <c r="H46" s="27" t="s">
        <v>119</v>
      </c>
      <c r="I46" s="27">
        <v>0.16439410748274788</v>
      </c>
    </row>
    <row r="47" spans="1:13" hidden="1" x14ac:dyDescent="0.2">
      <c r="A47" s="10">
        <v>0</v>
      </c>
      <c r="B47" s="26" t="s">
        <v>156</v>
      </c>
      <c r="C47" s="27" t="s">
        <v>119</v>
      </c>
      <c r="D47" s="27">
        <v>1</v>
      </c>
      <c r="E47" s="27"/>
      <c r="F47" s="71">
        <v>43.655999999999999</v>
      </c>
      <c r="G47" s="27">
        <v>43.655999999999999</v>
      </c>
      <c r="H47" s="27" t="s">
        <v>119</v>
      </c>
      <c r="I47" s="27">
        <v>0.15115075833000233</v>
      </c>
    </row>
    <row r="48" spans="1:13" hidden="1" x14ac:dyDescent="0.2">
      <c r="A48" s="10">
        <v>0</v>
      </c>
      <c r="B48" s="26" t="s">
        <v>202</v>
      </c>
      <c r="C48" s="27" t="s">
        <v>119</v>
      </c>
      <c r="D48" s="27">
        <v>1.2000000000000002</v>
      </c>
      <c r="E48" s="27"/>
      <c r="F48" s="71">
        <v>20.247000000000003</v>
      </c>
      <c r="G48" s="27">
        <v>24.296400000000009</v>
      </c>
      <c r="H48" s="27" t="s">
        <v>119</v>
      </c>
      <c r="I48" s="27">
        <v>8.412175381823965E-2</v>
      </c>
    </row>
    <row r="49" spans="1:12" s="176" customFormat="1" x14ac:dyDescent="0.2">
      <c r="A49" s="10">
        <v>1</v>
      </c>
      <c r="B49" s="26" t="s">
        <v>215</v>
      </c>
      <c r="C49" s="27" t="s">
        <v>119</v>
      </c>
      <c r="D49" s="27">
        <v>1428.5714285714287</v>
      </c>
      <c r="E49" s="27"/>
      <c r="F49" s="71">
        <v>0.40200000000000002</v>
      </c>
      <c r="G49" s="27">
        <v>574.28571428571433</v>
      </c>
      <c r="H49" s="27" t="s">
        <v>119</v>
      </c>
      <c r="I49" s="27">
        <v>1.9883571837175367</v>
      </c>
    </row>
    <row r="50" spans="1:12" x14ac:dyDescent="0.2">
      <c r="A50" s="10">
        <v>1</v>
      </c>
      <c r="B50" s="43" t="s">
        <v>159</v>
      </c>
      <c r="C50" s="91" t="s">
        <v>119</v>
      </c>
      <c r="D50" s="91" t="s">
        <v>119</v>
      </c>
      <c r="E50" s="91"/>
      <c r="F50" s="93" t="s">
        <v>119</v>
      </c>
      <c r="G50" s="91" t="s">
        <v>119</v>
      </c>
      <c r="H50" s="91">
        <v>4027.4645689839081</v>
      </c>
      <c r="I50" s="27" t="s">
        <v>119</v>
      </c>
      <c r="L50" s="10">
        <f>SUBTOTAL(9,G51:G74)</f>
        <v>4027.4645689839081</v>
      </c>
    </row>
    <row r="51" spans="1:12" x14ac:dyDescent="0.2">
      <c r="A51" s="10">
        <v>1</v>
      </c>
      <c r="B51" s="26" t="s">
        <v>160</v>
      </c>
      <c r="C51" s="27" t="s">
        <v>119</v>
      </c>
      <c r="D51" s="27">
        <v>1.6</v>
      </c>
      <c r="E51" s="27"/>
      <c r="F51" s="71">
        <v>45</v>
      </c>
      <c r="G51" s="27">
        <v>72</v>
      </c>
      <c r="H51" s="27" t="s">
        <v>119</v>
      </c>
      <c r="I51" s="27">
        <v>0.24928657228697471</v>
      </c>
      <c r="L51" s="176"/>
    </row>
    <row r="52" spans="1:12" x14ac:dyDescent="0.2">
      <c r="A52" s="10">
        <v>1</v>
      </c>
      <c r="B52" s="26" t="s">
        <v>161</v>
      </c>
      <c r="C52" s="27" t="s">
        <v>119</v>
      </c>
      <c r="D52" s="27">
        <v>885</v>
      </c>
      <c r="E52" s="27"/>
      <c r="F52" s="71">
        <v>0.2</v>
      </c>
      <c r="G52" s="27">
        <v>177</v>
      </c>
      <c r="H52" s="27" t="s">
        <v>119</v>
      </c>
      <c r="I52" s="27">
        <v>0.6128294902054795</v>
      </c>
    </row>
    <row r="53" spans="1:12" x14ac:dyDescent="0.2">
      <c r="A53" s="10">
        <v>1</v>
      </c>
      <c r="B53" s="26" t="s">
        <v>162</v>
      </c>
      <c r="C53" s="27" t="s">
        <v>119</v>
      </c>
      <c r="D53" s="27">
        <v>800000</v>
      </c>
      <c r="E53" s="27"/>
      <c r="F53" s="71">
        <v>2.5000000000000001E-4</v>
      </c>
      <c r="G53" s="27">
        <v>200</v>
      </c>
      <c r="H53" s="27" t="s">
        <v>119</v>
      </c>
      <c r="I53" s="27">
        <v>0.692462700797152</v>
      </c>
    </row>
    <row r="54" spans="1:12" x14ac:dyDescent="0.2">
      <c r="A54" s="10">
        <v>1</v>
      </c>
      <c r="B54" s="26" t="s">
        <v>163</v>
      </c>
      <c r="C54" s="27" t="s">
        <v>119</v>
      </c>
      <c r="D54" s="70">
        <v>10000</v>
      </c>
      <c r="E54" s="27"/>
      <c r="F54" s="71">
        <v>0.05</v>
      </c>
      <c r="G54" s="27">
        <v>500</v>
      </c>
      <c r="H54" s="27" t="s">
        <v>119</v>
      </c>
      <c r="I54" s="27">
        <v>1.7311567519928801</v>
      </c>
    </row>
    <row r="55" spans="1:12" x14ac:dyDescent="0.2">
      <c r="A55" s="10">
        <v>1</v>
      </c>
      <c r="B55" s="11" t="s">
        <v>164</v>
      </c>
      <c r="C55" s="75" t="s">
        <v>119</v>
      </c>
      <c r="D55" s="27">
        <v>503.5</v>
      </c>
      <c r="E55" s="9" t="s">
        <v>119</v>
      </c>
      <c r="F55" s="28">
        <v>4.5444252873563222</v>
      </c>
      <c r="G55" s="27">
        <v>2288.1181321839081</v>
      </c>
      <c r="H55" s="95" t="s">
        <v>119</v>
      </c>
      <c r="I55" s="24">
        <v>7.9221823077750191</v>
      </c>
    </row>
    <row r="56" spans="1:12" hidden="1" x14ac:dyDescent="0.2">
      <c r="A56" s="10">
        <v>0</v>
      </c>
      <c r="B56" s="11">
        <v>0</v>
      </c>
      <c r="C56" s="75" t="s">
        <v>119</v>
      </c>
      <c r="D56" s="27" t="s">
        <v>119</v>
      </c>
      <c r="E56" s="9" t="s">
        <v>119</v>
      </c>
      <c r="F56" s="154" t="s">
        <v>119</v>
      </c>
      <c r="G56" s="27" t="s">
        <v>119</v>
      </c>
      <c r="H56" s="24" t="s">
        <v>119</v>
      </c>
      <c r="I56" s="24" t="s">
        <v>119</v>
      </c>
    </row>
    <row r="57" spans="1:12" hidden="1" x14ac:dyDescent="0.2">
      <c r="A57" s="10">
        <v>0</v>
      </c>
      <c r="B57" s="11">
        <v>0</v>
      </c>
      <c r="C57" s="75" t="s">
        <v>119</v>
      </c>
      <c r="D57" s="27" t="s">
        <v>119</v>
      </c>
      <c r="E57" s="9" t="s">
        <v>119</v>
      </c>
      <c r="F57" s="28" t="s">
        <v>119</v>
      </c>
      <c r="G57" s="27" t="s">
        <v>119</v>
      </c>
      <c r="H57" s="24" t="s">
        <v>119</v>
      </c>
      <c r="I57" s="24" t="s">
        <v>119</v>
      </c>
    </row>
    <row r="58" spans="1:12" hidden="1" x14ac:dyDescent="0.2">
      <c r="A58" s="10">
        <v>0</v>
      </c>
      <c r="B58" s="11">
        <v>0</v>
      </c>
      <c r="C58" s="75" t="s">
        <v>119</v>
      </c>
      <c r="D58" s="27" t="s">
        <v>119</v>
      </c>
      <c r="E58" s="9" t="s">
        <v>119</v>
      </c>
      <c r="F58" s="154" t="s">
        <v>119</v>
      </c>
      <c r="G58" s="27" t="s">
        <v>119</v>
      </c>
      <c r="H58" s="24" t="s">
        <v>119</v>
      </c>
      <c r="I58" s="24" t="s">
        <v>119</v>
      </c>
    </row>
    <row r="59" spans="1:12" customFormat="1" ht="12.75" hidden="1" x14ac:dyDescent="0.2">
      <c r="A59" s="10">
        <v>0</v>
      </c>
      <c r="B59" s="4">
        <v>0</v>
      </c>
      <c r="C59" s="44" t="s">
        <v>119</v>
      </c>
      <c r="D59" s="27" t="s">
        <v>119</v>
      </c>
      <c r="E59" s="9" t="s">
        <v>119</v>
      </c>
      <c r="F59" s="28" t="s">
        <v>119</v>
      </c>
      <c r="G59" s="27" t="s">
        <v>119</v>
      </c>
      <c r="H59" s="14" t="s">
        <v>119</v>
      </c>
      <c r="I59" s="14" t="s">
        <v>119</v>
      </c>
    </row>
    <row r="60" spans="1:12" customFormat="1" ht="12.75" hidden="1" x14ac:dyDescent="0.2">
      <c r="A60" s="10">
        <v>0</v>
      </c>
      <c r="B60" s="4">
        <v>0</v>
      </c>
      <c r="C60" s="44" t="s">
        <v>119</v>
      </c>
      <c r="D60" s="27" t="s">
        <v>119</v>
      </c>
      <c r="E60" s="9" t="s">
        <v>119</v>
      </c>
      <c r="F60" s="28" t="s">
        <v>119</v>
      </c>
      <c r="G60" s="27" t="s">
        <v>119</v>
      </c>
      <c r="H60" s="3" t="s">
        <v>119</v>
      </c>
      <c r="I60" s="14" t="s">
        <v>119</v>
      </c>
    </row>
    <row r="61" spans="1:12" customFormat="1" ht="12.75" hidden="1" x14ac:dyDescent="0.2">
      <c r="A61" s="10">
        <v>0</v>
      </c>
      <c r="B61" s="4">
        <v>0</v>
      </c>
      <c r="C61" s="44" t="s">
        <v>119</v>
      </c>
      <c r="D61" s="27" t="s">
        <v>119</v>
      </c>
      <c r="E61" s="9" t="s">
        <v>119</v>
      </c>
      <c r="F61" s="28" t="s">
        <v>119</v>
      </c>
      <c r="G61" s="27" t="s">
        <v>119</v>
      </c>
      <c r="H61" s="3" t="s">
        <v>119</v>
      </c>
      <c r="I61" s="14" t="s">
        <v>119</v>
      </c>
    </row>
    <row r="62" spans="1:12" customFormat="1" ht="12.75" hidden="1" x14ac:dyDescent="0.2">
      <c r="A62" s="10">
        <v>0</v>
      </c>
      <c r="B62" s="4">
        <v>0</v>
      </c>
      <c r="C62" s="44" t="s">
        <v>119</v>
      </c>
      <c r="D62" s="27" t="s">
        <v>119</v>
      </c>
      <c r="E62" s="9" t="s">
        <v>119</v>
      </c>
      <c r="F62" s="173" t="s">
        <v>119</v>
      </c>
      <c r="G62" s="27" t="s">
        <v>119</v>
      </c>
      <c r="H62" s="3" t="s">
        <v>119</v>
      </c>
      <c r="I62" s="14" t="s">
        <v>119</v>
      </c>
    </row>
    <row r="63" spans="1:12" customFormat="1" ht="12.75" hidden="1" x14ac:dyDescent="0.2">
      <c r="A63" s="10">
        <v>0</v>
      </c>
      <c r="B63" s="4">
        <v>0</v>
      </c>
      <c r="C63" s="44" t="s">
        <v>119</v>
      </c>
      <c r="D63" s="27" t="s">
        <v>119</v>
      </c>
      <c r="E63" s="9" t="s">
        <v>119</v>
      </c>
      <c r="F63" s="173" t="s">
        <v>119</v>
      </c>
      <c r="G63" s="27" t="s">
        <v>119</v>
      </c>
      <c r="H63" s="3" t="s">
        <v>119</v>
      </c>
      <c r="I63" s="14" t="s">
        <v>119</v>
      </c>
    </row>
    <row r="64" spans="1:12" customFormat="1" ht="12.75" hidden="1" x14ac:dyDescent="0.2">
      <c r="A64" s="10">
        <v>0</v>
      </c>
      <c r="B64" s="4">
        <v>0</v>
      </c>
      <c r="C64" s="44" t="s">
        <v>119</v>
      </c>
      <c r="D64" s="27" t="s">
        <v>119</v>
      </c>
      <c r="E64" s="9" t="s">
        <v>119</v>
      </c>
      <c r="F64" s="173" t="s">
        <v>119</v>
      </c>
      <c r="G64" s="27" t="s">
        <v>119</v>
      </c>
      <c r="H64" s="3" t="s">
        <v>119</v>
      </c>
      <c r="I64" s="14" t="s">
        <v>119</v>
      </c>
    </row>
    <row r="65" spans="1:12" customFormat="1" ht="12.75" hidden="1" x14ac:dyDescent="0.2">
      <c r="A65" s="10">
        <v>0</v>
      </c>
      <c r="B65" s="4">
        <v>0</v>
      </c>
      <c r="C65" s="44" t="s">
        <v>119</v>
      </c>
      <c r="D65" s="27" t="s">
        <v>119</v>
      </c>
      <c r="E65" s="9" t="s">
        <v>119</v>
      </c>
      <c r="F65" s="173" t="s">
        <v>119</v>
      </c>
      <c r="G65" s="27" t="s">
        <v>119</v>
      </c>
      <c r="H65" s="3" t="s">
        <v>119</v>
      </c>
      <c r="I65" s="14" t="s">
        <v>119</v>
      </c>
    </row>
    <row r="66" spans="1:12" customFormat="1" ht="12.75" hidden="1" x14ac:dyDescent="0.2">
      <c r="A66" s="10">
        <v>0</v>
      </c>
      <c r="B66" s="4">
        <v>0</v>
      </c>
      <c r="C66" s="44" t="s">
        <v>119</v>
      </c>
      <c r="D66" s="27" t="s">
        <v>119</v>
      </c>
      <c r="E66" s="9" t="s">
        <v>119</v>
      </c>
      <c r="F66" s="173" t="s">
        <v>119</v>
      </c>
      <c r="G66" s="27" t="s">
        <v>119</v>
      </c>
      <c r="H66" s="3" t="s">
        <v>119</v>
      </c>
      <c r="I66" s="14" t="s">
        <v>119</v>
      </c>
    </row>
    <row r="67" spans="1:12" customFormat="1" ht="12.75" hidden="1" x14ac:dyDescent="0.2">
      <c r="A67" s="10">
        <v>0</v>
      </c>
      <c r="B67" s="4">
        <v>0</v>
      </c>
      <c r="C67" s="44" t="s">
        <v>119</v>
      </c>
      <c r="D67" s="27" t="s">
        <v>119</v>
      </c>
      <c r="E67" s="9" t="s">
        <v>119</v>
      </c>
      <c r="F67" s="173" t="s">
        <v>119</v>
      </c>
      <c r="G67" s="27" t="s">
        <v>119</v>
      </c>
      <c r="H67" s="3" t="s">
        <v>119</v>
      </c>
      <c r="I67" s="14" t="s">
        <v>119</v>
      </c>
    </row>
    <row r="68" spans="1:12" customFormat="1" ht="12.75" hidden="1" x14ac:dyDescent="0.2">
      <c r="A68" s="10">
        <v>0</v>
      </c>
      <c r="B68" s="4">
        <v>0</v>
      </c>
      <c r="C68" s="44" t="s">
        <v>119</v>
      </c>
      <c r="D68" s="27" t="s">
        <v>119</v>
      </c>
      <c r="E68" s="9" t="s">
        <v>119</v>
      </c>
      <c r="F68" s="173" t="s">
        <v>119</v>
      </c>
      <c r="G68" s="27" t="s">
        <v>119</v>
      </c>
      <c r="H68" s="3" t="s">
        <v>119</v>
      </c>
      <c r="I68" s="14" t="s">
        <v>119</v>
      </c>
    </row>
    <row r="69" spans="1:12" customFormat="1" ht="12.75" hidden="1" x14ac:dyDescent="0.2">
      <c r="A69" s="10">
        <v>0</v>
      </c>
      <c r="B69" s="4">
        <v>0</v>
      </c>
      <c r="C69" s="44" t="s">
        <v>119</v>
      </c>
      <c r="D69" s="27" t="s">
        <v>119</v>
      </c>
      <c r="E69" s="9" t="s">
        <v>119</v>
      </c>
      <c r="F69" s="173" t="s">
        <v>119</v>
      </c>
      <c r="G69" s="27" t="s">
        <v>119</v>
      </c>
      <c r="H69" s="3" t="s">
        <v>119</v>
      </c>
      <c r="I69" s="14" t="s">
        <v>119</v>
      </c>
    </row>
    <row r="70" spans="1:12" customFormat="1" ht="12.75" hidden="1" x14ac:dyDescent="0.2">
      <c r="A70" s="10">
        <v>0</v>
      </c>
      <c r="B70" s="4">
        <v>0</v>
      </c>
      <c r="C70" s="44" t="s">
        <v>119</v>
      </c>
      <c r="D70" s="27" t="s">
        <v>119</v>
      </c>
      <c r="E70" s="9" t="s">
        <v>119</v>
      </c>
      <c r="F70" s="173" t="s">
        <v>119</v>
      </c>
      <c r="G70" s="27" t="s">
        <v>119</v>
      </c>
      <c r="H70" s="3" t="s">
        <v>119</v>
      </c>
      <c r="I70" s="14" t="s">
        <v>119</v>
      </c>
    </row>
    <row r="71" spans="1:12" customFormat="1" ht="12.75" hidden="1" x14ac:dyDescent="0.2">
      <c r="A71" s="10">
        <v>0</v>
      </c>
      <c r="B71" s="4">
        <v>0</v>
      </c>
      <c r="C71" s="44" t="s">
        <v>119</v>
      </c>
      <c r="D71" s="27" t="s">
        <v>119</v>
      </c>
      <c r="E71" s="9" t="s">
        <v>119</v>
      </c>
      <c r="F71" s="173" t="s">
        <v>119</v>
      </c>
      <c r="G71" s="27" t="s">
        <v>119</v>
      </c>
      <c r="H71" s="3" t="s">
        <v>119</v>
      </c>
      <c r="I71" s="14" t="s">
        <v>119</v>
      </c>
    </row>
    <row r="72" spans="1:12" customFormat="1" ht="12.75" hidden="1" x14ac:dyDescent="0.2">
      <c r="A72" s="10">
        <v>0</v>
      </c>
      <c r="B72" s="4">
        <v>0</v>
      </c>
      <c r="C72" s="44" t="s">
        <v>119</v>
      </c>
      <c r="D72" s="27" t="s">
        <v>119</v>
      </c>
      <c r="E72" s="9" t="s">
        <v>119</v>
      </c>
      <c r="F72" s="173" t="s">
        <v>119</v>
      </c>
      <c r="G72" s="27" t="s">
        <v>119</v>
      </c>
      <c r="H72" s="3" t="s">
        <v>119</v>
      </c>
      <c r="I72" s="14" t="s">
        <v>119</v>
      </c>
    </row>
    <row r="73" spans="1:12" x14ac:dyDescent="0.2">
      <c r="A73" s="10">
        <v>1</v>
      </c>
      <c r="B73" s="11" t="s">
        <v>165</v>
      </c>
      <c r="C73" s="9" t="s">
        <v>119</v>
      </c>
      <c r="D73" s="27" t="s">
        <v>119</v>
      </c>
      <c r="E73" s="9" t="s">
        <v>119</v>
      </c>
      <c r="F73" s="28" t="s">
        <v>119</v>
      </c>
      <c r="G73" s="27">
        <v>771.6</v>
      </c>
      <c r="H73" s="24" t="s">
        <v>119</v>
      </c>
      <c r="I73" s="24">
        <v>2.6715210996754122</v>
      </c>
    </row>
    <row r="74" spans="1:12" x14ac:dyDescent="0.2">
      <c r="A74" s="10">
        <v>1</v>
      </c>
      <c r="B74" s="26" t="s">
        <v>166</v>
      </c>
      <c r="C74" s="24" t="s">
        <v>119</v>
      </c>
      <c r="D74" s="27" t="s">
        <v>119</v>
      </c>
      <c r="E74" s="9"/>
      <c r="F74" s="28" t="s">
        <v>119</v>
      </c>
      <c r="G74" s="27">
        <v>18.746436800000001</v>
      </c>
      <c r="H74" s="27" t="s">
        <v>119</v>
      </c>
      <c r="I74" s="27">
        <v>6.4906041284255603E-2</v>
      </c>
    </row>
    <row r="75" spans="1:12" x14ac:dyDescent="0.2">
      <c r="A75" s="10">
        <v>1</v>
      </c>
      <c r="B75" s="103" t="s">
        <v>167</v>
      </c>
      <c r="C75" s="104" t="s">
        <v>119</v>
      </c>
      <c r="D75" s="91" t="s">
        <v>119</v>
      </c>
      <c r="E75" s="92"/>
      <c r="F75" s="93" t="s">
        <v>119</v>
      </c>
      <c r="G75" s="91" t="s">
        <v>119</v>
      </c>
      <c r="H75" s="91">
        <v>785.02666666666664</v>
      </c>
      <c r="I75" s="27" t="s">
        <v>119</v>
      </c>
      <c r="L75" s="63">
        <f>SUM(G76:G80)</f>
        <v>785.02666666666664</v>
      </c>
    </row>
    <row r="76" spans="1:12" x14ac:dyDescent="0.2">
      <c r="A76" s="10">
        <v>1</v>
      </c>
      <c r="B76" s="26" t="s">
        <v>204</v>
      </c>
      <c r="C76" s="24" t="s">
        <v>119</v>
      </c>
      <c r="D76" s="27">
        <v>29</v>
      </c>
      <c r="E76" s="27" t="s">
        <v>119</v>
      </c>
      <c r="F76" s="27" t="s">
        <v>119</v>
      </c>
      <c r="G76" s="27">
        <v>241.66666666666666</v>
      </c>
      <c r="H76" s="27" t="s">
        <v>119</v>
      </c>
      <c r="I76" s="27">
        <v>0.83672576346322525</v>
      </c>
    </row>
    <row r="77" spans="1:12" x14ac:dyDescent="0.2">
      <c r="A77" s="10">
        <v>1</v>
      </c>
      <c r="B77" s="26" t="s">
        <v>168</v>
      </c>
      <c r="C77" s="24" t="s">
        <v>119</v>
      </c>
      <c r="D77" s="27">
        <v>0.8</v>
      </c>
      <c r="E77" s="27"/>
      <c r="F77" s="71" t="s">
        <v>119</v>
      </c>
      <c r="G77" s="27">
        <v>543.36</v>
      </c>
      <c r="H77" s="27" t="s">
        <v>119</v>
      </c>
      <c r="I77" s="27">
        <v>1.8812826655257027</v>
      </c>
    </row>
    <row r="78" spans="1:12" hidden="1" x14ac:dyDescent="0.2">
      <c r="A78" s="10">
        <v>0</v>
      </c>
      <c r="B78" s="26">
        <v>0</v>
      </c>
      <c r="C78" s="24" t="s">
        <v>119</v>
      </c>
      <c r="D78" s="27" t="s">
        <v>119</v>
      </c>
      <c r="E78" s="27"/>
      <c r="F78" s="71" t="s">
        <v>119</v>
      </c>
      <c r="G78" s="27" t="s">
        <v>119</v>
      </c>
      <c r="H78" s="27" t="s">
        <v>119</v>
      </c>
      <c r="I78" s="27" t="s">
        <v>119</v>
      </c>
    </row>
    <row r="79" spans="1:12" hidden="1" x14ac:dyDescent="0.2">
      <c r="A79" s="10">
        <v>0</v>
      </c>
      <c r="B79" s="26">
        <v>0</v>
      </c>
      <c r="C79" s="24" t="s">
        <v>119</v>
      </c>
      <c r="D79" s="27" t="s">
        <v>119</v>
      </c>
      <c r="E79" s="27" t="s">
        <v>119</v>
      </c>
      <c r="F79" s="27" t="s">
        <v>119</v>
      </c>
      <c r="G79" s="27" t="s">
        <v>119</v>
      </c>
      <c r="H79" s="27" t="s">
        <v>119</v>
      </c>
      <c r="I79" s="27" t="s">
        <v>119</v>
      </c>
    </row>
    <row r="80" spans="1:12" hidden="1" x14ac:dyDescent="0.2">
      <c r="A80" s="10">
        <v>0</v>
      </c>
      <c r="B80" s="26">
        <v>0</v>
      </c>
      <c r="C80" s="24" t="s">
        <v>119</v>
      </c>
      <c r="D80" s="27" t="s">
        <v>119</v>
      </c>
      <c r="E80" s="27" t="s">
        <v>119</v>
      </c>
      <c r="F80" s="27" t="s">
        <v>119</v>
      </c>
      <c r="G80" s="27" t="s">
        <v>119</v>
      </c>
      <c r="H80" s="27" t="s">
        <v>119</v>
      </c>
      <c r="I80" s="27" t="s">
        <v>119</v>
      </c>
    </row>
    <row r="81" spans="1:12" customFormat="1" ht="12.75" hidden="1" x14ac:dyDescent="0.2">
      <c r="A81" s="10">
        <v>0</v>
      </c>
      <c r="B81" s="4">
        <v>0</v>
      </c>
      <c r="C81" s="3" t="s">
        <v>119</v>
      </c>
      <c r="D81" s="16" t="s">
        <v>119</v>
      </c>
      <c r="E81" s="48" t="s">
        <v>119</v>
      </c>
      <c r="F81" s="44" t="s">
        <v>119</v>
      </c>
      <c r="G81" s="49" t="s">
        <v>119</v>
      </c>
      <c r="H81" s="3" t="s">
        <v>119</v>
      </c>
      <c r="I81" s="14" t="s">
        <v>119</v>
      </c>
    </row>
    <row r="82" spans="1:12" x14ac:dyDescent="0.2">
      <c r="A82" s="10">
        <v>1</v>
      </c>
      <c r="B82" s="94" t="s">
        <v>169</v>
      </c>
      <c r="C82" s="95" t="s">
        <v>119</v>
      </c>
      <c r="D82" s="91" t="s">
        <v>119</v>
      </c>
      <c r="E82" s="91"/>
      <c r="F82" s="93" t="s">
        <v>119</v>
      </c>
      <c r="G82" s="91" t="s">
        <v>119</v>
      </c>
      <c r="H82" s="91">
        <v>8972.6948489761198</v>
      </c>
      <c r="I82" s="27" t="s">
        <v>119</v>
      </c>
      <c r="L82" s="63">
        <f>SUM(G83:G84)</f>
        <v>8972.6948489761198</v>
      </c>
    </row>
    <row r="83" spans="1:12" x14ac:dyDescent="0.2">
      <c r="A83" s="10">
        <v>1</v>
      </c>
      <c r="B83" s="31" t="s">
        <v>170</v>
      </c>
      <c r="C83" s="24" t="s">
        <v>119</v>
      </c>
      <c r="D83" s="27">
        <v>93.875016232932936</v>
      </c>
      <c r="E83" s="27"/>
      <c r="F83" s="71">
        <v>19.129044558974883</v>
      </c>
      <c r="G83" s="27">
        <v>1795.7393684942645</v>
      </c>
      <c r="H83" s="27" t="s">
        <v>119</v>
      </c>
      <c r="I83" s="27">
        <v>6.2174126651765524</v>
      </c>
    </row>
    <row r="84" spans="1:12" x14ac:dyDescent="0.2">
      <c r="A84" s="10">
        <v>1</v>
      </c>
      <c r="B84" s="31" t="s">
        <v>171</v>
      </c>
      <c r="C84" s="24" t="s">
        <v>119</v>
      </c>
      <c r="D84" s="27">
        <v>1224.2801647064207</v>
      </c>
      <c r="E84" s="27"/>
      <c r="F84" s="71">
        <v>5.8621839080459761</v>
      </c>
      <c r="G84" s="27">
        <v>7176.9554804818563</v>
      </c>
      <c r="H84" s="27" t="s">
        <v>119</v>
      </c>
      <c r="I84" s="27">
        <v>24.848869877576941</v>
      </c>
    </row>
    <row r="85" spans="1:12" x14ac:dyDescent="0.2">
      <c r="A85" s="10">
        <v>1</v>
      </c>
      <c r="B85" s="94" t="s">
        <v>172</v>
      </c>
      <c r="C85" s="95" t="s">
        <v>119</v>
      </c>
      <c r="D85" s="91" t="s">
        <v>119</v>
      </c>
      <c r="E85" s="91"/>
      <c r="F85" s="93" t="s">
        <v>119</v>
      </c>
      <c r="G85" s="91" t="s">
        <v>119</v>
      </c>
      <c r="H85" s="91">
        <v>5660.2405402639797</v>
      </c>
      <c r="I85" s="27" t="s">
        <v>119</v>
      </c>
      <c r="L85" s="63">
        <f>SUM(G87:G91)</f>
        <v>5660.2405402639797</v>
      </c>
    </row>
    <row r="86" spans="1:12" customFormat="1" ht="12.75" hidden="1" x14ac:dyDescent="0.2">
      <c r="A86" s="10">
        <v>0</v>
      </c>
      <c r="B86" s="5" t="s">
        <v>173</v>
      </c>
      <c r="C86" s="3" t="s">
        <v>119</v>
      </c>
      <c r="D86" s="47" t="s">
        <v>119</v>
      </c>
      <c r="E86" s="48" t="s">
        <v>119</v>
      </c>
      <c r="F86" s="50" t="s">
        <v>119</v>
      </c>
      <c r="G86" s="2" t="s">
        <v>119</v>
      </c>
      <c r="H86" s="3" t="s">
        <v>119</v>
      </c>
      <c r="I86" s="14" t="s">
        <v>119</v>
      </c>
    </row>
    <row r="87" spans="1:12" x14ac:dyDescent="0.2">
      <c r="A87" s="10">
        <v>1</v>
      </c>
      <c r="B87" s="31" t="s">
        <v>174</v>
      </c>
      <c r="C87" s="24" t="s">
        <v>119</v>
      </c>
      <c r="D87" s="27" t="s">
        <v>119</v>
      </c>
      <c r="E87" s="27"/>
      <c r="F87" s="71" t="s">
        <v>119</v>
      </c>
      <c r="G87" s="27">
        <v>2284.894022275761</v>
      </c>
      <c r="H87" s="27" t="s">
        <v>119</v>
      </c>
      <c r="I87" s="27">
        <v>7.9110194285017075</v>
      </c>
    </row>
    <row r="88" spans="1:12" x14ac:dyDescent="0.2">
      <c r="A88" s="10">
        <v>1</v>
      </c>
      <c r="B88" s="31" t="s">
        <v>175</v>
      </c>
      <c r="C88" s="24" t="s">
        <v>119</v>
      </c>
      <c r="D88" s="27" t="s">
        <v>119</v>
      </c>
      <c r="E88" s="27"/>
      <c r="F88" s="71" t="s">
        <v>119</v>
      </c>
      <c r="G88" s="27">
        <v>2562.0804721826471</v>
      </c>
      <c r="H88" s="27" t="s">
        <v>119</v>
      </c>
      <c r="I88" s="27">
        <v>8.87072581713619</v>
      </c>
    </row>
    <row r="89" spans="1:12" x14ac:dyDescent="0.2">
      <c r="A89" s="10">
        <v>1</v>
      </c>
      <c r="B89" s="31" t="s">
        <v>176</v>
      </c>
      <c r="C89" s="24" t="s">
        <v>119</v>
      </c>
      <c r="D89" s="27" t="s">
        <v>119</v>
      </c>
      <c r="E89" s="27"/>
      <c r="F89" s="71" t="s">
        <v>119</v>
      </c>
      <c r="G89" s="27">
        <v>813.26604580557171</v>
      </c>
      <c r="H89" s="27" t="s">
        <v>119</v>
      </c>
      <c r="I89" s="27">
        <v>2.8157820127257325</v>
      </c>
    </row>
    <row r="90" spans="1:12" customFormat="1" ht="12.75" hidden="1" x14ac:dyDescent="0.2">
      <c r="A90" s="10">
        <v>0</v>
      </c>
      <c r="B90" s="4">
        <v>0</v>
      </c>
      <c r="C90" s="3" t="s">
        <v>119</v>
      </c>
      <c r="D90" s="3" t="s">
        <v>119</v>
      </c>
      <c r="E90" s="48" t="s">
        <v>119</v>
      </c>
      <c r="F90" s="44" t="s">
        <v>119</v>
      </c>
      <c r="G90" s="15" t="s">
        <v>119</v>
      </c>
      <c r="H90" s="16" t="s">
        <v>119</v>
      </c>
      <c r="I90" s="14" t="s">
        <v>119</v>
      </c>
    </row>
    <row r="91" spans="1:12" customFormat="1" ht="12.75" hidden="1" x14ac:dyDescent="0.2">
      <c r="A91" s="10">
        <v>0</v>
      </c>
      <c r="B91" s="5" t="s">
        <v>177</v>
      </c>
      <c r="C91" s="3" t="s">
        <v>119</v>
      </c>
      <c r="D91" s="51" t="s">
        <v>119</v>
      </c>
      <c r="E91" s="48" t="s">
        <v>119</v>
      </c>
      <c r="F91" s="44" t="s">
        <v>119</v>
      </c>
      <c r="G91" s="52" t="s">
        <v>119</v>
      </c>
      <c r="H91" s="3" t="s">
        <v>119</v>
      </c>
      <c r="I91" s="14" t="s">
        <v>119</v>
      </c>
    </row>
    <row r="92" spans="1:12" x14ac:dyDescent="0.2">
      <c r="A92" s="10">
        <v>1</v>
      </c>
      <c r="B92" s="31" t="s">
        <v>178</v>
      </c>
      <c r="C92" s="24" t="s">
        <v>119</v>
      </c>
      <c r="D92" s="27" t="s">
        <v>119</v>
      </c>
      <c r="E92" s="27"/>
      <c r="F92" s="71" t="s">
        <v>119</v>
      </c>
      <c r="G92" s="27">
        <v>564.27072291524553</v>
      </c>
      <c r="H92" s="27" t="s">
        <v>119</v>
      </c>
      <c r="I92" s="27">
        <v>1.9536821438532617</v>
      </c>
      <c r="L92" s="63">
        <f>+G92</f>
        <v>564.27072291524553</v>
      </c>
    </row>
    <row r="93" spans="1:12" customFormat="1" ht="12.75" hidden="1" x14ac:dyDescent="0.2">
      <c r="A93" s="10">
        <v>0</v>
      </c>
      <c r="B93" s="3">
        <v>0</v>
      </c>
      <c r="C93" s="3" t="s">
        <v>119</v>
      </c>
      <c r="D93" s="3" t="s">
        <v>119</v>
      </c>
      <c r="E93" s="48" t="s">
        <v>119</v>
      </c>
      <c r="F93" s="44" t="s">
        <v>119</v>
      </c>
      <c r="G93" s="15" t="s">
        <v>119</v>
      </c>
      <c r="H93" s="14" t="s">
        <v>119</v>
      </c>
      <c r="I93" s="14" t="s">
        <v>119</v>
      </c>
    </row>
    <row r="94" spans="1:12" x14ac:dyDescent="0.2">
      <c r="A94" s="10">
        <v>1</v>
      </c>
      <c r="B94" s="37" t="s">
        <v>4</v>
      </c>
      <c r="C94" s="38" t="s">
        <v>119</v>
      </c>
      <c r="D94" s="64" t="s">
        <v>119</v>
      </c>
      <c r="E94" s="65"/>
      <c r="F94" s="155" t="s">
        <v>119</v>
      </c>
      <c r="G94" s="39">
        <v>28882.422081328452</v>
      </c>
      <c r="H94" s="38" t="s">
        <v>119</v>
      </c>
      <c r="I94" s="38">
        <v>100</v>
      </c>
      <c r="K94" s="63"/>
      <c r="L94" s="63">
        <f>SUM(L31:L92)</f>
        <v>28882.422081328448</v>
      </c>
    </row>
    <row r="95" spans="1:12" customFormat="1" ht="12.75" hidden="1" x14ac:dyDescent="0.2">
      <c r="A95" s="10">
        <v>0</v>
      </c>
      <c r="B95" s="5" t="s">
        <v>49</v>
      </c>
      <c r="C95" s="3" t="s">
        <v>119</v>
      </c>
      <c r="D95" s="3" t="s">
        <v>119</v>
      </c>
      <c r="E95" s="48" t="s">
        <v>119</v>
      </c>
      <c r="F95" s="44" t="s">
        <v>119</v>
      </c>
      <c r="G95" s="15" t="s">
        <v>119</v>
      </c>
      <c r="H95" s="14" t="s">
        <v>119</v>
      </c>
      <c r="I95" s="3" t="s">
        <v>119</v>
      </c>
    </row>
    <row r="96" spans="1:12" customFormat="1" ht="12.75" hidden="1" x14ac:dyDescent="0.2">
      <c r="A96" s="10">
        <v>0</v>
      </c>
      <c r="B96" s="47">
        <v>0</v>
      </c>
      <c r="C96" s="3" t="s">
        <v>119</v>
      </c>
      <c r="D96" s="47" t="s">
        <v>119</v>
      </c>
      <c r="E96" s="48" t="s">
        <v>119</v>
      </c>
      <c r="F96" s="48" t="s">
        <v>119</v>
      </c>
      <c r="G96" s="53" t="s">
        <v>119</v>
      </c>
      <c r="H96" s="14" t="s">
        <v>119</v>
      </c>
      <c r="I96" s="3" t="s">
        <v>119</v>
      </c>
    </row>
    <row r="97" spans="1:12" customFormat="1" ht="12.75" hidden="1" x14ac:dyDescent="0.2">
      <c r="A97" s="10">
        <v>0</v>
      </c>
      <c r="B97" s="47">
        <v>0</v>
      </c>
      <c r="C97" s="3" t="s">
        <v>119</v>
      </c>
      <c r="D97" s="47" t="s">
        <v>119</v>
      </c>
      <c r="E97" s="48" t="s">
        <v>119</v>
      </c>
      <c r="F97" s="48" t="s">
        <v>119</v>
      </c>
      <c r="G97" s="53" t="s">
        <v>119</v>
      </c>
      <c r="H97" s="3" t="s">
        <v>119</v>
      </c>
      <c r="I97" s="3" t="s">
        <v>119</v>
      </c>
    </row>
    <row r="98" spans="1:12" customFormat="1" ht="12.75" hidden="1" x14ac:dyDescent="0.2">
      <c r="A98" s="10">
        <v>0</v>
      </c>
      <c r="B98" s="47">
        <v>0</v>
      </c>
      <c r="C98" s="3" t="s">
        <v>119</v>
      </c>
      <c r="D98" s="47" t="s">
        <v>119</v>
      </c>
      <c r="E98" s="48" t="s">
        <v>119</v>
      </c>
      <c r="F98" s="48" t="s">
        <v>119</v>
      </c>
      <c r="G98" s="53" t="s">
        <v>119</v>
      </c>
      <c r="H98" s="3" t="s">
        <v>119</v>
      </c>
      <c r="I98" s="3" t="s">
        <v>119</v>
      </c>
    </row>
    <row r="99" spans="1:12" x14ac:dyDescent="0.2">
      <c r="A99" s="10">
        <v>1</v>
      </c>
      <c r="B99" s="41" t="s">
        <v>5</v>
      </c>
      <c r="C99" s="42" t="s">
        <v>119</v>
      </c>
      <c r="D99" s="66" t="s">
        <v>119</v>
      </c>
      <c r="E99" s="66"/>
      <c r="F99" s="156" t="s">
        <v>119</v>
      </c>
      <c r="G99" s="41">
        <v>28882.422081328452</v>
      </c>
      <c r="H99" s="57" t="s">
        <v>119</v>
      </c>
      <c r="I99" s="57" t="s">
        <v>119</v>
      </c>
    </row>
    <row r="100" spans="1:12" x14ac:dyDescent="0.2">
      <c r="A100" s="10">
        <v>1</v>
      </c>
      <c r="B100" s="33" t="s">
        <v>179</v>
      </c>
      <c r="C100" s="42" t="s">
        <v>119</v>
      </c>
      <c r="D100" s="67" t="s">
        <v>119</v>
      </c>
      <c r="E100" s="59"/>
      <c r="F100" s="158">
        <v>2.8882422081328452</v>
      </c>
      <c r="G100" s="35" t="s">
        <v>119</v>
      </c>
      <c r="H100" s="59" t="s">
        <v>119</v>
      </c>
      <c r="I100" s="59" t="s">
        <v>119</v>
      </c>
    </row>
    <row r="101" spans="1:12" customFormat="1" ht="12.75" hidden="1" x14ac:dyDescent="0.2">
      <c r="A101" s="10">
        <v>0</v>
      </c>
      <c r="B101" s="5">
        <v>0</v>
      </c>
      <c r="C101" s="3" t="s">
        <v>119</v>
      </c>
      <c r="D101" s="16" t="s">
        <v>119</v>
      </c>
      <c r="E101" s="16" t="s">
        <v>119</v>
      </c>
      <c r="F101" s="15" t="s">
        <v>119</v>
      </c>
      <c r="G101" s="20" t="s">
        <v>119</v>
      </c>
      <c r="H101" s="3" t="s">
        <v>119</v>
      </c>
      <c r="I101" s="3" t="s">
        <v>119</v>
      </c>
    </row>
    <row r="102" spans="1:12" customFormat="1" ht="12.75" hidden="1" x14ac:dyDescent="0.2">
      <c r="A102" s="10">
        <v>0</v>
      </c>
      <c r="B102" s="5">
        <v>0</v>
      </c>
      <c r="C102" s="54" t="s">
        <v>119</v>
      </c>
      <c r="D102" s="21" t="s">
        <v>119</v>
      </c>
      <c r="E102" s="21" t="s">
        <v>119</v>
      </c>
      <c r="F102" s="21" t="s">
        <v>119</v>
      </c>
      <c r="G102" s="22" t="s">
        <v>119</v>
      </c>
      <c r="H102" s="3" t="s">
        <v>119</v>
      </c>
      <c r="I102" s="3" t="s">
        <v>119</v>
      </c>
    </row>
    <row r="103" spans="1:12" x14ac:dyDescent="0.2">
      <c r="A103" s="10">
        <v>1</v>
      </c>
      <c r="B103" s="43" t="s">
        <v>6</v>
      </c>
      <c r="C103" s="24" t="s">
        <v>119</v>
      </c>
      <c r="D103" s="24" t="s">
        <v>119</v>
      </c>
      <c r="E103" s="26"/>
      <c r="F103" s="71" t="s">
        <v>119</v>
      </c>
      <c r="G103" s="27" t="s">
        <v>119</v>
      </c>
      <c r="H103" s="24">
        <v>1662.1844751858662</v>
      </c>
      <c r="I103" s="24" t="s">
        <v>119</v>
      </c>
    </row>
    <row r="104" spans="1:12" hidden="1" x14ac:dyDescent="0.2">
      <c r="A104" s="10">
        <v>0</v>
      </c>
      <c r="B104" s="43" t="s">
        <v>180</v>
      </c>
      <c r="C104" s="24" t="s">
        <v>119</v>
      </c>
      <c r="D104" s="24" t="s">
        <v>119</v>
      </c>
      <c r="E104" s="26"/>
      <c r="F104" s="71" t="s">
        <v>119</v>
      </c>
      <c r="G104" s="27" t="s">
        <v>119</v>
      </c>
      <c r="H104" s="24">
        <v>1662.1844751858662</v>
      </c>
      <c r="I104" s="24" t="s">
        <v>119</v>
      </c>
    </row>
    <row r="105" spans="1:12" x14ac:dyDescent="0.2">
      <c r="A105" s="10">
        <v>1</v>
      </c>
      <c r="B105" s="26" t="s">
        <v>181</v>
      </c>
      <c r="C105" s="24" t="s">
        <v>119</v>
      </c>
      <c r="D105" s="271">
        <v>1795.7393684942645</v>
      </c>
      <c r="E105" s="271"/>
      <c r="F105" s="271">
        <v>0.27195433341851943</v>
      </c>
      <c r="G105" s="26">
        <v>54.390866683703884</v>
      </c>
      <c r="H105" s="24" t="s">
        <v>119</v>
      </c>
      <c r="I105" s="24" t="s">
        <v>119</v>
      </c>
    </row>
    <row r="106" spans="1:12" hidden="1" x14ac:dyDescent="0.2">
      <c r="A106" s="10">
        <v>0</v>
      </c>
      <c r="B106" s="26" t="s">
        <v>182</v>
      </c>
      <c r="C106" s="24" t="s">
        <v>119</v>
      </c>
      <c r="D106" s="26" t="s">
        <v>119</v>
      </c>
      <c r="E106" s="26"/>
      <c r="F106" s="26" t="s">
        <v>119</v>
      </c>
      <c r="G106" s="26" t="s">
        <v>119</v>
      </c>
      <c r="H106" s="24" t="s">
        <v>119</v>
      </c>
      <c r="I106" s="24" t="s">
        <v>119</v>
      </c>
    </row>
    <row r="107" spans="1:12" customFormat="1" ht="12.75" x14ac:dyDescent="0.2">
      <c r="A107" s="10">
        <v>1</v>
      </c>
      <c r="B107" s="4" t="s">
        <v>183</v>
      </c>
      <c r="C107" s="3" t="s">
        <v>119</v>
      </c>
      <c r="D107" s="47">
        <v>1</v>
      </c>
      <c r="E107" s="48" t="s">
        <v>119</v>
      </c>
      <c r="F107" s="16">
        <v>172.59</v>
      </c>
      <c r="G107" s="16">
        <v>172.59</v>
      </c>
      <c r="H107" s="3" t="s">
        <v>119</v>
      </c>
      <c r="I107" s="3" t="s">
        <v>119</v>
      </c>
    </row>
    <row r="108" spans="1:12" customFormat="1" ht="12.75" x14ac:dyDescent="0.2">
      <c r="A108" s="10">
        <v>1</v>
      </c>
      <c r="B108" s="4" t="s">
        <v>184</v>
      </c>
      <c r="C108" s="3" t="s">
        <v>119</v>
      </c>
      <c r="D108" s="47">
        <v>1</v>
      </c>
      <c r="E108" s="48" t="s">
        <v>119</v>
      </c>
      <c r="F108" s="271">
        <v>0.56755089230060951</v>
      </c>
      <c r="G108" s="16">
        <v>97.953608502162197</v>
      </c>
      <c r="H108" s="14" t="s">
        <v>119</v>
      </c>
      <c r="I108" s="3" t="s">
        <v>119</v>
      </c>
    </row>
    <row r="109" spans="1:12" customFormat="1" ht="12.75" x14ac:dyDescent="0.2">
      <c r="A109" s="10">
        <v>1</v>
      </c>
      <c r="B109" s="4" t="s">
        <v>185</v>
      </c>
      <c r="C109" s="3" t="s">
        <v>119</v>
      </c>
      <c r="D109" s="47">
        <v>1</v>
      </c>
      <c r="E109" s="48" t="s">
        <v>119</v>
      </c>
      <c r="F109" s="16">
        <v>1337.25</v>
      </c>
      <c r="G109" s="16">
        <v>1337.25</v>
      </c>
      <c r="H109" s="14" t="s">
        <v>119</v>
      </c>
      <c r="I109" s="3" t="s">
        <v>119</v>
      </c>
    </row>
    <row r="110" spans="1:12" customFormat="1" ht="12.75" hidden="1" x14ac:dyDescent="0.2">
      <c r="A110" s="10">
        <v>0</v>
      </c>
      <c r="B110" s="4" t="e">
        <v>#N/A</v>
      </c>
      <c r="C110" s="3" t="s">
        <v>119</v>
      </c>
      <c r="D110" s="47" t="s">
        <v>119</v>
      </c>
      <c r="E110" s="48" t="s">
        <v>119</v>
      </c>
      <c r="F110" s="48" t="s">
        <v>119</v>
      </c>
      <c r="G110" s="53" t="s">
        <v>119</v>
      </c>
      <c r="H110" s="3" t="s">
        <v>119</v>
      </c>
      <c r="I110" s="3" t="s">
        <v>119</v>
      </c>
    </row>
    <row r="111" spans="1:12" customFormat="1" ht="12.75" hidden="1" x14ac:dyDescent="0.2">
      <c r="A111" s="10">
        <v>0</v>
      </c>
      <c r="B111" s="55" t="s">
        <v>187</v>
      </c>
      <c r="C111" s="3" t="s">
        <v>119</v>
      </c>
      <c r="D111" s="47" t="s">
        <v>119</v>
      </c>
      <c r="E111" s="48" t="s">
        <v>119</v>
      </c>
      <c r="F111" s="51" t="s">
        <v>119</v>
      </c>
      <c r="G111" s="56" t="s">
        <v>119</v>
      </c>
      <c r="H111" s="14" t="s">
        <v>119</v>
      </c>
      <c r="I111" s="3" t="s">
        <v>119</v>
      </c>
    </row>
    <row r="112" spans="1:12" x14ac:dyDescent="0.2">
      <c r="A112" s="10">
        <v>1</v>
      </c>
      <c r="B112" s="33" t="s">
        <v>7</v>
      </c>
      <c r="C112" s="34" t="s">
        <v>119</v>
      </c>
      <c r="D112" s="34" t="s">
        <v>119</v>
      </c>
      <c r="E112" s="35"/>
      <c r="F112" s="157" t="s">
        <v>119</v>
      </c>
      <c r="G112" s="36">
        <v>27220.237606142586</v>
      </c>
      <c r="H112" s="35" t="s">
        <v>119</v>
      </c>
      <c r="I112" s="34" t="s">
        <v>119</v>
      </c>
      <c r="L112" s="63" t="e">
        <f>+L94-G105-G106</f>
        <v>#VALUE!</v>
      </c>
    </row>
    <row r="113" spans="1:12" x14ac:dyDescent="0.2">
      <c r="A113" s="10">
        <v>1</v>
      </c>
      <c r="B113" s="33" t="s">
        <v>8</v>
      </c>
      <c r="C113" s="42" t="s">
        <v>119</v>
      </c>
      <c r="D113" s="42" t="s">
        <v>119</v>
      </c>
      <c r="E113" s="41"/>
      <c r="F113" s="158">
        <v>2.7220237606142588</v>
      </c>
      <c r="G113" s="60" t="s">
        <v>119</v>
      </c>
      <c r="H113" s="42" t="s">
        <v>119</v>
      </c>
      <c r="I113" s="42" t="s">
        <v>119</v>
      </c>
      <c r="L113" s="244" t="e">
        <f>L112/G9-F113</f>
        <v>#VALUE!</v>
      </c>
    </row>
    <row r="114" spans="1:12" hidden="1" x14ac:dyDescent="0.2"/>
    <row r="115" spans="1:12" x14ac:dyDescent="0.2">
      <c r="B115" s="176" t="s">
        <v>57</v>
      </c>
    </row>
  </sheetData>
  <autoFilter ref="A1:H113">
    <filterColumn colId="0">
      <filters>
        <filter val="1"/>
      </filters>
    </filterColumn>
  </autoFilter>
  <conditionalFormatting sqref="E25:E26 D22:D26 F22:I26 E22:E23 D20:I21 C33 D27:I27 I55:I73 D74:I80 I81 D82:I85 I86 D87:I89 I90:I91 I93 D92:I92 D31:I54 C3:I3 D55:H72 D73:G73">
    <cfRule type="cellIs" dxfId="13" priority="1" stopIfTrue="1" operator="equal">
      <formula>0</formula>
    </cfRule>
  </conditionalFormatting>
  <pageMargins left="0.75" right="0.75" top="1" bottom="1" header="0" footer="0"/>
  <pageSetup paperSize="9" scale="89" orientation="portrait" r:id="rId1"/>
  <headerFooter alignWithMargins="0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L42"/>
  <sheetViews>
    <sheetView zoomScaleNormal="100" workbookViewId="0">
      <selection activeCell="J17" sqref="J17"/>
    </sheetView>
  </sheetViews>
  <sheetFormatPr defaultRowHeight="12.75" x14ac:dyDescent="0.2"/>
  <cols>
    <col min="1" max="1" width="4.140625" style="229" customWidth="1"/>
    <col min="2" max="2" width="3.7109375" style="229" customWidth="1"/>
    <col min="3" max="3" width="38.85546875" style="233" customWidth="1"/>
    <col min="4" max="4" width="24.140625" style="233" customWidth="1"/>
    <col min="5" max="5" width="12.42578125" style="229" customWidth="1"/>
    <col min="6" max="6" width="13.7109375" style="229" customWidth="1"/>
    <col min="7" max="7" width="12.28515625" style="229" customWidth="1"/>
    <col min="8" max="8" width="11.140625" style="229" customWidth="1"/>
    <col min="9" max="9" width="5.140625" style="229" customWidth="1"/>
    <col min="10" max="10" width="40" style="270" customWidth="1"/>
    <col min="11" max="11" width="33.85546875" style="229" customWidth="1"/>
    <col min="12" max="16384" width="9.140625" style="229"/>
  </cols>
  <sheetData>
    <row r="1" spans="2:12" ht="12" customHeight="1" x14ac:dyDescent="0.2">
      <c r="G1" s="258" t="str">
        <f>+zbirnik!C44</f>
        <v>STROŠKI ZMANJŠANI ZA SUBVENCIJE EUR/kg</v>
      </c>
    </row>
    <row r="2" spans="2:12" x14ac:dyDescent="0.2">
      <c r="C2" s="234" t="str">
        <f>+zbirnik!D3</f>
        <v>Kmetijski inštitut Slovenije</v>
      </c>
      <c r="F2" s="229">
        <v>0</v>
      </c>
    </row>
    <row r="3" spans="2:12" s="259" customFormat="1" x14ac:dyDescent="0.2">
      <c r="C3" s="264" t="str">
        <f>+zbirnik!D4</f>
        <v>Oddelek za ekonomiko kmetijstva</v>
      </c>
      <c r="D3" s="260"/>
    </row>
    <row r="4" spans="2:12" s="259" customFormat="1" ht="30" customHeight="1" x14ac:dyDescent="0.2">
      <c r="C4" s="264"/>
      <c r="D4" s="260"/>
      <c r="F4" s="261" t="s">
        <v>281</v>
      </c>
      <c r="G4" s="261" t="str">
        <f>K_solataSn!G5</f>
        <v>Sezona 2016</v>
      </c>
      <c r="H4" s="262" t="s">
        <v>109</v>
      </c>
    </row>
    <row r="5" spans="2:12" ht="36.75" customHeight="1" x14ac:dyDescent="0.2">
      <c r="C5" s="234" t="s">
        <v>96</v>
      </c>
      <c r="D5" s="234"/>
      <c r="E5" s="235" t="s">
        <v>95</v>
      </c>
      <c r="F5" s="235" t="s">
        <v>94</v>
      </c>
      <c r="G5" s="235" t="s">
        <v>94</v>
      </c>
      <c r="H5" s="263" t="str">
        <f>+G4</f>
        <v>Sezona 2016</v>
      </c>
      <c r="J5" s="273" t="s">
        <v>111</v>
      </c>
      <c r="K5" s="273"/>
    </row>
    <row r="6" spans="2:12" ht="25.5" x14ac:dyDescent="0.2">
      <c r="C6" s="234"/>
      <c r="D6" s="234"/>
      <c r="E6" s="235" t="s">
        <v>14</v>
      </c>
      <c r="F6" s="235" t="s">
        <v>93</v>
      </c>
      <c r="G6" s="235" t="s">
        <v>93</v>
      </c>
      <c r="H6" s="257" t="str">
        <f>+F4</f>
        <v>Sezona 2015</v>
      </c>
      <c r="K6" s="270"/>
    </row>
    <row r="7" spans="2:12" x14ac:dyDescent="0.2">
      <c r="C7" s="234" t="s">
        <v>92</v>
      </c>
      <c r="D7" s="234"/>
      <c r="K7" s="270"/>
    </row>
    <row r="8" spans="2:12" x14ac:dyDescent="0.2">
      <c r="B8" s="229">
        <v>1</v>
      </c>
      <c r="C8" s="233" t="s">
        <v>90</v>
      </c>
      <c r="E8" s="236">
        <v>25</v>
      </c>
      <c r="F8" s="265">
        <v>0.91436198398635671</v>
      </c>
      <c r="G8" s="265">
        <f>VLOOKUP($G$1,zbirnik!$C$9:$AK$44,HLOOKUP(C8,zbirnik!$C$1:$AH$2,2,FALSE),FALSE)</f>
        <v>0.9412966284922325</v>
      </c>
      <c r="H8" s="256">
        <f>+G8/F8*100</f>
        <v>102.94573100999327</v>
      </c>
      <c r="J8" s="272"/>
      <c r="K8" s="272"/>
      <c r="L8" s="275"/>
    </row>
    <row r="9" spans="2:12" x14ac:dyDescent="0.2">
      <c r="C9" s="233" t="s">
        <v>87</v>
      </c>
      <c r="E9" s="236">
        <v>25</v>
      </c>
      <c r="F9" s="265">
        <v>0.72687373062480953</v>
      </c>
      <c r="G9" s="265">
        <f>VLOOKUP($G$1,zbirnik!$C$9:$AK$44,HLOOKUP(C9,zbirnik!$C$1:$AH$2,2,FALSE),FALSE)</f>
        <v>0.75395577776597344</v>
      </c>
      <c r="H9" s="256">
        <f t="shared" ref="H9:H41" si="0">+G9/F9*100</f>
        <v>103.72582554577734</v>
      </c>
      <c r="J9" s="272" t="s">
        <v>117</v>
      </c>
      <c r="K9" s="272"/>
      <c r="L9" s="275"/>
    </row>
    <row r="10" spans="2:12" x14ac:dyDescent="0.2">
      <c r="C10" s="233" t="s">
        <v>85</v>
      </c>
      <c r="E10" s="236">
        <v>20</v>
      </c>
      <c r="F10" s="265">
        <v>0.95354359559600721</v>
      </c>
      <c r="G10" s="265">
        <f>VLOOKUP($G$1,zbirnik!$C$9:$AK$44,HLOOKUP(C10,zbirnik!$C$1:$AH$2,2,FALSE),FALSE)</f>
        <v>0.98641485620079095</v>
      </c>
      <c r="H10" s="256">
        <f t="shared" si="0"/>
        <v>103.44727401626956</v>
      </c>
      <c r="J10" s="272" t="s">
        <v>116</v>
      </c>
      <c r="K10" s="272"/>
      <c r="L10" s="275"/>
    </row>
    <row r="11" spans="2:12" x14ac:dyDescent="0.2">
      <c r="C11" s="233" t="s">
        <v>83</v>
      </c>
      <c r="E11" s="236">
        <v>20</v>
      </c>
      <c r="F11" s="265">
        <v>0.90709809796384433</v>
      </c>
      <c r="G11" s="265">
        <f>VLOOKUP($G$1,zbirnik!$C$9:$AK$44,HLOOKUP(C11,zbirnik!$C$1:$AH$2,2,FALSE),FALSE)</f>
        <v>0.94100275377154652</v>
      </c>
      <c r="H11" s="256">
        <f t="shared" si="0"/>
        <v>103.73770553414319</v>
      </c>
      <c r="J11" s="272" t="s">
        <v>115</v>
      </c>
      <c r="K11" s="272"/>
      <c r="L11" s="275"/>
    </row>
    <row r="12" spans="2:12" x14ac:dyDescent="0.2">
      <c r="B12" s="229">
        <v>2</v>
      </c>
      <c r="C12" s="233" t="s">
        <v>81</v>
      </c>
      <c r="E12" s="236">
        <v>20</v>
      </c>
      <c r="F12" s="265">
        <v>0.83676989714250161</v>
      </c>
      <c r="G12" s="265">
        <f>VLOOKUP($G$1,zbirnik!$C$9:$AK$44,HLOOKUP(C12,zbirnik!$C$1:$AH$2,2,FALSE),FALSE)</f>
        <v>0.86877682495784847</v>
      </c>
      <c r="H12" s="256">
        <f t="shared" si="0"/>
        <v>103.82505727376758</v>
      </c>
      <c r="J12" s="272" t="s">
        <v>114</v>
      </c>
      <c r="K12" s="272"/>
      <c r="L12" s="275"/>
    </row>
    <row r="13" spans="2:12" x14ac:dyDescent="0.2">
      <c r="C13" s="233" t="s">
        <v>79</v>
      </c>
      <c r="E13" s="236">
        <v>25</v>
      </c>
      <c r="F13" s="265">
        <v>0.73315718816002018</v>
      </c>
      <c r="G13" s="265">
        <f>VLOOKUP($G$1,zbirnik!$C$9:$AK$44,HLOOKUP(C13,zbirnik!$C$1:$AH$2,2,FALSE),FALSE)</f>
        <v>0.75866453378614529</v>
      </c>
      <c r="H13" s="256">
        <f t="shared" si="0"/>
        <v>103.47911007871859</v>
      </c>
      <c r="J13" s="272" t="s">
        <v>113</v>
      </c>
      <c r="K13" s="272"/>
      <c r="L13" s="275"/>
    </row>
    <row r="14" spans="2:12" x14ac:dyDescent="0.2">
      <c r="B14" s="229">
        <v>3</v>
      </c>
      <c r="C14" s="233" t="s">
        <v>77</v>
      </c>
      <c r="E14" s="236">
        <v>12</v>
      </c>
      <c r="F14" s="265">
        <v>1.3017490813037476</v>
      </c>
      <c r="G14" s="265">
        <f>VLOOKUP($G$1,zbirnik!$C$9:$AK$44,HLOOKUP(C14,zbirnik!$C$1:$AH$2,2,FALSE),FALSE)</f>
        <v>1.3441162379113796</v>
      </c>
      <c r="H14" s="256">
        <f t="shared" si="0"/>
        <v>103.25463310987703</v>
      </c>
      <c r="J14" s="272" t="s">
        <v>112</v>
      </c>
      <c r="K14" s="272"/>
      <c r="L14" s="275"/>
    </row>
    <row r="15" spans="2:12" x14ac:dyDescent="0.2">
      <c r="C15" s="233" t="s">
        <v>75</v>
      </c>
      <c r="E15" s="236">
        <v>12</v>
      </c>
      <c r="F15" s="265">
        <v>1.2584393810550474</v>
      </c>
      <c r="G15" s="265">
        <f>VLOOKUP($G$1,zbirnik!$C$9:$AK$44,HLOOKUP(C15,zbirnik!$C$1:$AH$2,2,FALSE),FALSE)</f>
        <v>1.3019839678754914</v>
      </c>
      <c r="H15" s="256">
        <f t="shared" si="0"/>
        <v>103.46020535243719</v>
      </c>
      <c r="L15" s="275"/>
    </row>
    <row r="16" spans="2:12" x14ac:dyDescent="0.2">
      <c r="C16" s="234" t="s">
        <v>74</v>
      </c>
      <c r="D16" s="234"/>
      <c r="E16" s="236"/>
      <c r="F16" s="265"/>
      <c r="G16" s="265"/>
      <c r="H16" s="256"/>
      <c r="J16" s="229"/>
      <c r="L16" s="275"/>
    </row>
    <row r="17" spans="2:12" x14ac:dyDescent="0.2">
      <c r="B17" s="229">
        <v>4</v>
      </c>
      <c r="C17" s="233" t="s">
        <v>73</v>
      </c>
      <c r="E17" s="236">
        <v>25</v>
      </c>
      <c r="F17" s="277">
        <v>0.40587262331509028</v>
      </c>
      <c r="G17" s="277">
        <f>VLOOKUP($G$1,zbirnik!$C$9:$AK$44,HLOOKUP(C17,zbirnik!$C$1:$AH$2,2,FALSE),FALSE)</f>
        <v>0.40635048797898887</v>
      </c>
      <c r="H17" s="279">
        <f t="shared" si="0"/>
        <v>100.11773759461661</v>
      </c>
      <c r="J17" s="229"/>
      <c r="L17" s="276"/>
    </row>
    <row r="18" spans="2:12" x14ac:dyDescent="0.2">
      <c r="B18" s="229">
        <v>5</v>
      </c>
      <c r="C18" s="233" t="s">
        <v>72</v>
      </c>
      <c r="E18" s="236" t="s">
        <v>71</v>
      </c>
      <c r="F18" s="265">
        <v>0.38218983172957705</v>
      </c>
      <c r="G18" s="265">
        <f>VLOOKUP($G$1,zbirnik!$C$9:$AK$44,HLOOKUP(C18,zbirnik!$C$1:$AH$2,2,FALSE),FALSE)</f>
        <v>0.40297502151140824</v>
      </c>
      <c r="H18" s="256">
        <f t="shared" si="0"/>
        <v>105.43844656666272</v>
      </c>
      <c r="J18" s="229"/>
      <c r="L18" s="275"/>
    </row>
    <row r="19" spans="2:12" x14ac:dyDescent="0.2">
      <c r="C19" s="234" t="s">
        <v>66</v>
      </c>
      <c r="D19" s="234"/>
      <c r="E19" s="236"/>
      <c r="F19" s="265">
        <v>0</v>
      </c>
      <c r="G19" s="265"/>
      <c r="H19" s="256"/>
      <c r="J19" s="229"/>
      <c r="L19" s="275"/>
    </row>
    <row r="20" spans="2:12" x14ac:dyDescent="0.2">
      <c r="B20" s="229">
        <v>8</v>
      </c>
      <c r="C20" s="233" t="s">
        <v>65</v>
      </c>
      <c r="E20" s="236">
        <v>8</v>
      </c>
      <c r="F20" s="265">
        <v>1.3408696055307201</v>
      </c>
      <c r="G20" s="265">
        <f>VLOOKUP($G$1,zbirnik!$C$9:$AK$44,HLOOKUP(C20,zbirnik!$C$1:$AH$2,2,FALSE),FALSE)</f>
        <v>1.4381052121339839</v>
      </c>
      <c r="H20" s="256">
        <f t="shared" si="0"/>
        <v>107.25168250530801</v>
      </c>
      <c r="J20" s="229"/>
      <c r="L20" s="275"/>
    </row>
    <row r="21" spans="2:12" x14ac:dyDescent="0.2">
      <c r="C21" s="233" t="s">
        <v>64</v>
      </c>
      <c r="E21" s="236">
        <v>15</v>
      </c>
      <c r="F21" s="265">
        <v>1.2432761494622182</v>
      </c>
      <c r="G21" s="265">
        <f>VLOOKUP($G$1,zbirnik!$C$9:$AK$44,HLOOKUP(C21,zbirnik!$C$1:$AH$2,2,FALSE),FALSE)</f>
        <v>1.2930108679612797</v>
      </c>
      <c r="H21" s="256">
        <f t="shared" si="0"/>
        <v>104.00029539057549</v>
      </c>
      <c r="J21" s="229"/>
      <c r="L21" s="275"/>
    </row>
    <row r="22" spans="2:12" x14ac:dyDescent="0.2">
      <c r="C22" s="234" t="s">
        <v>91</v>
      </c>
      <c r="D22" s="234"/>
      <c r="E22" s="236"/>
      <c r="F22" s="265"/>
      <c r="G22" s="265"/>
      <c r="H22" s="256"/>
      <c r="J22" s="229"/>
      <c r="L22" s="275"/>
    </row>
    <row r="23" spans="2:12" ht="12.75" customHeight="1" x14ac:dyDescent="0.2">
      <c r="B23" s="229">
        <v>9</v>
      </c>
      <c r="C23" s="233" t="s">
        <v>89</v>
      </c>
      <c r="E23" s="236">
        <v>80</v>
      </c>
      <c r="F23" s="265">
        <v>0.18650725531071718</v>
      </c>
      <c r="G23" s="265">
        <f>VLOOKUP($G$1,zbirnik!$C$9:$AK$44,HLOOKUP(C23,zbirnik!$C$1:$AH$2,2,FALSE),FALSE)</f>
        <v>0.19398880084711154</v>
      </c>
      <c r="H23" s="256">
        <f t="shared" si="0"/>
        <v>104.01139651319744</v>
      </c>
      <c r="J23" s="229"/>
      <c r="L23" s="275"/>
    </row>
    <row r="24" spans="2:12" x14ac:dyDescent="0.2">
      <c r="C24" s="233" t="s">
        <v>88</v>
      </c>
      <c r="E24" s="236">
        <v>45</v>
      </c>
      <c r="F24" s="265">
        <v>0.3532932159983701</v>
      </c>
      <c r="G24" s="265">
        <f>VLOOKUP($G$1,zbirnik!$C$9:$AK$44,HLOOKUP(C24,zbirnik!$C$1:$AH$2,2,FALSE),FALSE)</f>
        <v>0.36696519279673789</v>
      </c>
      <c r="H24" s="256">
        <f t="shared" si="0"/>
        <v>103.86986677899608</v>
      </c>
      <c r="J24" s="229"/>
      <c r="L24" s="275"/>
    </row>
    <row r="25" spans="2:12" x14ac:dyDescent="0.2">
      <c r="C25" s="233" t="s">
        <v>86</v>
      </c>
      <c r="E25" s="236">
        <v>25</v>
      </c>
      <c r="F25" s="265">
        <v>0.55864941472695728</v>
      </c>
      <c r="G25" s="265">
        <f>VLOOKUP($G$1,zbirnik!$C$9:$AK$44,HLOOKUP(C25,zbirnik!$C$1:$AH$2,2,FALSE),FALSE)</f>
        <v>0.58444582117924382</v>
      </c>
      <c r="H25" s="256">
        <f t="shared" si="0"/>
        <v>104.61763778359898</v>
      </c>
      <c r="J25" s="229"/>
      <c r="L25" s="275"/>
    </row>
    <row r="26" spans="2:12" x14ac:dyDescent="0.2">
      <c r="B26" s="229">
        <v>10</v>
      </c>
      <c r="C26" s="233" t="s">
        <v>84</v>
      </c>
      <c r="E26" s="236">
        <v>20</v>
      </c>
      <c r="F26" s="265">
        <v>0.57850662727227764</v>
      </c>
      <c r="G26" s="265">
        <f>VLOOKUP($G$1,zbirnik!$C$9:$AK$44,HLOOKUP(C26,zbirnik!$C$1:$AH$2,2,FALSE),FALSE)</f>
        <v>0.61609388873229265</v>
      </c>
      <c r="H26" s="256">
        <f t="shared" si="0"/>
        <v>106.49729142036679</v>
      </c>
      <c r="J26" s="229"/>
      <c r="L26" s="275"/>
    </row>
    <row r="27" spans="2:12" x14ac:dyDescent="0.2">
      <c r="C27" s="234" t="s">
        <v>82</v>
      </c>
      <c r="D27" s="234"/>
      <c r="E27" s="236"/>
      <c r="F27" s="265">
        <v>0</v>
      </c>
      <c r="G27" s="265"/>
      <c r="H27" s="256"/>
      <c r="J27" s="229"/>
      <c r="L27" s="275"/>
    </row>
    <row r="28" spans="2:12" x14ac:dyDescent="0.2">
      <c r="B28" s="229">
        <v>11</v>
      </c>
      <c r="C28" s="233" t="s">
        <v>80</v>
      </c>
      <c r="E28" s="236">
        <v>35</v>
      </c>
      <c r="F28" s="265">
        <v>0.29037591979648969</v>
      </c>
      <c r="G28" s="265">
        <f>VLOOKUP($G$1,zbirnik!$C$9:$AK$44,HLOOKUP(C28,zbirnik!$C$1:$AH$2,2,FALSE),FALSE)</f>
        <v>0.30874143303080287</v>
      </c>
      <c r="H28" s="256">
        <f t="shared" si="0"/>
        <v>106.32473699857231</v>
      </c>
      <c r="J28" s="229"/>
      <c r="L28" s="275"/>
    </row>
    <row r="29" spans="2:12" x14ac:dyDescent="0.2">
      <c r="C29" s="233" t="s">
        <v>78</v>
      </c>
      <c r="E29" s="236">
        <v>35</v>
      </c>
      <c r="F29" s="265">
        <v>0.32166971217916779</v>
      </c>
      <c r="G29" s="265">
        <f>VLOOKUP($G$1,zbirnik!$C$9:$AK$44,HLOOKUP(C29,zbirnik!$C$1:$AH$2,2,FALSE),FALSE)</f>
        <v>0.33961270724482273</v>
      </c>
      <c r="H29" s="256">
        <f t="shared" si="0"/>
        <v>105.57808036824457</v>
      </c>
      <c r="J29" s="229"/>
      <c r="L29" s="275"/>
    </row>
    <row r="30" spans="2:12" x14ac:dyDescent="0.2">
      <c r="C30" s="233" t="s">
        <v>76</v>
      </c>
      <c r="E30" s="236">
        <v>35</v>
      </c>
      <c r="F30" s="265">
        <v>0.29186028962165017</v>
      </c>
      <c r="G30" s="265">
        <f>VLOOKUP($G$1,zbirnik!$C$9:$AK$44,HLOOKUP(C30,zbirnik!$C$1:$AH$2,2,FALSE),FALSE)</f>
        <v>0.31150986596358282</v>
      </c>
      <c r="H30" s="256">
        <f t="shared" si="0"/>
        <v>106.73252821320953</v>
      </c>
      <c r="J30" s="229"/>
      <c r="L30" s="275"/>
    </row>
    <row r="31" spans="2:12" x14ac:dyDescent="0.2">
      <c r="C31" s="233" t="str">
        <f>zbirnik!U9</f>
        <v>Čebula, pridelava iz čebulčka, ROČNO POBIRANJE</v>
      </c>
      <c r="E31" s="236">
        <v>35</v>
      </c>
      <c r="F31" s="265">
        <v>0.3224226271538575</v>
      </c>
      <c r="G31" s="265">
        <f>VLOOKUP($G$1,zbirnik!$C$9:$AK$44,HLOOKUP(C31,zbirnik!$C$1:$AH$2,2,FALSE),FALSE)</f>
        <v>0.34238114017760285</v>
      </c>
      <c r="H31" s="256">
        <f t="shared" si="0"/>
        <v>106.19017132883211</v>
      </c>
      <c r="J31" s="229"/>
      <c r="L31" s="275"/>
    </row>
    <row r="32" spans="2:12" x14ac:dyDescent="0.2">
      <c r="B32" s="229">
        <v>13</v>
      </c>
      <c r="C32" s="233" t="s">
        <v>70</v>
      </c>
      <c r="E32" s="236">
        <v>10</v>
      </c>
      <c r="F32" s="265">
        <v>2.6837384146010601</v>
      </c>
      <c r="G32" s="265">
        <f>VLOOKUP($G$1,zbirnik!$C$9:$AK$44,HLOOKUP(C32,zbirnik!$C$1:$AH$2,2,FALSE),FALSE)</f>
        <v>2.7220237606142588</v>
      </c>
      <c r="H32" s="256">
        <f t="shared" si="0"/>
        <v>101.4265677237731</v>
      </c>
      <c r="J32" s="229"/>
      <c r="L32" s="275"/>
    </row>
    <row r="33" spans="2:12" x14ac:dyDescent="0.2">
      <c r="C33" s="234" t="s">
        <v>68</v>
      </c>
      <c r="D33" s="234"/>
      <c r="E33" s="236"/>
      <c r="F33" s="265"/>
      <c r="G33" s="265"/>
      <c r="H33" s="256"/>
      <c r="J33" s="229"/>
      <c r="L33" s="275"/>
    </row>
    <row r="34" spans="2:12" x14ac:dyDescent="0.2">
      <c r="B34" s="229">
        <v>14</v>
      </c>
      <c r="C34" s="233" t="s">
        <v>67</v>
      </c>
      <c r="E34" s="236">
        <v>80</v>
      </c>
      <c r="F34" s="265">
        <v>0.62340158337180518</v>
      </c>
      <c r="G34" s="265">
        <f>VLOOKUP($G$1,zbirnik!$C$9:$AK$44,HLOOKUP(C34,zbirnik!$C$1:$AH$2,2,FALSE),FALSE)</f>
        <v>0.63147208694300117</v>
      </c>
      <c r="H34" s="256">
        <f t="shared" si="0"/>
        <v>101.29459144578121</v>
      </c>
      <c r="J34" s="229"/>
      <c r="L34" s="275"/>
    </row>
    <row r="35" spans="2:12" x14ac:dyDescent="0.2">
      <c r="B35" s="229">
        <v>15</v>
      </c>
      <c r="C35" s="229" t="s">
        <v>100</v>
      </c>
      <c r="D35" s="232" t="s">
        <v>103</v>
      </c>
      <c r="E35" s="236">
        <v>25</v>
      </c>
      <c r="F35" s="265">
        <v>0.95871332695611744</v>
      </c>
      <c r="G35" s="265">
        <f>VLOOKUP($G$1,zbirnik!$C$9:$AK$44,HLOOKUP(C35,zbirnik!$C$1:$AH$2,2,FALSE),FALSE)</f>
        <v>0.98762673494474174</v>
      </c>
      <c r="H35" s="256">
        <f t="shared" si="0"/>
        <v>103.01585543620462</v>
      </c>
      <c r="J35" s="229"/>
      <c r="L35" s="275"/>
    </row>
    <row r="36" spans="2:12" x14ac:dyDescent="0.2">
      <c r="C36" s="229" t="s">
        <v>97</v>
      </c>
      <c r="D36" s="232" t="s">
        <v>104</v>
      </c>
      <c r="E36" s="236">
        <v>25</v>
      </c>
      <c r="F36" s="265">
        <v>0.96250676232222687</v>
      </c>
      <c r="G36" s="265">
        <f>VLOOKUP($G$1,zbirnik!$C$9:$AK$44,HLOOKUP(C36,zbirnik!$C$1:$AH$2,2,FALSE),FALSE)</f>
        <v>0.99132217031085113</v>
      </c>
      <c r="H36" s="256">
        <f t="shared" si="0"/>
        <v>102.99378758847384</v>
      </c>
      <c r="J36" s="229"/>
      <c r="L36" s="275"/>
    </row>
    <row r="37" spans="2:12" x14ac:dyDescent="0.2">
      <c r="C37" s="229" t="s">
        <v>98</v>
      </c>
      <c r="D37" s="232" t="s">
        <v>105</v>
      </c>
      <c r="E37" s="236">
        <v>25</v>
      </c>
      <c r="F37" s="265">
        <v>0.95584389159000782</v>
      </c>
      <c r="G37" s="265">
        <f>VLOOKUP($G$1,zbirnik!$C$9:$AK$44,HLOOKUP(C37,zbirnik!$C$1:$AH$2,2,FALSE),FALSE)</f>
        <v>0.98465929957863163</v>
      </c>
      <c r="H37" s="256">
        <f t="shared" si="0"/>
        <v>103.01465628876809</v>
      </c>
      <c r="J37" s="229"/>
      <c r="L37" s="275"/>
    </row>
    <row r="38" spans="2:12" x14ac:dyDescent="0.2">
      <c r="C38" s="229" t="s">
        <v>99</v>
      </c>
      <c r="D38" s="232" t="s">
        <v>106</v>
      </c>
      <c r="E38" s="236">
        <v>25</v>
      </c>
      <c r="F38" s="265">
        <v>0.99808273434343242</v>
      </c>
      <c r="G38" s="265">
        <f>VLOOKUP($G$1,zbirnik!$C$9:$AK$44,HLOOKUP(C38,zbirnik!$C$1:$AH$2,2,FALSE),FALSE)</f>
        <v>1.0272538308508918</v>
      </c>
      <c r="H38" s="256">
        <f t="shared" si="0"/>
        <v>102.92271326851967</v>
      </c>
      <c r="J38" s="229"/>
      <c r="L38" s="275"/>
    </row>
    <row r="39" spans="2:12" x14ac:dyDescent="0.2">
      <c r="C39" s="229" t="s">
        <v>101</v>
      </c>
      <c r="D39" s="232" t="s">
        <v>107</v>
      </c>
      <c r="E39" s="236">
        <v>50</v>
      </c>
      <c r="F39" s="265">
        <v>1.0683649269766611</v>
      </c>
      <c r="G39" s="265">
        <f>VLOOKUP($G$1,zbirnik!$C$9:$AK$44,HLOOKUP(C39,zbirnik!$C$1:$AH$2,2,FALSE),FALSE)</f>
        <v>1.0812682066815364</v>
      </c>
      <c r="H39" s="256">
        <f t="shared" si="0"/>
        <v>101.20775957531572</v>
      </c>
      <c r="J39" s="229"/>
      <c r="L39" s="275"/>
    </row>
    <row r="40" spans="2:12" x14ac:dyDescent="0.2">
      <c r="C40" s="229" t="s">
        <v>102</v>
      </c>
      <c r="D40" s="232" t="s">
        <v>106</v>
      </c>
      <c r="E40" s="236">
        <v>50</v>
      </c>
      <c r="F40" s="265">
        <v>1.1326492637642434</v>
      </c>
      <c r="G40" s="265">
        <f>VLOOKUP($G$1,zbirnik!$C$9:$AK$44,HLOOKUP(C40,zbirnik!$C$1:$AH$2,2,FALSE),FALSE)</f>
        <v>1.1459073569879543</v>
      </c>
      <c r="H40" s="256">
        <f t="shared" si="0"/>
        <v>101.17053828116649</v>
      </c>
      <c r="J40" s="229"/>
      <c r="L40" s="275"/>
    </row>
    <row r="41" spans="2:12" x14ac:dyDescent="0.2">
      <c r="B41" s="229">
        <v>16</v>
      </c>
      <c r="C41" s="233" t="s">
        <v>63</v>
      </c>
      <c r="E41" s="236">
        <v>120</v>
      </c>
      <c r="F41" s="265">
        <v>0.62415567580558518</v>
      </c>
      <c r="G41" s="265">
        <f>VLOOKUP($G$1,zbirnik!$C$9:$AK$44,HLOOKUP(C41,zbirnik!$C$1:$AH$2,2,FALSE),FALSE)</f>
        <v>0.63108702996340926</v>
      </c>
      <c r="H41" s="256">
        <f t="shared" si="0"/>
        <v>101.11051688328845</v>
      </c>
      <c r="J41" s="229"/>
      <c r="L41" s="275"/>
    </row>
    <row r="42" spans="2:12" x14ac:dyDescent="0.2">
      <c r="C42" s="233" t="s">
        <v>69</v>
      </c>
      <c r="E42" s="236"/>
      <c r="F42" s="265"/>
      <c r="G42" s="237"/>
    </row>
  </sheetData>
  <printOptions gridLines="1"/>
  <pageMargins left="0.23622047244094491" right="0.23622047244094491" top="0.74803149606299213" bottom="0.74803149606299213" header="0.31496062992125984" footer="0.31496062992125984"/>
  <pageSetup paperSize="9" scale="5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Q115"/>
  <sheetViews>
    <sheetView workbookViewId="0">
      <selection activeCell="F113" sqref="F113"/>
    </sheetView>
  </sheetViews>
  <sheetFormatPr defaultRowHeight="12" x14ac:dyDescent="0.2"/>
  <cols>
    <col min="1" max="1" width="3.28515625" style="10" customWidth="1"/>
    <col min="2" max="2" width="40.7109375" style="10" customWidth="1"/>
    <col min="3" max="3" width="4.85546875" style="10" customWidth="1"/>
    <col min="4" max="4" width="9.140625" style="10"/>
    <col min="5" max="5" width="4.85546875" style="10" customWidth="1"/>
    <col min="6" max="6" width="9.7109375" style="10" customWidth="1"/>
    <col min="7" max="8" width="9.140625" style="10"/>
    <col min="9" max="9" width="9.140625" style="23"/>
    <col min="10" max="11" width="9.140625" style="10"/>
    <col min="12" max="14" width="9.140625" style="10" hidden="1" customWidth="1"/>
    <col min="15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10">
        <v>7</v>
      </c>
      <c r="H1" s="10">
        <v>8</v>
      </c>
    </row>
    <row r="2" spans="1:9" hidden="1" x14ac:dyDescent="0.2"/>
    <row r="3" spans="1:9" x14ac:dyDescent="0.2">
      <c r="A3" s="10">
        <v>1</v>
      </c>
      <c r="B3" s="95" t="s">
        <v>118</v>
      </c>
      <c r="C3" s="27" t="s">
        <v>119</v>
      </c>
      <c r="D3" s="27" t="s">
        <v>119</v>
      </c>
      <c r="E3" s="27"/>
      <c r="F3" s="27" t="s">
        <v>119</v>
      </c>
      <c r="G3" s="27" t="s">
        <v>119</v>
      </c>
      <c r="H3" s="27" t="s">
        <v>119</v>
      </c>
      <c r="I3" s="27" t="s">
        <v>119</v>
      </c>
    </row>
    <row r="4" spans="1:9" x14ac:dyDescent="0.2">
      <c r="A4" s="10">
        <v>1</v>
      </c>
      <c r="B4" s="95" t="s">
        <v>0</v>
      </c>
      <c r="C4" s="24" t="s">
        <v>119</v>
      </c>
      <c r="D4" s="24" t="s">
        <v>119</v>
      </c>
      <c r="E4" s="24"/>
      <c r="F4" s="24" t="s">
        <v>119</v>
      </c>
      <c r="G4" s="24" t="s">
        <v>119</v>
      </c>
      <c r="H4" s="24" t="s">
        <v>119</v>
      </c>
      <c r="I4" s="25" t="s">
        <v>119</v>
      </c>
    </row>
    <row r="5" spans="1:9" x14ac:dyDescent="0.2">
      <c r="A5" s="10">
        <v>1</v>
      </c>
      <c r="B5" s="24" t="s">
        <v>119</v>
      </c>
      <c r="C5" s="24" t="s">
        <v>119</v>
      </c>
      <c r="D5" s="61" t="s">
        <v>119</v>
      </c>
      <c r="E5" s="62"/>
      <c r="F5" s="62" t="s">
        <v>119</v>
      </c>
      <c r="G5" s="175" t="s">
        <v>120</v>
      </c>
      <c r="H5" s="62"/>
      <c r="I5" s="61" t="s">
        <v>119</v>
      </c>
    </row>
    <row r="6" spans="1:9" x14ac:dyDescent="0.2">
      <c r="A6" s="10">
        <v>1</v>
      </c>
      <c r="B6" s="79" t="s">
        <v>121</v>
      </c>
      <c r="C6" s="24" t="s">
        <v>119</v>
      </c>
      <c r="D6" s="61" t="s">
        <v>119</v>
      </c>
      <c r="E6" s="62"/>
      <c r="F6" s="62" t="s">
        <v>119</v>
      </c>
      <c r="G6" s="62" t="s">
        <v>119</v>
      </c>
      <c r="H6" s="62" t="s">
        <v>119</v>
      </c>
      <c r="I6" s="61" t="s">
        <v>119</v>
      </c>
    </row>
    <row r="7" spans="1:9" x14ac:dyDescent="0.2">
      <c r="A7" s="10">
        <v>1</v>
      </c>
      <c r="B7" s="95" t="s">
        <v>73</v>
      </c>
      <c r="C7" s="24" t="s">
        <v>119</v>
      </c>
      <c r="D7" s="61" t="s">
        <v>119</v>
      </c>
      <c r="E7" s="62"/>
      <c r="F7" s="62" t="s">
        <v>119</v>
      </c>
      <c r="G7" s="62" t="s">
        <v>119</v>
      </c>
      <c r="H7" s="62" t="s">
        <v>119</v>
      </c>
      <c r="I7" s="61" t="s">
        <v>119</v>
      </c>
    </row>
    <row r="8" spans="1:9" x14ac:dyDescent="0.2">
      <c r="A8" s="10">
        <v>1</v>
      </c>
      <c r="B8" s="24" t="s">
        <v>119</v>
      </c>
      <c r="C8" s="24" t="s">
        <v>119</v>
      </c>
      <c r="D8" s="61" t="s">
        <v>119</v>
      </c>
      <c r="E8" s="62"/>
      <c r="F8" s="62" t="s">
        <v>119</v>
      </c>
      <c r="G8" s="62" t="s">
        <v>119</v>
      </c>
      <c r="H8" s="62" t="s">
        <v>119</v>
      </c>
      <c r="I8" s="61" t="s">
        <v>119</v>
      </c>
    </row>
    <row r="9" spans="1:9" x14ac:dyDescent="0.2">
      <c r="A9" s="10">
        <v>1</v>
      </c>
      <c r="B9" s="95" t="s">
        <v>122</v>
      </c>
      <c r="C9" s="95" t="s">
        <v>119</v>
      </c>
      <c r="D9" s="101" t="s">
        <v>119</v>
      </c>
      <c r="E9" s="102"/>
      <c r="F9" s="102" t="s">
        <v>119</v>
      </c>
      <c r="G9" s="144">
        <v>25000</v>
      </c>
      <c r="H9" s="145" t="s">
        <v>1</v>
      </c>
      <c r="I9" s="61" t="s">
        <v>119</v>
      </c>
    </row>
    <row r="10" spans="1:9" x14ac:dyDescent="0.2">
      <c r="A10" s="10">
        <v>1</v>
      </c>
      <c r="B10" s="24" t="s">
        <v>119</v>
      </c>
      <c r="C10" s="24" t="s">
        <v>119</v>
      </c>
      <c r="D10" s="61" t="s">
        <v>119</v>
      </c>
      <c r="E10" s="62"/>
      <c r="F10" s="62" t="s">
        <v>119</v>
      </c>
      <c r="G10" s="96" t="s">
        <v>119</v>
      </c>
      <c r="H10" s="97" t="s">
        <v>119</v>
      </c>
      <c r="I10" s="61" t="s">
        <v>119</v>
      </c>
    </row>
    <row r="11" spans="1:9" x14ac:dyDescent="0.2">
      <c r="A11" s="10">
        <v>1</v>
      </c>
      <c r="B11" s="24" t="s">
        <v>123</v>
      </c>
      <c r="C11" s="24" t="s">
        <v>119</v>
      </c>
      <c r="D11" s="61" t="s">
        <v>119</v>
      </c>
      <c r="E11" s="62"/>
      <c r="F11" s="62" t="s">
        <v>119</v>
      </c>
      <c r="G11" s="96">
        <v>26315.78947368421</v>
      </c>
      <c r="H11" s="97" t="s">
        <v>1</v>
      </c>
      <c r="I11" s="61" t="s">
        <v>119</v>
      </c>
    </row>
    <row r="12" spans="1:9" x14ac:dyDescent="0.2">
      <c r="A12" s="10">
        <v>1</v>
      </c>
      <c r="B12" s="24" t="s">
        <v>124</v>
      </c>
      <c r="C12" s="24" t="s">
        <v>119</v>
      </c>
      <c r="D12" s="61" t="s">
        <v>119</v>
      </c>
      <c r="E12" s="62"/>
      <c r="F12" s="62" t="s">
        <v>119</v>
      </c>
      <c r="G12" s="40">
        <v>5</v>
      </c>
      <c r="H12" s="73" t="s">
        <v>2</v>
      </c>
      <c r="I12" s="61" t="s">
        <v>119</v>
      </c>
    </row>
    <row r="13" spans="1:9" x14ac:dyDescent="0.2">
      <c r="A13" s="10">
        <v>1</v>
      </c>
      <c r="B13" s="24" t="s">
        <v>119</v>
      </c>
      <c r="C13" s="24" t="s">
        <v>119</v>
      </c>
      <c r="D13" s="61" t="s">
        <v>119</v>
      </c>
      <c r="E13" s="62" t="s">
        <v>119</v>
      </c>
      <c r="F13" s="62" t="s">
        <v>119</v>
      </c>
      <c r="G13" s="40" t="s">
        <v>119</v>
      </c>
      <c r="H13" s="73" t="s">
        <v>119</v>
      </c>
      <c r="I13" s="61" t="s">
        <v>119</v>
      </c>
    </row>
    <row r="14" spans="1:9" hidden="1" x14ac:dyDescent="0.2">
      <c r="A14" s="10">
        <v>0</v>
      </c>
      <c r="B14" s="24" t="s">
        <v>119</v>
      </c>
      <c r="C14" s="24" t="s">
        <v>119</v>
      </c>
      <c r="D14" s="61" t="s">
        <v>119</v>
      </c>
      <c r="E14" s="62"/>
      <c r="F14" s="62" t="s">
        <v>119</v>
      </c>
      <c r="G14" s="40" t="s">
        <v>119</v>
      </c>
      <c r="H14" s="73" t="s">
        <v>119</v>
      </c>
      <c r="I14" s="61" t="s">
        <v>119</v>
      </c>
    </row>
    <row r="15" spans="1:9" x14ac:dyDescent="0.2">
      <c r="A15" s="10">
        <v>1</v>
      </c>
      <c r="B15" s="24" t="s">
        <v>125</v>
      </c>
      <c r="C15" s="24" t="s">
        <v>119</v>
      </c>
      <c r="D15" s="61" t="s">
        <v>119</v>
      </c>
      <c r="E15" s="62"/>
      <c r="F15" s="62" t="s">
        <v>119</v>
      </c>
      <c r="G15" s="249">
        <v>0.5</v>
      </c>
      <c r="H15" s="73" t="s">
        <v>3</v>
      </c>
      <c r="I15" s="61" t="s">
        <v>119</v>
      </c>
    </row>
    <row r="16" spans="1:9" x14ac:dyDescent="0.2">
      <c r="A16" s="10">
        <v>1</v>
      </c>
      <c r="B16" s="24" t="s">
        <v>126</v>
      </c>
      <c r="C16" s="24" t="s">
        <v>119</v>
      </c>
      <c r="D16" s="61" t="s">
        <v>119</v>
      </c>
      <c r="E16" s="62"/>
      <c r="F16" s="62" t="s">
        <v>119</v>
      </c>
      <c r="G16" s="40">
        <v>1</v>
      </c>
      <c r="H16" s="73" t="s">
        <v>127</v>
      </c>
      <c r="I16" s="61" t="s">
        <v>119</v>
      </c>
    </row>
    <row r="17" spans="1:14" hidden="1" x14ac:dyDescent="0.2">
      <c r="A17" s="10">
        <v>0</v>
      </c>
      <c r="B17" s="24" t="s">
        <v>119</v>
      </c>
      <c r="C17" s="24" t="s">
        <v>119</v>
      </c>
      <c r="D17" s="61" t="s">
        <v>119</v>
      </c>
      <c r="E17" s="62"/>
      <c r="F17" s="62" t="s">
        <v>119</v>
      </c>
      <c r="G17" s="40" t="s">
        <v>119</v>
      </c>
      <c r="H17" s="73" t="s">
        <v>119</v>
      </c>
      <c r="I17" s="61" t="s">
        <v>119</v>
      </c>
    </row>
    <row r="18" spans="1:14" x14ac:dyDescent="0.2">
      <c r="A18" s="10">
        <v>1</v>
      </c>
      <c r="B18" s="24" t="s">
        <v>128</v>
      </c>
      <c r="C18" s="25" t="s">
        <v>119</v>
      </c>
      <c r="D18" s="25" t="s">
        <v>119</v>
      </c>
      <c r="E18" s="25" t="s">
        <v>119</v>
      </c>
      <c r="F18" s="25" t="s">
        <v>119</v>
      </c>
      <c r="G18" s="40">
        <v>3.472</v>
      </c>
      <c r="H18" s="73" t="s">
        <v>2</v>
      </c>
      <c r="I18" s="25" t="s">
        <v>119</v>
      </c>
    </row>
    <row r="19" spans="1:14" x14ac:dyDescent="0.2">
      <c r="A19" s="10">
        <v>1</v>
      </c>
      <c r="B19" s="24" t="s">
        <v>119</v>
      </c>
      <c r="C19" s="25" t="s">
        <v>119</v>
      </c>
      <c r="D19" s="61" t="s">
        <v>119</v>
      </c>
      <c r="E19" s="62" t="s">
        <v>119</v>
      </c>
      <c r="F19" s="62" t="s">
        <v>119</v>
      </c>
      <c r="G19" s="62" t="s">
        <v>119</v>
      </c>
      <c r="H19" s="62" t="s">
        <v>119</v>
      </c>
      <c r="I19" s="61" t="s">
        <v>119</v>
      </c>
    </row>
    <row r="20" spans="1:14" hidden="1" x14ac:dyDescent="0.2">
      <c r="A20" s="10">
        <v>0</v>
      </c>
      <c r="B20" s="24" t="s">
        <v>129</v>
      </c>
      <c r="C20" s="27" t="s">
        <v>119</v>
      </c>
      <c r="D20" s="27" t="s">
        <v>119</v>
      </c>
      <c r="E20" s="24" t="s">
        <v>119</v>
      </c>
      <c r="F20" s="28" t="s">
        <v>119</v>
      </c>
      <c r="G20" s="27" t="s">
        <v>119</v>
      </c>
      <c r="H20" s="24" t="s">
        <v>119</v>
      </c>
      <c r="I20" s="25" t="s">
        <v>119</v>
      </c>
    </row>
    <row r="21" spans="1:14" x14ac:dyDescent="0.2">
      <c r="A21" s="10">
        <v>1</v>
      </c>
      <c r="B21" s="24" t="s">
        <v>226</v>
      </c>
      <c r="C21" s="27" t="s">
        <v>119</v>
      </c>
      <c r="D21" s="27" t="s">
        <v>119</v>
      </c>
      <c r="E21" s="24" t="s">
        <v>119</v>
      </c>
      <c r="F21" s="24" t="s">
        <v>119</v>
      </c>
      <c r="G21" s="200">
        <v>3500</v>
      </c>
      <c r="H21" s="24" t="s">
        <v>209</v>
      </c>
      <c r="I21" s="24" t="s">
        <v>119</v>
      </c>
    </row>
    <row r="22" spans="1:14" hidden="1" x14ac:dyDescent="0.2">
      <c r="A22" s="10">
        <v>0</v>
      </c>
      <c r="B22" s="24" t="s">
        <v>119</v>
      </c>
      <c r="C22" s="27" t="s">
        <v>119</v>
      </c>
      <c r="D22" s="29" t="s">
        <v>119</v>
      </c>
      <c r="E22" s="24" t="s">
        <v>119</v>
      </c>
      <c r="F22" s="28" t="s">
        <v>119</v>
      </c>
      <c r="G22" s="27" t="s">
        <v>119</v>
      </c>
      <c r="H22" s="24" t="s">
        <v>119</v>
      </c>
      <c r="I22" s="24" t="s">
        <v>119</v>
      </c>
    </row>
    <row r="23" spans="1:14" hidden="1" x14ac:dyDescent="0.2">
      <c r="A23" s="10">
        <v>0</v>
      </c>
      <c r="B23" s="24" t="s">
        <v>119</v>
      </c>
      <c r="C23" s="27" t="s">
        <v>119</v>
      </c>
      <c r="D23" s="29" t="s">
        <v>119</v>
      </c>
      <c r="E23" s="24" t="s">
        <v>119</v>
      </c>
      <c r="F23" s="28" t="s">
        <v>119</v>
      </c>
      <c r="G23" s="27" t="s">
        <v>119</v>
      </c>
      <c r="H23" s="24" t="s">
        <v>119</v>
      </c>
      <c r="I23" s="24" t="s">
        <v>119</v>
      </c>
    </row>
    <row r="24" spans="1:14" ht="13.5" hidden="1" x14ac:dyDescent="0.2">
      <c r="A24" s="10">
        <v>0</v>
      </c>
      <c r="B24" s="24" t="s">
        <v>119</v>
      </c>
      <c r="C24" s="27" t="s">
        <v>119</v>
      </c>
      <c r="D24" s="29" t="s">
        <v>119</v>
      </c>
      <c r="E24" s="58" t="s">
        <v>119</v>
      </c>
      <c r="F24" s="28" t="s">
        <v>119</v>
      </c>
      <c r="G24" s="27" t="s">
        <v>119</v>
      </c>
      <c r="H24" s="24" t="s">
        <v>119</v>
      </c>
      <c r="I24" s="24" t="s">
        <v>119</v>
      </c>
    </row>
    <row r="25" spans="1:14" hidden="1" x14ac:dyDescent="0.2">
      <c r="A25" s="10">
        <v>0</v>
      </c>
      <c r="B25" s="24" t="s">
        <v>119</v>
      </c>
      <c r="C25" s="27" t="s">
        <v>119</v>
      </c>
      <c r="D25" s="27" t="s">
        <v>119</v>
      </c>
      <c r="E25" s="24" t="s">
        <v>119</v>
      </c>
      <c r="F25" s="28" t="s">
        <v>119</v>
      </c>
      <c r="G25" s="27" t="s">
        <v>119</v>
      </c>
      <c r="H25" s="24" t="s">
        <v>119</v>
      </c>
      <c r="I25" s="24" t="s">
        <v>119</v>
      </c>
    </row>
    <row r="26" spans="1:14" hidden="1" x14ac:dyDescent="0.2">
      <c r="A26" s="10">
        <v>0</v>
      </c>
      <c r="B26" s="24" t="s">
        <v>119</v>
      </c>
      <c r="C26" s="27" t="s">
        <v>119</v>
      </c>
      <c r="D26" s="29" t="s">
        <v>119</v>
      </c>
      <c r="E26" s="24" t="s">
        <v>119</v>
      </c>
      <c r="F26" s="28" t="s">
        <v>119</v>
      </c>
      <c r="G26" s="27" t="s">
        <v>119</v>
      </c>
      <c r="H26" s="24" t="s">
        <v>119</v>
      </c>
      <c r="I26" s="24" t="s">
        <v>119</v>
      </c>
    </row>
    <row r="27" spans="1:14" hidden="1" x14ac:dyDescent="0.2">
      <c r="A27" s="10">
        <v>0</v>
      </c>
      <c r="B27" s="24" t="s">
        <v>119</v>
      </c>
      <c r="C27" s="27" t="s">
        <v>119</v>
      </c>
      <c r="D27" s="27" t="s">
        <v>119</v>
      </c>
      <c r="E27" s="24" t="s">
        <v>119</v>
      </c>
      <c r="F27" s="28" t="s">
        <v>119</v>
      </c>
      <c r="G27" s="27" t="s">
        <v>119</v>
      </c>
      <c r="H27" s="24" t="s">
        <v>119</v>
      </c>
      <c r="I27" s="24" t="s">
        <v>119</v>
      </c>
    </row>
    <row r="28" spans="1:14" x14ac:dyDescent="0.2">
      <c r="A28" s="10">
        <v>1</v>
      </c>
      <c r="B28" s="24"/>
      <c r="C28" s="27" t="s">
        <v>119</v>
      </c>
      <c r="D28" s="61" t="s">
        <v>119</v>
      </c>
      <c r="E28" s="62"/>
      <c r="F28" s="62" t="s">
        <v>119</v>
      </c>
      <c r="G28" s="62" t="s">
        <v>119</v>
      </c>
      <c r="H28" s="62" t="s">
        <v>119</v>
      </c>
      <c r="I28" s="61" t="s">
        <v>119</v>
      </c>
      <c r="L28" s="10" t="s">
        <v>9</v>
      </c>
    </row>
    <row r="29" spans="1:14" x14ac:dyDescent="0.2">
      <c r="A29" s="10">
        <v>1</v>
      </c>
      <c r="B29" s="159">
        <v>0</v>
      </c>
      <c r="C29" s="160" t="s">
        <v>119</v>
      </c>
      <c r="D29" s="161" t="s">
        <v>132</v>
      </c>
      <c r="E29" s="162"/>
      <c r="F29" s="162" t="s">
        <v>133</v>
      </c>
      <c r="G29" s="162" t="s">
        <v>134</v>
      </c>
      <c r="H29" s="162" t="s">
        <v>119</v>
      </c>
      <c r="I29" s="161" t="s">
        <v>135</v>
      </c>
    </row>
    <row r="30" spans="1:14" x14ac:dyDescent="0.2">
      <c r="A30" s="10">
        <v>1</v>
      </c>
      <c r="B30" s="163" t="s">
        <v>136</v>
      </c>
      <c r="C30" s="164" t="s">
        <v>119</v>
      </c>
      <c r="D30" s="165" t="s">
        <v>3</v>
      </c>
      <c r="E30" s="165"/>
      <c r="F30" s="165" t="s">
        <v>137</v>
      </c>
      <c r="G30" s="165" t="s">
        <v>108</v>
      </c>
      <c r="H30" s="165" t="s">
        <v>119</v>
      </c>
      <c r="I30" s="166" t="s">
        <v>138</v>
      </c>
    </row>
    <row r="31" spans="1:14" x14ac:dyDescent="0.2">
      <c r="A31" s="10">
        <v>1</v>
      </c>
      <c r="B31" s="90" t="s">
        <v>139</v>
      </c>
      <c r="C31" s="91" t="s">
        <v>119</v>
      </c>
      <c r="D31" s="91" t="s">
        <v>119</v>
      </c>
      <c r="E31" s="91"/>
      <c r="F31" s="91" t="s">
        <v>119</v>
      </c>
      <c r="G31" s="91" t="s">
        <v>119</v>
      </c>
      <c r="H31" s="91">
        <v>263.78115741847131</v>
      </c>
      <c r="I31" s="91" t="s">
        <v>119</v>
      </c>
      <c r="L31" s="63">
        <f>+H31</f>
        <v>263.78115741847131</v>
      </c>
      <c r="N31" s="218">
        <v>96.299694205909731</v>
      </c>
    </row>
    <row r="32" spans="1:14" hidden="1" x14ac:dyDescent="0.2">
      <c r="A32" s="10">
        <v>0</v>
      </c>
      <c r="B32" s="11" t="s">
        <v>240</v>
      </c>
      <c r="C32" s="75" t="s">
        <v>119</v>
      </c>
      <c r="D32" s="7" t="s">
        <v>119</v>
      </c>
      <c r="E32" s="9" t="s">
        <v>119</v>
      </c>
      <c r="F32" s="81" t="s">
        <v>119</v>
      </c>
      <c r="G32" s="24" t="s">
        <v>119</v>
      </c>
      <c r="H32" s="24" t="s">
        <v>119</v>
      </c>
      <c r="I32" s="24" t="s">
        <v>119</v>
      </c>
    </row>
    <row r="33" spans="1:14" x14ac:dyDescent="0.2">
      <c r="A33" s="10">
        <v>1</v>
      </c>
      <c r="B33" s="26" t="s">
        <v>141</v>
      </c>
      <c r="C33" s="27" t="s">
        <v>119</v>
      </c>
      <c r="D33" s="29">
        <v>25000</v>
      </c>
      <c r="E33" s="27"/>
      <c r="F33" s="71">
        <v>1.0551246296738852E-2</v>
      </c>
      <c r="G33" s="27">
        <v>263.78115741847131</v>
      </c>
      <c r="H33" s="27" t="s">
        <v>119</v>
      </c>
      <c r="I33" s="27">
        <v>2.5161082546010531</v>
      </c>
    </row>
    <row r="34" spans="1:14" x14ac:dyDescent="0.2">
      <c r="A34" s="10">
        <v>1</v>
      </c>
      <c r="B34" s="43" t="s">
        <v>142</v>
      </c>
      <c r="C34" s="91" t="s">
        <v>119</v>
      </c>
      <c r="D34" s="91" t="s">
        <v>119</v>
      </c>
      <c r="E34" s="91"/>
      <c r="F34" s="93" t="s">
        <v>119</v>
      </c>
      <c r="G34" s="91" t="s">
        <v>119</v>
      </c>
      <c r="H34" s="91">
        <v>3524.7577353216238</v>
      </c>
      <c r="I34" s="91" t="s">
        <v>119</v>
      </c>
      <c r="L34" s="10">
        <f>SUBTOTAL(9,G35:G46)</f>
        <v>3409.7577353216234</v>
      </c>
      <c r="N34" s="218">
        <v>101.09430860200408</v>
      </c>
    </row>
    <row r="35" spans="1:14" x14ac:dyDescent="0.2">
      <c r="A35" s="10">
        <v>1</v>
      </c>
      <c r="B35" s="26" t="s">
        <v>241</v>
      </c>
      <c r="C35" s="27" t="s">
        <v>119</v>
      </c>
      <c r="D35" s="27">
        <v>50</v>
      </c>
      <c r="E35" s="27"/>
      <c r="F35" s="71">
        <v>0.13825000000000001</v>
      </c>
      <c r="G35" s="27">
        <v>6.9125000000000005</v>
      </c>
      <c r="H35" s="27" t="s">
        <v>119</v>
      </c>
      <c r="I35" s="27">
        <v>6.5935711557810708E-2</v>
      </c>
      <c r="M35" s="218">
        <v>99.848331648129431</v>
      </c>
    </row>
    <row r="36" spans="1:14" x14ac:dyDescent="0.2">
      <c r="A36" s="10">
        <v>1</v>
      </c>
      <c r="B36" s="26" t="s">
        <v>242</v>
      </c>
      <c r="C36" s="27" t="s">
        <v>119</v>
      </c>
      <c r="D36" s="27">
        <v>3500</v>
      </c>
      <c r="E36" s="27"/>
      <c r="F36" s="71">
        <v>0.7941666666666668</v>
      </c>
      <c r="G36" s="27">
        <v>2779.5833333333339</v>
      </c>
      <c r="H36" s="27" t="s">
        <v>119</v>
      </c>
      <c r="I36" s="27">
        <v>26.513389499828527</v>
      </c>
      <c r="M36" s="218">
        <v>101.42613878246065</v>
      </c>
    </row>
    <row r="37" spans="1:14" x14ac:dyDescent="0.2">
      <c r="A37" s="10">
        <v>1</v>
      </c>
      <c r="B37" s="26" t="s">
        <v>148</v>
      </c>
      <c r="C37" s="27" t="s">
        <v>119</v>
      </c>
      <c r="D37" s="27">
        <v>135.75309641625424</v>
      </c>
      <c r="E37" s="27"/>
      <c r="F37" s="71">
        <v>0.34434350875143921</v>
      </c>
      <c r="G37" s="27">
        <v>46.745697543845409</v>
      </c>
      <c r="H37" s="27" t="s">
        <v>119</v>
      </c>
      <c r="I37" s="27">
        <v>0.44588945096848476</v>
      </c>
    </row>
    <row r="38" spans="1:14" hidden="1" x14ac:dyDescent="0.2">
      <c r="A38" s="10">
        <v>0</v>
      </c>
      <c r="B38" s="11" t="s">
        <v>53</v>
      </c>
      <c r="C38" s="75" t="s">
        <v>119</v>
      </c>
      <c r="D38" s="27">
        <v>20.042105263157893</v>
      </c>
      <c r="E38" s="9" t="s">
        <v>119</v>
      </c>
      <c r="F38" s="28" t="s">
        <v>119</v>
      </c>
      <c r="G38" s="27" t="s">
        <v>119</v>
      </c>
      <c r="H38" s="24" t="s">
        <v>119</v>
      </c>
      <c r="I38" s="24" t="s">
        <v>119</v>
      </c>
    </row>
    <row r="39" spans="1:14" hidden="1" x14ac:dyDescent="0.2">
      <c r="A39" s="10">
        <v>0</v>
      </c>
      <c r="B39" s="11" t="s">
        <v>12</v>
      </c>
      <c r="C39" s="75" t="s">
        <v>119</v>
      </c>
      <c r="D39" s="82">
        <v>9.4736842105191954E-3</v>
      </c>
      <c r="E39" s="9" t="s">
        <v>119</v>
      </c>
      <c r="F39" s="13" t="s">
        <v>119</v>
      </c>
      <c r="G39" s="27" t="s">
        <v>119</v>
      </c>
      <c r="H39" s="24" t="s">
        <v>119</v>
      </c>
      <c r="I39" s="24" t="s">
        <v>119</v>
      </c>
    </row>
    <row r="40" spans="1:14" hidden="1" x14ac:dyDescent="0.2">
      <c r="A40" s="10">
        <v>0</v>
      </c>
      <c r="B40" s="11" t="s">
        <v>54</v>
      </c>
      <c r="C40" s="75" t="s">
        <v>119</v>
      </c>
      <c r="D40" s="82">
        <v>29.974736842105244</v>
      </c>
      <c r="E40" s="9" t="s">
        <v>119</v>
      </c>
      <c r="F40" s="13" t="s">
        <v>119</v>
      </c>
      <c r="G40" s="27" t="s">
        <v>119</v>
      </c>
      <c r="H40" s="24" t="s">
        <v>119</v>
      </c>
      <c r="I40" s="24" t="s">
        <v>119</v>
      </c>
    </row>
    <row r="41" spans="1:14" x14ac:dyDescent="0.2">
      <c r="A41" s="10">
        <v>1</v>
      </c>
      <c r="B41" s="26" t="s">
        <v>149</v>
      </c>
      <c r="C41" s="27" t="s">
        <v>119</v>
      </c>
      <c r="D41" s="27" t="s">
        <v>119</v>
      </c>
      <c r="E41" s="27" t="s">
        <v>119</v>
      </c>
      <c r="F41" s="70" t="s">
        <v>119</v>
      </c>
      <c r="G41" s="27">
        <v>152.17175999999995</v>
      </c>
      <c r="H41" s="27" t="s">
        <v>119</v>
      </c>
      <c r="I41" s="27">
        <v>1.4515086111543425</v>
      </c>
    </row>
    <row r="42" spans="1:14" hidden="1" x14ac:dyDescent="0.2">
      <c r="A42" s="10">
        <v>0</v>
      </c>
      <c r="B42" s="26" t="s">
        <v>243</v>
      </c>
      <c r="C42" s="27" t="s">
        <v>119</v>
      </c>
      <c r="D42" s="27">
        <v>2</v>
      </c>
      <c r="E42" s="27" t="s">
        <v>119</v>
      </c>
      <c r="F42" s="71">
        <v>39.78</v>
      </c>
      <c r="G42" s="27">
        <v>79.56</v>
      </c>
      <c r="H42" s="27" t="s">
        <v>119</v>
      </c>
      <c r="I42" s="27">
        <v>0.75889261649756523</v>
      </c>
    </row>
    <row r="43" spans="1:14" hidden="1" x14ac:dyDescent="0.2">
      <c r="A43" s="10">
        <v>0</v>
      </c>
      <c r="B43" s="26" t="s">
        <v>244</v>
      </c>
      <c r="C43" s="27" t="s">
        <v>119</v>
      </c>
      <c r="D43" s="27">
        <v>2</v>
      </c>
      <c r="E43" s="27"/>
      <c r="F43" s="71">
        <v>20.399999999999999</v>
      </c>
      <c r="G43" s="27">
        <v>40.799999999999997</v>
      </c>
      <c r="H43" s="27" t="s">
        <v>119</v>
      </c>
      <c r="I43" s="27">
        <v>0.38917570076798214</v>
      </c>
    </row>
    <row r="44" spans="1:14" hidden="1" x14ac:dyDescent="0.2">
      <c r="A44" s="10">
        <v>0</v>
      </c>
      <c r="B44" s="26" t="s">
        <v>245</v>
      </c>
      <c r="C44" s="27" t="s">
        <v>119</v>
      </c>
      <c r="D44" s="27">
        <v>0.4</v>
      </c>
      <c r="E44" s="27"/>
      <c r="F44" s="71">
        <v>79.529399999999995</v>
      </c>
      <c r="G44" s="27">
        <v>31.81176</v>
      </c>
      <c r="H44" s="27" t="s">
        <v>119</v>
      </c>
      <c r="I44" s="27">
        <v>0.30344029388879568</v>
      </c>
    </row>
    <row r="45" spans="1:14" x14ac:dyDescent="0.2">
      <c r="A45" s="10">
        <v>1</v>
      </c>
      <c r="B45" s="26" t="s">
        <v>246</v>
      </c>
      <c r="C45" s="27" t="s">
        <v>119</v>
      </c>
      <c r="D45" s="27">
        <v>77.777777777777786</v>
      </c>
      <c r="E45" s="27"/>
      <c r="F45" s="71">
        <v>0.61749999999999994</v>
      </c>
      <c r="G45" s="27">
        <v>48.027777777777779</v>
      </c>
      <c r="H45" s="27" t="s">
        <v>119</v>
      </c>
      <c r="I45" s="27">
        <v>0.45811872727930358</v>
      </c>
    </row>
    <row r="46" spans="1:14" x14ac:dyDescent="0.2">
      <c r="A46" s="10">
        <v>1</v>
      </c>
      <c r="B46" s="26" t="s">
        <v>247</v>
      </c>
      <c r="C46" s="27" t="s">
        <v>119</v>
      </c>
      <c r="D46" s="27">
        <v>56.666666666666664</v>
      </c>
      <c r="E46" s="27"/>
      <c r="F46" s="71">
        <v>6.6408823529411753</v>
      </c>
      <c r="G46" s="27">
        <v>376.31666666666661</v>
      </c>
      <c r="H46" s="27" t="s">
        <v>119</v>
      </c>
      <c r="I46" s="27">
        <v>3.5895417269772336</v>
      </c>
      <c r="L46" s="10">
        <f>SUBTOTAL(9,G47:G74)</f>
        <v>1210.9159999999999</v>
      </c>
      <c r="N46" s="218" t="e">
        <v>#VALUE!</v>
      </c>
    </row>
    <row r="47" spans="1:14" x14ac:dyDescent="0.2">
      <c r="A47" s="10">
        <v>1</v>
      </c>
      <c r="B47" s="26" t="s">
        <v>203</v>
      </c>
      <c r="C47" s="27" t="s">
        <v>119</v>
      </c>
      <c r="D47" s="70">
        <v>2500</v>
      </c>
      <c r="E47" s="27"/>
      <c r="F47" s="71">
        <v>4.5999999999999999E-2</v>
      </c>
      <c r="G47" s="27">
        <v>115</v>
      </c>
      <c r="H47" s="27" t="s">
        <v>119</v>
      </c>
      <c r="I47" s="27">
        <v>1.0969413134391652</v>
      </c>
    </row>
    <row r="48" spans="1:14" s="176" customFormat="1" x14ac:dyDescent="0.2">
      <c r="A48" s="176">
        <v>1</v>
      </c>
      <c r="B48" s="43" t="s">
        <v>159</v>
      </c>
      <c r="C48" s="91" t="s">
        <v>119</v>
      </c>
      <c r="D48" s="91" t="s">
        <v>119</v>
      </c>
      <c r="E48" s="91"/>
      <c r="F48" s="93" t="s">
        <v>119</v>
      </c>
      <c r="G48" s="91" t="s">
        <v>119</v>
      </c>
      <c r="H48" s="91">
        <v>1095.9159999999999</v>
      </c>
      <c r="I48" s="91" t="s">
        <v>119</v>
      </c>
      <c r="L48" s="10"/>
      <c r="M48" s="10"/>
      <c r="N48" s="10"/>
    </row>
    <row r="49" spans="1:12" x14ac:dyDescent="0.2">
      <c r="A49" s="10">
        <v>1</v>
      </c>
      <c r="B49" s="26" t="s">
        <v>160</v>
      </c>
      <c r="C49" s="27" t="s">
        <v>119</v>
      </c>
      <c r="D49" s="27">
        <v>1</v>
      </c>
      <c r="E49" s="27"/>
      <c r="F49" s="72">
        <v>45</v>
      </c>
      <c r="G49" s="27">
        <v>45</v>
      </c>
      <c r="H49" s="27" t="s">
        <v>119</v>
      </c>
      <c r="I49" s="27">
        <v>0.42923790525880379</v>
      </c>
    </row>
    <row r="50" spans="1:12" x14ac:dyDescent="0.2">
      <c r="A50" s="10">
        <v>1</v>
      </c>
      <c r="B50" s="26" t="s">
        <v>161</v>
      </c>
      <c r="C50" s="27" t="s">
        <v>119</v>
      </c>
      <c r="D50" s="27">
        <v>336</v>
      </c>
      <c r="E50" s="27"/>
      <c r="F50" s="71">
        <v>0.2</v>
      </c>
      <c r="G50" s="27">
        <v>67.2</v>
      </c>
      <c r="H50" s="27" t="s">
        <v>119</v>
      </c>
      <c r="I50" s="27">
        <v>0.64099527185314709</v>
      </c>
    </row>
    <row r="51" spans="1:12" x14ac:dyDescent="0.2">
      <c r="A51" s="10">
        <v>1</v>
      </c>
      <c r="B51" s="26" t="s">
        <v>163</v>
      </c>
      <c r="C51" s="27" t="s">
        <v>119</v>
      </c>
      <c r="D51" s="27">
        <v>25000</v>
      </c>
      <c r="E51" s="27"/>
      <c r="F51" s="71">
        <v>0.03</v>
      </c>
      <c r="G51" s="27">
        <v>750</v>
      </c>
      <c r="H51" s="27" t="s">
        <v>119</v>
      </c>
      <c r="I51" s="27">
        <v>7.1539650876467302</v>
      </c>
      <c r="L51" s="63"/>
    </row>
    <row r="52" spans="1:12" hidden="1" x14ac:dyDescent="0.2">
      <c r="A52" s="10">
        <v>0</v>
      </c>
      <c r="B52" s="26">
        <v>0</v>
      </c>
      <c r="C52" s="27" t="s">
        <v>119</v>
      </c>
      <c r="D52" s="29" t="s">
        <v>119</v>
      </c>
      <c r="E52" s="27"/>
      <c r="F52" s="72" t="s">
        <v>119</v>
      </c>
      <c r="G52" s="27" t="s">
        <v>119</v>
      </c>
      <c r="H52" s="27" t="s">
        <v>119</v>
      </c>
      <c r="I52" s="27" t="s">
        <v>119</v>
      </c>
    </row>
    <row r="53" spans="1:12" hidden="1" x14ac:dyDescent="0.2">
      <c r="A53" s="10">
        <v>0</v>
      </c>
      <c r="B53" s="26">
        <v>0</v>
      </c>
      <c r="C53" s="27" t="s">
        <v>119</v>
      </c>
      <c r="D53" s="29" t="s">
        <v>119</v>
      </c>
      <c r="E53" s="27"/>
      <c r="F53" s="70" t="s">
        <v>119</v>
      </c>
      <c r="G53" s="27" t="s">
        <v>119</v>
      </c>
      <c r="H53" s="27" t="s">
        <v>119</v>
      </c>
      <c r="I53" s="27" t="s">
        <v>119</v>
      </c>
    </row>
    <row r="54" spans="1:12" hidden="1" x14ac:dyDescent="0.2">
      <c r="A54" s="10">
        <v>0</v>
      </c>
      <c r="B54" s="26">
        <v>0</v>
      </c>
      <c r="C54" s="27" t="s">
        <v>119</v>
      </c>
      <c r="D54" s="27" t="s">
        <v>119</v>
      </c>
      <c r="E54" s="27"/>
      <c r="F54" s="70" t="s">
        <v>119</v>
      </c>
      <c r="G54" s="27" t="s">
        <v>119</v>
      </c>
      <c r="H54" s="27" t="s">
        <v>119</v>
      </c>
      <c r="I54" s="27" t="s">
        <v>119</v>
      </c>
    </row>
    <row r="55" spans="1:12" hidden="1" x14ac:dyDescent="0.2">
      <c r="A55" s="10">
        <v>0</v>
      </c>
      <c r="B55" s="11">
        <v>0</v>
      </c>
      <c r="C55" s="75" t="s">
        <v>119</v>
      </c>
      <c r="D55" s="7" t="s">
        <v>119</v>
      </c>
      <c r="E55" s="9" t="s">
        <v>119</v>
      </c>
      <c r="F55" s="9" t="s">
        <v>119</v>
      </c>
      <c r="G55" s="7" t="s">
        <v>119</v>
      </c>
      <c r="H55" s="9" t="s">
        <v>119</v>
      </c>
      <c r="I55" s="24" t="s">
        <v>119</v>
      </c>
    </row>
    <row r="56" spans="1:12" hidden="1" x14ac:dyDescent="0.2">
      <c r="A56" s="10">
        <v>0</v>
      </c>
      <c r="B56" s="11">
        <v>0</v>
      </c>
      <c r="C56" s="75" t="s">
        <v>119</v>
      </c>
      <c r="D56" s="7" t="s">
        <v>119</v>
      </c>
      <c r="E56" s="9" t="s">
        <v>119</v>
      </c>
      <c r="F56" s="9" t="s">
        <v>119</v>
      </c>
      <c r="G56" s="7" t="s">
        <v>119</v>
      </c>
      <c r="H56" s="9" t="s">
        <v>119</v>
      </c>
      <c r="I56" s="24" t="s">
        <v>119</v>
      </c>
    </row>
    <row r="57" spans="1:12" hidden="1" x14ac:dyDescent="0.2">
      <c r="A57" s="10">
        <v>0</v>
      </c>
      <c r="B57" s="11">
        <v>0</v>
      </c>
      <c r="C57" s="75" t="s">
        <v>119</v>
      </c>
      <c r="D57" s="7" t="s">
        <v>119</v>
      </c>
      <c r="E57" s="9" t="s">
        <v>119</v>
      </c>
      <c r="F57" s="9" t="s">
        <v>119</v>
      </c>
      <c r="G57" s="7" t="s">
        <v>119</v>
      </c>
      <c r="H57" s="9" t="s">
        <v>119</v>
      </c>
      <c r="I57" s="24" t="s">
        <v>119</v>
      </c>
    </row>
    <row r="58" spans="1:12" hidden="1" x14ac:dyDescent="0.2">
      <c r="A58" s="10">
        <v>0</v>
      </c>
      <c r="B58" s="11">
        <v>0</v>
      </c>
      <c r="C58" s="75" t="s">
        <v>119</v>
      </c>
      <c r="D58" s="7" t="s">
        <v>119</v>
      </c>
      <c r="E58" s="9" t="s">
        <v>119</v>
      </c>
      <c r="F58" s="9" t="s">
        <v>119</v>
      </c>
      <c r="G58" s="7" t="s">
        <v>119</v>
      </c>
      <c r="H58" s="9" t="s">
        <v>119</v>
      </c>
      <c r="I58" s="24" t="s">
        <v>119</v>
      </c>
    </row>
    <row r="59" spans="1:12" hidden="1" x14ac:dyDescent="0.2">
      <c r="A59" s="10">
        <v>0</v>
      </c>
      <c r="B59" s="11">
        <v>0</v>
      </c>
      <c r="C59" s="75" t="s">
        <v>119</v>
      </c>
      <c r="D59" s="7" t="s">
        <v>119</v>
      </c>
      <c r="E59" s="9" t="s">
        <v>119</v>
      </c>
      <c r="F59" s="9" t="s">
        <v>119</v>
      </c>
      <c r="G59" s="7" t="s">
        <v>119</v>
      </c>
      <c r="H59" s="9" t="s">
        <v>119</v>
      </c>
      <c r="I59" s="24" t="s">
        <v>119</v>
      </c>
    </row>
    <row r="60" spans="1:12" hidden="1" x14ac:dyDescent="0.2">
      <c r="A60" s="10">
        <v>0</v>
      </c>
      <c r="B60" s="11">
        <v>0</v>
      </c>
      <c r="C60" s="75" t="s">
        <v>119</v>
      </c>
      <c r="D60" s="7" t="s">
        <v>119</v>
      </c>
      <c r="E60" s="9" t="s">
        <v>119</v>
      </c>
      <c r="F60" s="9" t="s">
        <v>119</v>
      </c>
      <c r="G60" s="7" t="s">
        <v>119</v>
      </c>
      <c r="H60" s="9" t="s">
        <v>119</v>
      </c>
      <c r="I60" s="24" t="s">
        <v>119</v>
      </c>
    </row>
    <row r="61" spans="1:12" hidden="1" x14ac:dyDescent="0.2">
      <c r="A61" s="10">
        <v>0</v>
      </c>
      <c r="B61" s="11">
        <v>0</v>
      </c>
      <c r="C61" s="75" t="s">
        <v>119</v>
      </c>
      <c r="D61" s="7" t="s">
        <v>119</v>
      </c>
      <c r="E61" s="9" t="s">
        <v>119</v>
      </c>
      <c r="F61" s="9" t="s">
        <v>119</v>
      </c>
      <c r="G61" s="7" t="s">
        <v>119</v>
      </c>
      <c r="H61" s="9" t="s">
        <v>119</v>
      </c>
      <c r="I61" s="24" t="s">
        <v>119</v>
      </c>
    </row>
    <row r="62" spans="1:12" hidden="1" x14ac:dyDescent="0.2">
      <c r="A62" s="10">
        <v>0</v>
      </c>
      <c r="B62" s="11">
        <v>0</v>
      </c>
      <c r="C62" s="75" t="s">
        <v>119</v>
      </c>
      <c r="D62" s="7" t="s">
        <v>119</v>
      </c>
      <c r="E62" s="9" t="s">
        <v>119</v>
      </c>
      <c r="F62" s="9" t="s">
        <v>119</v>
      </c>
      <c r="G62" s="7" t="s">
        <v>119</v>
      </c>
      <c r="H62" s="9" t="s">
        <v>119</v>
      </c>
      <c r="I62" s="24" t="s">
        <v>119</v>
      </c>
    </row>
    <row r="63" spans="1:12" hidden="1" x14ac:dyDescent="0.2">
      <c r="A63" s="10">
        <v>0</v>
      </c>
      <c r="B63" s="11">
        <v>0</v>
      </c>
      <c r="C63" s="75" t="s">
        <v>119</v>
      </c>
      <c r="D63" s="7" t="s">
        <v>119</v>
      </c>
      <c r="E63" s="9" t="s">
        <v>119</v>
      </c>
      <c r="F63" s="9" t="s">
        <v>119</v>
      </c>
      <c r="G63" s="7" t="s">
        <v>119</v>
      </c>
      <c r="H63" s="9" t="s">
        <v>119</v>
      </c>
      <c r="I63" s="24" t="s">
        <v>119</v>
      </c>
    </row>
    <row r="64" spans="1:12" hidden="1" x14ac:dyDescent="0.2">
      <c r="A64" s="10">
        <v>0</v>
      </c>
      <c r="B64" s="11">
        <v>0</v>
      </c>
      <c r="C64" s="75" t="s">
        <v>119</v>
      </c>
      <c r="D64" s="7" t="s">
        <v>119</v>
      </c>
      <c r="E64" s="9" t="s">
        <v>119</v>
      </c>
      <c r="F64" s="9" t="s">
        <v>119</v>
      </c>
      <c r="G64" s="7" t="s">
        <v>119</v>
      </c>
      <c r="H64" s="9" t="s">
        <v>119</v>
      </c>
      <c r="I64" s="24" t="s">
        <v>119</v>
      </c>
    </row>
    <row r="65" spans="1:14" hidden="1" x14ac:dyDescent="0.2">
      <c r="A65" s="10">
        <v>0</v>
      </c>
      <c r="B65" s="11">
        <v>0</v>
      </c>
      <c r="C65" s="75" t="s">
        <v>119</v>
      </c>
      <c r="D65" s="7" t="s">
        <v>119</v>
      </c>
      <c r="E65" s="9" t="s">
        <v>119</v>
      </c>
      <c r="F65" s="9" t="s">
        <v>119</v>
      </c>
      <c r="G65" s="7" t="s">
        <v>119</v>
      </c>
      <c r="H65" s="9" t="s">
        <v>119</v>
      </c>
      <c r="I65" s="24" t="s">
        <v>119</v>
      </c>
    </row>
    <row r="66" spans="1:14" hidden="1" x14ac:dyDescent="0.2">
      <c r="A66" s="10">
        <v>0</v>
      </c>
      <c r="B66" s="11">
        <v>0</v>
      </c>
      <c r="C66" s="75" t="s">
        <v>119</v>
      </c>
      <c r="D66" s="7" t="s">
        <v>119</v>
      </c>
      <c r="E66" s="9" t="s">
        <v>119</v>
      </c>
      <c r="F66" s="9" t="s">
        <v>119</v>
      </c>
      <c r="G66" s="7" t="s">
        <v>119</v>
      </c>
      <c r="H66" s="9" t="s">
        <v>119</v>
      </c>
      <c r="I66" s="24" t="s">
        <v>119</v>
      </c>
    </row>
    <row r="67" spans="1:14" hidden="1" x14ac:dyDescent="0.2">
      <c r="A67" s="10">
        <v>0</v>
      </c>
      <c r="B67" s="11">
        <v>0</v>
      </c>
      <c r="C67" s="75" t="s">
        <v>119</v>
      </c>
      <c r="D67" s="7" t="s">
        <v>119</v>
      </c>
      <c r="E67" s="9" t="s">
        <v>119</v>
      </c>
      <c r="F67" s="9" t="s">
        <v>119</v>
      </c>
      <c r="G67" s="7" t="s">
        <v>119</v>
      </c>
      <c r="H67" s="9" t="s">
        <v>119</v>
      </c>
      <c r="I67" s="24" t="s">
        <v>119</v>
      </c>
    </row>
    <row r="68" spans="1:14" hidden="1" x14ac:dyDescent="0.2">
      <c r="A68" s="10">
        <v>0</v>
      </c>
      <c r="B68" s="11">
        <v>0</v>
      </c>
      <c r="C68" s="75" t="s">
        <v>119</v>
      </c>
      <c r="D68" s="7" t="s">
        <v>119</v>
      </c>
      <c r="E68" s="9" t="s">
        <v>119</v>
      </c>
      <c r="F68" s="9" t="s">
        <v>119</v>
      </c>
      <c r="G68" s="7" t="s">
        <v>119</v>
      </c>
      <c r="H68" s="9" t="s">
        <v>119</v>
      </c>
      <c r="I68" s="24" t="s">
        <v>119</v>
      </c>
    </row>
    <row r="69" spans="1:14" hidden="1" x14ac:dyDescent="0.2">
      <c r="A69" s="10">
        <v>0</v>
      </c>
      <c r="B69" s="11">
        <v>0</v>
      </c>
      <c r="C69" s="75" t="s">
        <v>119</v>
      </c>
      <c r="D69" s="7" t="s">
        <v>119</v>
      </c>
      <c r="E69" s="9" t="s">
        <v>119</v>
      </c>
      <c r="F69" s="9" t="s">
        <v>119</v>
      </c>
      <c r="G69" s="7" t="s">
        <v>119</v>
      </c>
      <c r="H69" s="9" t="s">
        <v>119</v>
      </c>
      <c r="I69" s="24" t="s">
        <v>119</v>
      </c>
    </row>
    <row r="70" spans="1:14" hidden="1" x14ac:dyDescent="0.2">
      <c r="A70" s="10">
        <v>0</v>
      </c>
      <c r="B70" s="11">
        <v>0</v>
      </c>
      <c r="C70" s="75" t="s">
        <v>119</v>
      </c>
      <c r="D70" s="7" t="s">
        <v>119</v>
      </c>
      <c r="E70" s="9" t="s">
        <v>119</v>
      </c>
      <c r="F70" s="9" t="s">
        <v>119</v>
      </c>
      <c r="G70" s="7" t="s">
        <v>119</v>
      </c>
      <c r="H70" s="9" t="s">
        <v>119</v>
      </c>
      <c r="I70" s="24" t="s">
        <v>119</v>
      </c>
    </row>
    <row r="71" spans="1:14" hidden="1" x14ac:dyDescent="0.2">
      <c r="A71" s="10">
        <v>0</v>
      </c>
      <c r="B71" s="11">
        <v>0</v>
      </c>
      <c r="C71" s="75" t="s">
        <v>119</v>
      </c>
      <c r="D71" s="7" t="s">
        <v>119</v>
      </c>
      <c r="E71" s="9" t="s">
        <v>119</v>
      </c>
      <c r="F71" s="9" t="s">
        <v>119</v>
      </c>
      <c r="G71" s="7" t="s">
        <v>119</v>
      </c>
      <c r="H71" s="9" t="s">
        <v>119</v>
      </c>
      <c r="I71" s="24" t="s">
        <v>119</v>
      </c>
    </row>
    <row r="72" spans="1:14" hidden="1" x14ac:dyDescent="0.2">
      <c r="A72" s="10">
        <v>0</v>
      </c>
      <c r="B72" s="11">
        <v>0</v>
      </c>
      <c r="C72" s="75" t="s">
        <v>119</v>
      </c>
      <c r="D72" s="7" t="s">
        <v>119</v>
      </c>
      <c r="E72" s="9" t="s">
        <v>119</v>
      </c>
      <c r="F72" s="9" t="s">
        <v>119</v>
      </c>
      <c r="G72" s="7" t="s">
        <v>119</v>
      </c>
      <c r="H72" s="9" t="s">
        <v>119</v>
      </c>
      <c r="I72" s="24" t="s">
        <v>119</v>
      </c>
    </row>
    <row r="73" spans="1:14" x14ac:dyDescent="0.2">
      <c r="A73" s="10">
        <v>1</v>
      </c>
      <c r="B73" s="11" t="s">
        <v>165</v>
      </c>
      <c r="C73" s="9" t="s">
        <v>119</v>
      </c>
      <c r="D73" s="26" t="s">
        <v>119</v>
      </c>
      <c r="E73" s="77" t="s">
        <v>119</v>
      </c>
      <c r="F73" s="71" t="s">
        <v>119</v>
      </c>
      <c r="G73" s="30">
        <v>217</v>
      </c>
      <c r="H73" s="24" t="s">
        <v>119</v>
      </c>
      <c r="I73" s="24">
        <v>2.0698805653591208</v>
      </c>
    </row>
    <row r="74" spans="1:14" x14ac:dyDescent="0.2">
      <c r="A74" s="10">
        <v>1</v>
      </c>
      <c r="B74" s="26" t="s">
        <v>166</v>
      </c>
      <c r="C74" s="24" t="s">
        <v>119</v>
      </c>
      <c r="D74" s="27" t="s">
        <v>119</v>
      </c>
      <c r="E74" s="27"/>
      <c r="F74" s="71" t="s">
        <v>119</v>
      </c>
      <c r="G74" s="27">
        <v>16.716000000000001</v>
      </c>
      <c r="H74" s="27" t="s">
        <v>119</v>
      </c>
      <c r="I74" s="27">
        <v>0.15944757387347033</v>
      </c>
    </row>
    <row r="75" spans="1:14" x14ac:dyDescent="0.2">
      <c r="A75" s="10">
        <v>1</v>
      </c>
      <c r="B75" s="94" t="s">
        <v>167</v>
      </c>
      <c r="C75" s="95" t="s">
        <v>119</v>
      </c>
      <c r="D75" s="91" t="s">
        <v>119</v>
      </c>
      <c r="E75" s="91"/>
      <c r="F75" s="93" t="s">
        <v>119</v>
      </c>
      <c r="G75" s="91" t="s">
        <v>119</v>
      </c>
      <c r="H75" s="91">
        <v>700</v>
      </c>
      <c r="I75" s="91" t="s">
        <v>119</v>
      </c>
      <c r="L75" s="63">
        <f>SUM(G76:G81)</f>
        <v>700</v>
      </c>
      <c r="N75" s="218">
        <v>100</v>
      </c>
    </row>
    <row r="76" spans="1:14" x14ac:dyDescent="0.2">
      <c r="A76" s="10">
        <v>1</v>
      </c>
      <c r="B76" s="26" t="s">
        <v>204</v>
      </c>
      <c r="C76" s="24" t="s">
        <v>119</v>
      </c>
      <c r="D76" s="27">
        <v>84</v>
      </c>
      <c r="E76" s="27" t="s">
        <v>119</v>
      </c>
      <c r="F76" s="71" t="s">
        <v>119</v>
      </c>
      <c r="G76" s="27">
        <v>700</v>
      </c>
      <c r="H76" s="27" t="s">
        <v>119</v>
      </c>
      <c r="I76" s="27">
        <v>6.6770340818036154</v>
      </c>
    </row>
    <row r="77" spans="1:14" hidden="1" x14ac:dyDescent="0.2">
      <c r="A77" s="10">
        <v>0</v>
      </c>
      <c r="B77" s="26">
        <v>0</v>
      </c>
      <c r="C77" s="24" t="s">
        <v>119</v>
      </c>
      <c r="D77" s="27" t="s">
        <v>119</v>
      </c>
      <c r="E77" s="27"/>
      <c r="F77" s="70" t="s">
        <v>119</v>
      </c>
      <c r="G77" s="27" t="s">
        <v>119</v>
      </c>
      <c r="H77" s="27" t="s">
        <v>119</v>
      </c>
      <c r="I77" s="27" t="s">
        <v>119</v>
      </c>
    </row>
    <row r="78" spans="1:14" hidden="1" x14ac:dyDescent="0.2">
      <c r="A78" s="10">
        <v>0</v>
      </c>
      <c r="B78" s="26">
        <v>0</v>
      </c>
      <c r="C78" s="24" t="s">
        <v>119</v>
      </c>
      <c r="D78" s="27" t="s">
        <v>119</v>
      </c>
      <c r="E78" s="27"/>
      <c r="F78" s="70" t="s">
        <v>119</v>
      </c>
      <c r="G78" s="27" t="s">
        <v>119</v>
      </c>
      <c r="H78" s="27" t="s">
        <v>119</v>
      </c>
      <c r="I78" s="27" t="s">
        <v>119</v>
      </c>
    </row>
    <row r="79" spans="1:14" hidden="1" x14ac:dyDescent="0.2">
      <c r="A79" s="10">
        <v>0</v>
      </c>
      <c r="B79" s="26">
        <v>0</v>
      </c>
      <c r="C79" s="24" t="s">
        <v>119</v>
      </c>
      <c r="D79" s="27" t="s">
        <v>119</v>
      </c>
      <c r="E79" s="27" t="s">
        <v>119</v>
      </c>
      <c r="F79" s="70" t="s">
        <v>119</v>
      </c>
      <c r="G79" s="27" t="s">
        <v>119</v>
      </c>
      <c r="H79" s="27" t="s">
        <v>119</v>
      </c>
      <c r="I79" s="27" t="s">
        <v>119</v>
      </c>
    </row>
    <row r="80" spans="1:14" hidden="1" x14ac:dyDescent="0.2">
      <c r="A80" s="10">
        <v>0</v>
      </c>
      <c r="B80" s="26">
        <v>0</v>
      </c>
      <c r="C80" s="24" t="s">
        <v>119</v>
      </c>
      <c r="D80" s="27" t="s">
        <v>119</v>
      </c>
      <c r="E80" s="27" t="s">
        <v>119</v>
      </c>
      <c r="F80" s="70" t="s">
        <v>119</v>
      </c>
      <c r="G80" s="27" t="s">
        <v>119</v>
      </c>
      <c r="H80" s="27" t="s">
        <v>119</v>
      </c>
      <c r="I80" s="27" t="s">
        <v>119</v>
      </c>
    </row>
    <row r="81" spans="1:17" hidden="1" x14ac:dyDescent="0.2">
      <c r="A81" s="10">
        <v>0</v>
      </c>
      <c r="B81" s="11">
        <v>0</v>
      </c>
      <c r="C81" s="9" t="s">
        <v>119</v>
      </c>
      <c r="D81" s="26" t="s">
        <v>119</v>
      </c>
      <c r="E81" s="77" t="s">
        <v>119</v>
      </c>
      <c r="F81" s="75" t="s">
        <v>119</v>
      </c>
      <c r="G81" s="83" t="s">
        <v>119</v>
      </c>
      <c r="H81" s="9" t="s">
        <v>119</v>
      </c>
      <c r="I81" s="24" t="s">
        <v>119</v>
      </c>
    </row>
    <row r="82" spans="1:17" x14ac:dyDescent="0.2">
      <c r="A82" s="10">
        <v>1</v>
      </c>
      <c r="B82" s="94" t="s">
        <v>169</v>
      </c>
      <c r="C82" s="95" t="s">
        <v>119</v>
      </c>
      <c r="D82" s="91" t="s">
        <v>119</v>
      </c>
      <c r="E82" s="91"/>
      <c r="F82" s="93" t="s">
        <v>119</v>
      </c>
      <c r="G82" s="91" t="s">
        <v>119</v>
      </c>
      <c r="H82" s="91">
        <v>3271.6243085972264</v>
      </c>
      <c r="I82" s="91" t="s">
        <v>119</v>
      </c>
      <c r="L82" s="63">
        <f>SUM(G83:G84)</f>
        <v>3271.6243085972264</v>
      </c>
      <c r="N82" s="218">
        <v>99.849237739881232</v>
      </c>
    </row>
    <row r="83" spans="1:17" x14ac:dyDescent="0.2">
      <c r="A83" s="10">
        <v>1</v>
      </c>
      <c r="B83" s="31" t="s">
        <v>170</v>
      </c>
      <c r="C83" s="24" t="s">
        <v>119</v>
      </c>
      <c r="D83" s="27">
        <v>89.342535933728584</v>
      </c>
      <c r="E83" s="27"/>
      <c r="F83" s="71">
        <v>19.158038057083353</v>
      </c>
      <c r="G83" s="27">
        <v>1711.6277035347093</v>
      </c>
      <c r="H83" s="27" t="s">
        <v>119</v>
      </c>
      <c r="I83" s="27">
        <v>16.326566445515013</v>
      </c>
      <c r="M83" s="218">
        <v>98.095851186666295</v>
      </c>
    </row>
    <row r="84" spans="1:17" x14ac:dyDescent="0.2">
      <c r="A84" s="10">
        <v>1</v>
      </c>
      <c r="B84" s="31" t="s">
        <v>171</v>
      </c>
      <c r="C84" s="24" t="s">
        <v>119</v>
      </c>
      <c r="D84" s="27">
        <v>266.11185004301683</v>
      </c>
      <c r="E84" s="27"/>
      <c r="F84" s="71">
        <v>5.8621839080459761</v>
      </c>
      <c r="G84" s="27">
        <v>1559.9966050625171</v>
      </c>
      <c r="H84" s="27" t="s">
        <v>119</v>
      </c>
      <c r="I84" s="27">
        <v>14.880214999286229</v>
      </c>
    </row>
    <row r="85" spans="1:17" x14ac:dyDescent="0.2">
      <c r="A85" s="10">
        <v>1</v>
      </c>
      <c r="B85" s="94" t="s">
        <v>172</v>
      </c>
      <c r="C85" s="95" t="s">
        <v>119</v>
      </c>
      <c r="D85" s="91" t="s">
        <v>119</v>
      </c>
      <c r="E85" s="91"/>
      <c r="F85" s="93" t="s">
        <v>119</v>
      </c>
      <c r="G85" s="91" t="s">
        <v>119</v>
      </c>
      <c r="H85" s="91">
        <v>1275.2081272433666</v>
      </c>
      <c r="I85" s="91" t="s">
        <v>119</v>
      </c>
      <c r="L85" s="63">
        <f>SUM(G86:G91)</f>
        <v>1275.2081272433666</v>
      </c>
      <c r="N85" s="218">
        <v>102.98643011490975</v>
      </c>
    </row>
    <row r="86" spans="1:17" hidden="1" x14ac:dyDescent="0.2">
      <c r="A86" s="10">
        <v>0</v>
      </c>
      <c r="B86" s="12" t="s">
        <v>173</v>
      </c>
      <c r="C86" s="9" t="s">
        <v>119</v>
      </c>
      <c r="D86" s="76" t="s">
        <v>119</v>
      </c>
      <c r="E86" s="77" t="s">
        <v>119</v>
      </c>
      <c r="F86" s="84" t="s">
        <v>119</v>
      </c>
      <c r="G86" s="8" t="s">
        <v>119</v>
      </c>
      <c r="H86" s="9" t="s">
        <v>119</v>
      </c>
      <c r="I86" s="24" t="s">
        <v>119</v>
      </c>
    </row>
    <row r="87" spans="1:17" x14ac:dyDescent="0.2">
      <c r="A87" s="10">
        <v>1</v>
      </c>
      <c r="B87" s="31" t="s">
        <v>174</v>
      </c>
      <c r="C87" s="24" t="s">
        <v>119</v>
      </c>
      <c r="D87" s="27" t="s">
        <v>119</v>
      </c>
      <c r="E87" s="27"/>
      <c r="F87" s="71" t="s">
        <v>119</v>
      </c>
      <c r="G87" s="27">
        <v>519.81632853354722</v>
      </c>
      <c r="H87" s="27" t="s">
        <v>119</v>
      </c>
      <c r="I87" s="27">
        <v>4.9583304884235995</v>
      </c>
    </row>
    <row r="88" spans="1:17" x14ac:dyDescent="0.2">
      <c r="A88" s="10">
        <v>1</v>
      </c>
      <c r="B88" s="31" t="s">
        <v>175</v>
      </c>
      <c r="C88" s="24" t="s">
        <v>119</v>
      </c>
      <c r="D88" s="27" t="s">
        <v>119</v>
      </c>
      <c r="E88" s="27"/>
      <c r="F88" s="71" t="s">
        <v>119</v>
      </c>
      <c r="G88" s="27">
        <v>556.89865283009317</v>
      </c>
      <c r="H88" s="27" t="s">
        <v>119</v>
      </c>
      <c r="I88" s="27">
        <v>5.3120446929386453</v>
      </c>
    </row>
    <row r="89" spans="1:17" x14ac:dyDescent="0.2">
      <c r="A89" s="10">
        <v>1</v>
      </c>
      <c r="B89" s="31" t="s">
        <v>176</v>
      </c>
      <c r="C89" s="24" t="s">
        <v>119</v>
      </c>
      <c r="D89" s="27" t="s">
        <v>119</v>
      </c>
      <c r="E89" s="27"/>
      <c r="F89" s="71" t="s">
        <v>119</v>
      </c>
      <c r="G89" s="27">
        <v>198.4931458797262</v>
      </c>
      <c r="H89" s="27" t="s">
        <v>119</v>
      </c>
      <c r="I89" s="27">
        <v>1.8933507143476409</v>
      </c>
      <c r="Q89" s="63"/>
    </row>
    <row r="90" spans="1:17" hidden="1" x14ac:dyDescent="0.2">
      <c r="A90" s="10">
        <v>0</v>
      </c>
      <c r="B90" s="11">
        <v>0</v>
      </c>
      <c r="C90" s="9" t="s">
        <v>119</v>
      </c>
      <c r="D90" s="9" t="s">
        <v>119</v>
      </c>
      <c r="E90" s="77" t="s">
        <v>119</v>
      </c>
      <c r="F90" s="75" t="s">
        <v>119</v>
      </c>
      <c r="G90" s="27" t="s">
        <v>119</v>
      </c>
      <c r="H90" s="26" t="s">
        <v>119</v>
      </c>
      <c r="I90" s="24" t="s">
        <v>119</v>
      </c>
    </row>
    <row r="91" spans="1:17" hidden="1" x14ac:dyDescent="0.2">
      <c r="A91" s="10">
        <v>0</v>
      </c>
      <c r="B91" s="12" t="s">
        <v>177</v>
      </c>
      <c r="C91" s="9" t="s">
        <v>119</v>
      </c>
      <c r="D91" s="85" t="s">
        <v>119</v>
      </c>
      <c r="E91" s="77" t="s">
        <v>119</v>
      </c>
      <c r="F91" s="75" t="s">
        <v>119</v>
      </c>
      <c r="G91" s="86" t="s">
        <v>119</v>
      </c>
      <c r="H91" s="9" t="s">
        <v>119</v>
      </c>
      <c r="I91" s="24" t="s">
        <v>119</v>
      </c>
    </row>
    <row r="92" spans="1:17" x14ac:dyDescent="0.2">
      <c r="A92" s="10">
        <v>1</v>
      </c>
      <c r="B92" s="31" t="s">
        <v>178</v>
      </c>
      <c r="C92" s="24" t="s">
        <v>119</v>
      </c>
      <c r="D92" s="27" t="s">
        <v>119</v>
      </c>
      <c r="E92" s="27"/>
      <c r="F92" s="71" t="s">
        <v>119</v>
      </c>
      <c r="G92" s="27">
        <v>352.40934607990255</v>
      </c>
      <c r="H92" s="27" t="s">
        <v>119</v>
      </c>
      <c r="I92" s="27">
        <v>3.3614988778880495</v>
      </c>
      <c r="L92" s="63">
        <f>+G92</f>
        <v>352.40934607990255</v>
      </c>
    </row>
    <row r="93" spans="1:17" hidden="1" x14ac:dyDescent="0.2">
      <c r="A93" s="10">
        <v>0</v>
      </c>
      <c r="B93" s="9">
        <v>0</v>
      </c>
      <c r="C93" s="9" t="s">
        <v>119</v>
      </c>
      <c r="D93" s="9" t="s">
        <v>119</v>
      </c>
      <c r="E93" s="77" t="s">
        <v>119</v>
      </c>
      <c r="F93" s="75" t="s">
        <v>119</v>
      </c>
      <c r="G93" s="27" t="s">
        <v>119</v>
      </c>
      <c r="H93" s="24" t="s">
        <v>119</v>
      </c>
      <c r="I93" s="24" t="s">
        <v>119</v>
      </c>
    </row>
    <row r="94" spans="1:17" x14ac:dyDescent="0.2">
      <c r="A94" s="10">
        <v>1</v>
      </c>
      <c r="B94" s="37" t="s">
        <v>4</v>
      </c>
      <c r="C94" s="38" t="s">
        <v>119</v>
      </c>
      <c r="D94" s="64" t="s">
        <v>119</v>
      </c>
      <c r="E94" s="65"/>
      <c r="F94" s="155" t="s">
        <v>119</v>
      </c>
      <c r="G94" s="39">
        <v>10483.696674660592</v>
      </c>
      <c r="H94" s="38" t="s">
        <v>119</v>
      </c>
      <c r="I94" s="38">
        <v>100</v>
      </c>
      <c r="K94" s="63"/>
      <c r="L94" s="63">
        <f>SUM(L31:L92)</f>
        <v>10483.69667466059</v>
      </c>
    </row>
    <row r="95" spans="1:17" hidden="1" x14ac:dyDescent="0.2">
      <c r="A95" s="10">
        <v>0</v>
      </c>
      <c r="B95" s="12" t="s">
        <v>49</v>
      </c>
      <c r="C95" s="9" t="s">
        <v>119</v>
      </c>
      <c r="D95" s="9" t="s">
        <v>119</v>
      </c>
      <c r="E95" s="77" t="s">
        <v>119</v>
      </c>
      <c r="F95" s="75" t="s">
        <v>119</v>
      </c>
      <c r="G95" s="27" t="s">
        <v>119</v>
      </c>
      <c r="H95" s="24" t="s">
        <v>119</v>
      </c>
      <c r="I95" s="9" t="s">
        <v>119</v>
      </c>
    </row>
    <row r="96" spans="1:17" hidden="1" x14ac:dyDescent="0.2">
      <c r="A96" s="10">
        <v>0</v>
      </c>
      <c r="B96" s="76" t="s">
        <v>248</v>
      </c>
      <c r="C96" s="9" t="s">
        <v>119</v>
      </c>
      <c r="D96" s="26" t="s">
        <v>119</v>
      </c>
      <c r="E96" s="77" t="s">
        <v>119</v>
      </c>
      <c r="F96" s="77" t="s">
        <v>119</v>
      </c>
      <c r="G96" s="78" t="s">
        <v>119</v>
      </c>
      <c r="H96" s="24" t="s">
        <v>119</v>
      </c>
      <c r="I96" s="9" t="s">
        <v>119</v>
      </c>
    </row>
    <row r="97" spans="1:12" hidden="1" x14ac:dyDescent="0.2">
      <c r="A97" s="10">
        <v>0</v>
      </c>
      <c r="B97" s="76">
        <v>0</v>
      </c>
      <c r="C97" s="9" t="s">
        <v>119</v>
      </c>
      <c r="D97" s="76" t="s">
        <v>119</v>
      </c>
      <c r="E97" s="77" t="s">
        <v>119</v>
      </c>
      <c r="F97" s="77" t="s">
        <v>119</v>
      </c>
      <c r="G97" s="78" t="s">
        <v>119</v>
      </c>
      <c r="H97" s="9" t="s">
        <v>119</v>
      </c>
      <c r="I97" s="9" t="s">
        <v>119</v>
      </c>
    </row>
    <row r="98" spans="1:12" hidden="1" x14ac:dyDescent="0.2">
      <c r="A98" s="10">
        <v>0</v>
      </c>
      <c r="B98" s="76">
        <v>0</v>
      </c>
      <c r="C98" s="9" t="s">
        <v>119</v>
      </c>
      <c r="D98" s="76" t="s">
        <v>119</v>
      </c>
      <c r="E98" s="77" t="s">
        <v>119</v>
      </c>
      <c r="F98" s="77" t="s">
        <v>119</v>
      </c>
      <c r="G98" s="78" t="s">
        <v>119</v>
      </c>
      <c r="H98" s="9" t="s">
        <v>119</v>
      </c>
      <c r="I98" s="9" t="s">
        <v>119</v>
      </c>
    </row>
    <row r="99" spans="1:12" x14ac:dyDescent="0.2">
      <c r="A99" s="10">
        <v>1</v>
      </c>
      <c r="B99" s="41" t="s">
        <v>5</v>
      </c>
      <c r="C99" s="42" t="s">
        <v>119</v>
      </c>
      <c r="D99" s="66" t="s">
        <v>119</v>
      </c>
      <c r="E99" s="66"/>
      <c r="F99" s="156" t="s">
        <v>119</v>
      </c>
      <c r="G99" s="41">
        <v>10483.696674660592</v>
      </c>
      <c r="H99" s="57" t="s">
        <v>119</v>
      </c>
      <c r="I99" s="57" t="s">
        <v>119</v>
      </c>
      <c r="L99" s="63"/>
    </row>
    <row r="100" spans="1:12" x14ac:dyDescent="0.2">
      <c r="A100" s="10">
        <v>1</v>
      </c>
      <c r="B100" s="33" t="s">
        <v>179</v>
      </c>
      <c r="C100" s="42" t="s">
        <v>119</v>
      </c>
      <c r="D100" s="67" t="s">
        <v>119</v>
      </c>
      <c r="E100" s="59"/>
      <c r="F100" s="170">
        <v>0.41934786698642368</v>
      </c>
      <c r="G100" s="35" t="s">
        <v>119</v>
      </c>
      <c r="H100" s="59" t="s">
        <v>119</v>
      </c>
      <c r="I100" s="59" t="s">
        <v>119</v>
      </c>
    </row>
    <row r="101" spans="1:12" hidden="1" x14ac:dyDescent="0.2">
      <c r="A101" s="10">
        <v>0</v>
      </c>
      <c r="B101" s="12">
        <v>0</v>
      </c>
      <c r="C101" s="9" t="s">
        <v>119</v>
      </c>
      <c r="D101" s="26" t="s">
        <v>119</v>
      </c>
      <c r="E101" s="26" t="s">
        <v>119</v>
      </c>
      <c r="F101" s="27" t="s">
        <v>119</v>
      </c>
      <c r="G101" s="30" t="s">
        <v>119</v>
      </c>
      <c r="H101" s="9" t="s">
        <v>119</v>
      </c>
      <c r="I101" s="9" t="s">
        <v>119</v>
      </c>
    </row>
    <row r="102" spans="1:12" hidden="1" x14ac:dyDescent="0.2">
      <c r="A102" s="10">
        <v>0</v>
      </c>
      <c r="B102" s="12">
        <v>0</v>
      </c>
      <c r="C102" s="87" t="s">
        <v>119</v>
      </c>
      <c r="D102" s="25" t="s">
        <v>119</v>
      </c>
      <c r="E102" s="25" t="s">
        <v>119</v>
      </c>
      <c r="F102" s="25" t="s">
        <v>119</v>
      </c>
      <c r="G102" s="40" t="s">
        <v>119</v>
      </c>
      <c r="H102" s="9" t="s">
        <v>119</v>
      </c>
      <c r="I102" s="9" t="s">
        <v>119</v>
      </c>
    </row>
    <row r="103" spans="1:12" x14ac:dyDescent="0.2">
      <c r="A103" s="10">
        <v>1</v>
      </c>
      <c r="B103" s="43" t="s">
        <v>6</v>
      </c>
      <c r="C103" s="24" t="s">
        <v>119</v>
      </c>
      <c r="D103" s="24" t="s">
        <v>119</v>
      </c>
      <c r="E103" s="26"/>
      <c r="F103" s="71" t="s">
        <v>119</v>
      </c>
      <c r="G103" s="27" t="s">
        <v>119</v>
      </c>
      <c r="H103" s="24">
        <f>SUM(G105:G109)</f>
        <v>324.93447518586606</v>
      </c>
      <c r="I103" s="24" t="s">
        <v>119</v>
      </c>
    </row>
    <row r="104" spans="1:12" hidden="1" x14ac:dyDescent="0.2">
      <c r="A104" s="10">
        <v>0</v>
      </c>
      <c r="B104" s="43" t="s">
        <v>180</v>
      </c>
      <c r="C104" s="24" t="s">
        <v>119</v>
      </c>
      <c r="D104" s="24" t="s">
        <v>119</v>
      </c>
      <c r="E104" s="26"/>
      <c r="F104" s="71" t="s">
        <v>119</v>
      </c>
      <c r="G104" s="27" t="s">
        <v>119</v>
      </c>
      <c r="H104" s="24">
        <v>1662.1844751858662</v>
      </c>
      <c r="I104" s="24" t="s">
        <v>119</v>
      </c>
    </row>
    <row r="105" spans="1:12" x14ac:dyDescent="0.2">
      <c r="A105" s="10">
        <v>1</v>
      </c>
      <c r="B105" s="26" t="s">
        <v>181</v>
      </c>
      <c r="C105" s="24" t="s">
        <v>119</v>
      </c>
      <c r="D105" s="271">
        <v>1711.6277035347093</v>
      </c>
      <c r="E105" s="271"/>
      <c r="F105" s="271">
        <v>0.27195433341851943</v>
      </c>
      <c r="G105" s="26">
        <v>54.390866683703884</v>
      </c>
      <c r="H105" s="24" t="s">
        <v>119</v>
      </c>
      <c r="I105" s="24" t="s">
        <v>119</v>
      </c>
    </row>
    <row r="106" spans="1:12" hidden="1" x14ac:dyDescent="0.2">
      <c r="A106" s="10">
        <v>0</v>
      </c>
      <c r="B106" s="26" t="s">
        <v>182</v>
      </c>
      <c r="C106" s="24" t="s">
        <v>119</v>
      </c>
      <c r="D106" s="26" t="s">
        <v>119</v>
      </c>
      <c r="E106" s="26"/>
      <c r="F106" s="26" t="s">
        <v>119</v>
      </c>
      <c r="G106" s="26" t="s">
        <v>119</v>
      </c>
      <c r="H106" s="24" t="s">
        <v>119</v>
      </c>
      <c r="I106" s="24" t="s">
        <v>119</v>
      </c>
    </row>
    <row r="107" spans="1:12" x14ac:dyDescent="0.2">
      <c r="A107" s="10">
        <v>1</v>
      </c>
      <c r="B107" s="11" t="s">
        <v>183</v>
      </c>
      <c r="C107" s="9" t="s">
        <v>119</v>
      </c>
      <c r="D107" s="76">
        <v>1</v>
      </c>
      <c r="E107" s="77" t="s">
        <v>119</v>
      </c>
      <c r="F107" s="26">
        <v>172.59</v>
      </c>
      <c r="G107" s="26">
        <v>172.59</v>
      </c>
      <c r="H107" s="9" t="s">
        <v>119</v>
      </c>
      <c r="I107" s="9" t="s">
        <v>119</v>
      </c>
    </row>
    <row r="108" spans="1:12" x14ac:dyDescent="0.2">
      <c r="A108" s="10">
        <v>1</v>
      </c>
      <c r="B108" s="11" t="s">
        <v>184</v>
      </c>
      <c r="C108" s="9" t="s">
        <v>119</v>
      </c>
      <c r="D108" s="76">
        <v>1</v>
      </c>
      <c r="E108" s="77" t="s">
        <v>119</v>
      </c>
      <c r="F108" s="271">
        <v>0.56755089230060951</v>
      </c>
      <c r="G108" s="26">
        <v>97.953608502162197</v>
      </c>
      <c r="H108" s="24" t="s">
        <v>119</v>
      </c>
      <c r="I108" s="9" t="s">
        <v>119</v>
      </c>
    </row>
    <row r="109" spans="1:12" x14ac:dyDescent="0.2">
      <c r="A109" s="10">
        <v>1</v>
      </c>
      <c r="B109" s="11" t="s">
        <v>185</v>
      </c>
      <c r="C109" s="9" t="s">
        <v>119</v>
      </c>
      <c r="D109" s="76"/>
      <c r="E109" s="77"/>
      <c r="F109" s="26"/>
      <c r="G109" s="26"/>
      <c r="H109" s="24" t="s">
        <v>119</v>
      </c>
      <c r="I109" s="9" t="s">
        <v>119</v>
      </c>
    </row>
    <row r="110" spans="1:12" hidden="1" x14ac:dyDescent="0.2">
      <c r="A110" s="10">
        <v>0</v>
      </c>
      <c r="B110" s="11" t="e">
        <v>#N/A</v>
      </c>
      <c r="C110" s="9" t="s">
        <v>119</v>
      </c>
      <c r="D110" s="76" t="s">
        <v>119</v>
      </c>
      <c r="E110" s="77" t="s">
        <v>119</v>
      </c>
      <c r="F110" s="77" t="s">
        <v>119</v>
      </c>
      <c r="G110" s="78" t="s">
        <v>119</v>
      </c>
      <c r="H110" s="9" t="s">
        <v>119</v>
      </c>
      <c r="I110" s="9" t="s">
        <v>119</v>
      </c>
    </row>
    <row r="111" spans="1:12" hidden="1" x14ac:dyDescent="0.2">
      <c r="A111" s="10">
        <v>0</v>
      </c>
      <c r="B111" s="88" t="s">
        <v>187</v>
      </c>
      <c r="C111" s="9" t="s">
        <v>119</v>
      </c>
      <c r="D111" s="76" t="s">
        <v>119</v>
      </c>
      <c r="E111" s="77" t="s">
        <v>119</v>
      </c>
      <c r="F111" s="85" t="s">
        <v>119</v>
      </c>
      <c r="G111" s="89" t="s">
        <v>119</v>
      </c>
      <c r="H111" s="24" t="s">
        <v>119</v>
      </c>
      <c r="I111" s="9" t="s">
        <v>119</v>
      </c>
    </row>
    <row r="112" spans="1:12" x14ac:dyDescent="0.2">
      <c r="A112" s="10">
        <v>1</v>
      </c>
      <c r="B112" s="33" t="s">
        <v>7</v>
      </c>
      <c r="C112" s="34" t="s">
        <v>119</v>
      </c>
      <c r="D112" s="34" t="s">
        <v>119</v>
      </c>
      <c r="E112" s="35"/>
      <c r="F112" s="157" t="s">
        <v>119</v>
      </c>
      <c r="G112" s="36">
        <f>G99-H103</f>
        <v>10158.762199474726</v>
      </c>
      <c r="H112" s="35" t="s">
        <v>119</v>
      </c>
      <c r="I112" s="34" t="s">
        <v>119</v>
      </c>
      <c r="L112" s="63" t="e">
        <f>+L94-G105-G106</f>
        <v>#VALUE!</v>
      </c>
    </row>
    <row r="113" spans="1:14" x14ac:dyDescent="0.2">
      <c r="A113" s="10">
        <v>1</v>
      </c>
      <c r="B113" s="33" t="s">
        <v>8</v>
      </c>
      <c r="C113" s="42" t="s">
        <v>119</v>
      </c>
      <c r="D113" s="42" t="s">
        <v>119</v>
      </c>
      <c r="E113" s="41"/>
      <c r="F113" s="158">
        <f>G112/G9</f>
        <v>0.40635048797898904</v>
      </c>
      <c r="G113" s="60" t="s">
        <v>119</v>
      </c>
      <c r="H113" s="42" t="s">
        <v>119</v>
      </c>
      <c r="I113" s="42" t="s">
        <v>119</v>
      </c>
      <c r="L113" s="10" t="e">
        <f>L112/G9-F113</f>
        <v>#VALUE!</v>
      </c>
      <c r="N113" s="218">
        <v>108.13677533249184</v>
      </c>
    </row>
    <row r="115" spans="1:14" x14ac:dyDescent="0.2">
      <c r="B115" s="176" t="s">
        <v>57</v>
      </c>
    </row>
  </sheetData>
  <autoFilter ref="A1:H113">
    <filterColumn colId="0">
      <filters>
        <filter val="1"/>
      </filters>
    </filterColumn>
  </autoFilter>
  <phoneticPr fontId="5" type="noConversion"/>
  <conditionalFormatting sqref="E25:E26 D22:D26 F22:I26 E22:E23 D20:I21 C33 D27:I27 D55:H72 I55:I73 D74:I80 I81 D82:I85 I86 D87:I89 I90:I91 I93 D92:I92 D31:I54 C3:I3">
    <cfRule type="cellIs" dxfId="12" priority="2" stopIfTrue="1" operator="equal">
      <formula>0</formula>
    </cfRule>
  </conditionalFormatting>
  <pageMargins left="0.75" right="0.75" top="1" bottom="1" header="0" footer="0"/>
  <pageSetup paperSize="9" scale="91" orientation="portrait" r:id="rId1"/>
  <headerFooter alignWithMargins="0"/>
  <colBreaks count="1" manualBreakCount="1">
    <brk id="9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N115"/>
  <sheetViews>
    <sheetView workbookViewId="0"/>
  </sheetViews>
  <sheetFormatPr defaultRowHeight="12" x14ac:dyDescent="0.2"/>
  <cols>
    <col min="1" max="1" width="3.28515625" style="10" customWidth="1"/>
    <col min="2" max="2" width="40.7109375" style="10" customWidth="1"/>
    <col min="3" max="3" width="2.28515625" style="10" customWidth="1"/>
    <col min="4" max="4" width="10.85546875" style="10" customWidth="1"/>
    <col min="5" max="5" width="2.5703125" style="10" customWidth="1"/>
    <col min="6" max="6" width="9.7109375" style="10" customWidth="1"/>
    <col min="7" max="7" width="9.140625" style="10"/>
    <col min="8" max="8" width="7.7109375" style="10" customWidth="1"/>
    <col min="9" max="9" width="9.5703125" style="23" customWidth="1"/>
    <col min="10" max="11" width="9.140625" style="10"/>
    <col min="12" max="14" width="9.140625" style="10" hidden="1" customWidth="1"/>
    <col min="15" max="17" width="9.140625" style="10" customWidth="1"/>
    <col min="18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10">
        <v>7</v>
      </c>
      <c r="H1" s="10">
        <v>8</v>
      </c>
    </row>
    <row r="2" spans="1:9" hidden="1" x14ac:dyDescent="0.2"/>
    <row r="3" spans="1:9" x14ac:dyDescent="0.2">
      <c r="A3" s="10">
        <v>1</v>
      </c>
      <c r="B3" s="95" t="s">
        <v>118</v>
      </c>
      <c r="C3" s="27" t="s">
        <v>119</v>
      </c>
      <c r="D3" s="27" t="s">
        <v>119</v>
      </c>
      <c r="E3" s="27"/>
      <c r="F3" s="27" t="s">
        <v>119</v>
      </c>
      <c r="G3" s="27" t="s">
        <v>119</v>
      </c>
      <c r="H3" s="27" t="s">
        <v>119</v>
      </c>
      <c r="I3" s="27" t="s">
        <v>119</v>
      </c>
    </row>
    <row r="4" spans="1:9" x14ac:dyDescent="0.2">
      <c r="A4" s="10">
        <v>1</v>
      </c>
      <c r="B4" s="95" t="s">
        <v>0</v>
      </c>
      <c r="C4" s="24" t="s">
        <v>119</v>
      </c>
      <c r="D4" s="24" t="s">
        <v>119</v>
      </c>
      <c r="E4" s="24"/>
      <c r="F4" s="24" t="s">
        <v>119</v>
      </c>
      <c r="G4" s="24" t="s">
        <v>119</v>
      </c>
      <c r="H4" s="24" t="s">
        <v>119</v>
      </c>
      <c r="I4" s="25" t="s">
        <v>119</v>
      </c>
    </row>
    <row r="5" spans="1:9" x14ac:dyDescent="0.2">
      <c r="A5" s="10">
        <v>1</v>
      </c>
      <c r="B5" s="24" t="s">
        <v>119</v>
      </c>
      <c r="C5" s="24" t="s">
        <v>119</v>
      </c>
      <c r="D5" s="61" t="s">
        <v>119</v>
      </c>
      <c r="E5" s="62"/>
      <c r="F5" s="62" t="s">
        <v>119</v>
      </c>
      <c r="G5" s="175" t="s">
        <v>120</v>
      </c>
      <c r="H5" s="62"/>
      <c r="I5" s="61" t="s">
        <v>119</v>
      </c>
    </row>
    <row r="6" spans="1:9" x14ac:dyDescent="0.2">
      <c r="A6" s="10">
        <v>1</v>
      </c>
      <c r="B6" s="79" t="s">
        <v>121</v>
      </c>
      <c r="C6" s="24" t="s">
        <v>119</v>
      </c>
      <c r="D6" s="61" t="s">
        <v>119</v>
      </c>
      <c r="E6" s="62"/>
      <c r="F6" s="62" t="s">
        <v>119</v>
      </c>
      <c r="G6" s="62" t="s">
        <v>119</v>
      </c>
      <c r="H6" s="62" t="s">
        <v>119</v>
      </c>
      <c r="I6" s="61" t="s">
        <v>119</v>
      </c>
    </row>
    <row r="7" spans="1:9" x14ac:dyDescent="0.2">
      <c r="A7" s="10">
        <v>1</v>
      </c>
      <c r="B7" s="95" t="s">
        <v>72</v>
      </c>
      <c r="C7" s="24" t="s">
        <v>119</v>
      </c>
      <c r="D7" s="61" t="s">
        <v>119</v>
      </c>
      <c r="E7" s="62"/>
      <c r="F7" s="62" t="s">
        <v>119</v>
      </c>
      <c r="G7" s="62" t="s">
        <v>119</v>
      </c>
      <c r="H7" s="62" t="s">
        <v>119</v>
      </c>
      <c r="I7" s="61" t="s">
        <v>119</v>
      </c>
    </row>
    <row r="8" spans="1:9" x14ac:dyDescent="0.2">
      <c r="A8" s="10">
        <v>1</v>
      </c>
      <c r="B8" s="24" t="s">
        <v>119</v>
      </c>
      <c r="C8" s="24" t="s">
        <v>119</v>
      </c>
      <c r="D8" s="61" t="s">
        <v>119</v>
      </c>
      <c r="E8" s="62"/>
      <c r="F8" s="62" t="s">
        <v>119</v>
      </c>
      <c r="G8" s="62" t="s">
        <v>119</v>
      </c>
      <c r="H8" s="62" t="s">
        <v>119</v>
      </c>
      <c r="I8" s="61" t="s">
        <v>119</v>
      </c>
    </row>
    <row r="9" spans="1:9" x14ac:dyDescent="0.2">
      <c r="A9" s="10">
        <v>1</v>
      </c>
      <c r="B9" s="95" t="s">
        <v>122</v>
      </c>
      <c r="C9" s="95" t="s">
        <v>119</v>
      </c>
      <c r="D9" s="101" t="s">
        <v>119</v>
      </c>
      <c r="E9" s="102"/>
      <c r="F9" s="102" t="s">
        <v>119</v>
      </c>
      <c r="G9" s="144">
        <v>32000</v>
      </c>
      <c r="H9" s="145" t="s">
        <v>1</v>
      </c>
      <c r="I9" s="61" t="s">
        <v>119</v>
      </c>
    </row>
    <row r="10" spans="1:9" x14ac:dyDescent="0.2">
      <c r="A10" s="10">
        <v>1</v>
      </c>
      <c r="B10" s="24" t="s">
        <v>119</v>
      </c>
      <c r="C10" s="24" t="s">
        <v>119</v>
      </c>
      <c r="D10" s="61" t="s">
        <v>119</v>
      </c>
      <c r="E10" s="62"/>
      <c r="F10" s="62" t="s">
        <v>119</v>
      </c>
      <c r="G10" s="96" t="s">
        <v>119</v>
      </c>
      <c r="H10" s="97" t="s">
        <v>119</v>
      </c>
      <c r="I10" s="61" t="s">
        <v>119</v>
      </c>
    </row>
    <row r="11" spans="1:9" x14ac:dyDescent="0.2">
      <c r="A11" s="10">
        <v>1</v>
      </c>
      <c r="B11" s="24" t="s">
        <v>123</v>
      </c>
      <c r="C11" s="24" t="s">
        <v>119</v>
      </c>
      <c r="D11" s="61" t="s">
        <v>119</v>
      </c>
      <c r="E11" s="62"/>
      <c r="F11" s="62" t="s">
        <v>119</v>
      </c>
      <c r="G11" s="179">
        <v>42666.666666666664</v>
      </c>
      <c r="H11" s="97" t="s">
        <v>1</v>
      </c>
      <c r="I11" s="61" t="s">
        <v>119</v>
      </c>
    </row>
    <row r="12" spans="1:9" x14ac:dyDescent="0.2">
      <c r="A12" s="10">
        <v>1</v>
      </c>
      <c r="B12" s="24" t="s">
        <v>124</v>
      </c>
      <c r="C12" s="24" t="s">
        <v>119</v>
      </c>
      <c r="D12" s="61" t="s">
        <v>119</v>
      </c>
      <c r="E12" s="62"/>
      <c r="F12" s="62" t="s">
        <v>119</v>
      </c>
      <c r="G12" s="179">
        <v>10</v>
      </c>
      <c r="H12" s="73" t="s">
        <v>2</v>
      </c>
      <c r="I12" s="61" t="s">
        <v>119</v>
      </c>
    </row>
    <row r="13" spans="1:9" x14ac:dyDescent="0.2">
      <c r="A13" s="10">
        <v>1</v>
      </c>
      <c r="B13" s="24" t="s">
        <v>119</v>
      </c>
      <c r="C13" s="24" t="s">
        <v>119</v>
      </c>
      <c r="D13" s="61" t="s">
        <v>119</v>
      </c>
      <c r="E13" s="62" t="s">
        <v>119</v>
      </c>
      <c r="F13" s="62" t="s">
        <v>119</v>
      </c>
      <c r="G13" s="179" t="s">
        <v>119</v>
      </c>
      <c r="H13" s="62" t="s">
        <v>119</v>
      </c>
      <c r="I13" s="61" t="s">
        <v>119</v>
      </c>
    </row>
    <row r="14" spans="1:9" x14ac:dyDescent="0.2">
      <c r="A14" s="10">
        <v>1</v>
      </c>
      <c r="B14" s="24" t="s">
        <v>119</v>
      </c>
      <c r="C14" s="24" t="s">
        <v>119</v>
      </c>
      <c r="D14" s="61" t="s">
        <v>119</v>
      </c>
      <c r="E14" s="62"/>
      <c r="F14" s="62" t="s">
        <v>119</v>
      </c>
      <c r="G14" s="40" t="s">
        <v>119</v>
      </c>
      <c r="H14" s="73" t="s">
        <v>119</v>
      </c>
      <c r="I14" s="61" t="s">
        <v>119</v>
      </c>
    </row>
    <row r="15" spans="1:9" x14ac:dyDescent="0.2">
      <c r="A15" s="10">
        <v>1</v>
      </c>
      <c r="B15" s="24" t="s">
        <v>125</v>
      </c>
      <c r="C15" s="24" t="s">
        <v>119</v>
      </c>
      <c r="D15" s="61" t="s">
        <v>119</v>
      </c>
      <c r="E15" s="62"/>
      <c r="F15" s="62" t="s">
        <v>119</v>
      </c>
      <c r="G15" s="249">
        <v>0.5</v>
      </c>
      <c r="H15" s="73" t="s">
        <v>3</v>
      </c>
      <c r="I15" s="61" t="s">
        <v>119</v>
      </c>
    </row>
    <row r="16" spans="1:9" x14ac:dyDescent="0.2">
      <c r="A16" s="10">
        <v>1</v>
      </c>
      <c r="B16" s="24" t="s">
        <v>126</v>
      </c>
      <c r="C16" s="24" t="s">
        <v>119</v>
      </c>
      <c r="D16" s="61" t="s">
        <v>119</v>
      </c>
      <c r="E16" s="62"/>
      <c r="F16" s="62" t="s">
        <v>119</v>
      </c>
      <c r="G16" s="40">
        <v>1</v>
      </c>
      <c r="H16" s="73" t="s">
        <v>127</v>
      </c>
      <c r="I16" s="61" t="s">
        <v>119</v>
      </c>
    </row>
    <row r="17" spans="1:14" x14ac:dyDescent="0.2">
      <c r="A17" s="10">
        <v>1</v>
      </c>
      <c r="B17" s="24" t="s">
        <v>119</v>
      </c>
      <c r="C17" s="24" t="s">
        <v>119</v>
      </c>
      <c r="D17" s="61" t="s">
        <v>119</v>
      </c>
      <c r="E17" s="62"/>
      <c r="F17" s="62" t="s">
        <v>119</v>
      </c>
      <c r="G17" s="40" t="s">
        <v>119</v>
      </c>
      <c r="H17" s="73" t="s">
        <v>119</v>
      </c>
      <c r="I17" s="61" t="s">
        <v>119</v>
      </c>
    </row>
    <row r="18" spans="1:14" x14ac:dyDescent="0.2">
      <c r="A18" s="10">
        <v>1</v>
      </c>
      <c r="B18" s="24" t="s">
        <v>128</v>
      </c>
      <c r="C18" s="25" t="s">
        <v>119</v>
      </c>
      <c r="D18" s="25" t="s">
        <v>119</v>
      </c>
      <c r="E18" s="25" t="s">
        <v>119</v>
      </c>
      <c r="F18" s="25" t="s">
        <v>119</v>
      </c>
      <c r="G18" s="40">
        <v>6.008</v>
      </c>
      <c r="H18" s="73" t="s">
        <v>2</v>
      </c>
      <c r="I18" s="25" t="s">
        <v>119</v>
      </c>
    </row>
    <row r="19" spans="1:14" x14ac:dyDescent="0.2">
      <c r="A19" s="10">
        <v>1</v>
      </c>
      <c r="B19" s="24" t="s">
        <v>119</v>
      </c>
      <c r="C19" s="25" t="s">
        <v>119</v>
      </c>
      <c r="D19" s="61" t="s">
        <v>119</v>
      </c>
      <c r="E19" s="62" t="s">
        <v>119</v>
      </c>
      <c r="F19" s="62" t="s">
        <v>119</v>
      </c>
      <c r="G19" s="62" t="s">
        <v>119</v>
      </c>
      <c r="H19" s="62" t="s">
        <v>119</v>
      </c>
      <c r="I19" s="61" t="s">
        <v>119</v>
      </c>
    </row>
    <row r="20" spans="1:14" hidden="1" x14ac:dyDescent="0.2">
      <c r="A20" s="10">
        <v>0</v>
      </c>
      <c r="B20" s="24" t="s">
        <v>119</v>
      </c>
      <c r="C20" s="27" t="s">
        <v>119</v>
      </c>
      <c r="D20" s="27" t="s">
        <v>119</v>
      </c>
      <c r="E20" s="24" t="s">
        <v>119</v>
      </c>
      <c r="F20" s="28" t="s">
        <v>119</v>
      </c>
      <c r="G20" s="27" t="s">
        <v>119</v>
      </c>
      <c r="H20" s="24" t="s">
        <v>119</v>
      </c>
      <c r="I20" s="25" t="s">
        <v>119</v>
      </c>
    </row>
    <row r="21" spans="1:14" x14ac:dyDescent="0.2">
      <c r="A21" s="10">
        <v>1</v>
      </c>
      <c r="B21" s="24" t="s">
        <v>189</v>
      </c>
      <c r="C21" s="27" t="s">
        <v>119</v>
      </c>
      <c r="D21" s="27" t="s">
        <v>119</v>
      </c>
      <c r="E21" s="24" t="s">
        <v>119</v>
      </c>
      <c r="F21" s="24" t="s">
        <v>119</v>
      </c>
      <c r="G21" s="24">
        <v>2</v>
      </c>
      <c r="H21" s="24" t="s">
        <v>233</v>
      </c>
      <c r="I21" s="24" t="s">
        <v>119</v>
      </c>
    </row>
    <row r="22" spans="1:14" hidden="1" x14ac:dyDescent="0.2">
      <c r="A22" s="10">
        <v>0</v>
      </c>
      <c r="B22" s="24" t="s">
        <v>119</v>
      </c>
      <c r="C22" s="27" t="s">
        <v>119</v>
      </c>
      <c r="D22" s="29" t="s">
        <v>119</v>
      </c>
      <c r="E22" s="24" t="s">
        <v>119</v>
      </c>
      <c r="F22" s="28" t="s">
        <v>119</v>
      </c>
      <c r="G22" s="27" t="s">
        <v>119</v>
      </c>
      <c r="H22" s="24" t="s">
        <v>119</v>
      </c>
      <c r="I22" s="24" t="s">
        <v>119</v>
      </c>
    </row>
    <row r="23" spans="1:14" hidden="1" x14ac:dyDescent="0.2">
      <c r="A23" s="10">
        <v>0</v>
      </c>
      <c r="B23" s="24" t="s">
        <v>119</v>
      </c>
      <c r="C23" s="27" t="s">
        <v>119</v>
      </c>
      <c r="D23" s="29" t="s">
        <v>119</v>
      </c>
      <c r="E23" s="24" t="s">
        <v>119</v>
      </c>
      <c r="F23" s="28" t="s">
        <v>119</v>
      </c>
      <c r="G23" s="27" t="s">
        <v>119</v>
      </c>
      <c r="H23" s="24" t="s">
        <v>119</v>
      </c>
      <c r="I23" s="24" t="s">
        <v>119</v>
      </c>
    </row>
    <row r="24" spans="1:14" ht="13.5" hidden="1" x14ac:dyDescent="0.2">
      <c r="A24" s="10">
        <v>0</v>
      </c>
      <c r="B24" s="24" t="s">
        <v>119</v>
      </c>
      <c r="C24" s="27" t="s">
        <v>119</v>
      </c>
      <c r="D24" s="29" t="s">
        <v>119</v>
      </c>
      <c r="E24" s="58" t="s">
        <v>119</v>
      </c>
      <c r="F24" s="28" t="s">
        <v>119</v>
      </c>
      <c r="G24" s="27" t="s">
        <v>119</v>
      </c>
      <c r="H24" s="24" t="s">
        <v>119</v>
      </c>
      <c r="I24" s="24" t="s">
        <v>119</v>
      </c>
    </row>
    <row r="25" spans="1:14" hidden="1" x14ac:dyDescent="0.2">
      <c r="A25" s="10">
        <v>0</v>
      </c>
      <c r="B25" s="24" t="s">
        <v>119</v>
      </c>
      <c r="C25" s="27" t="s">
        <v>119</v>
      </c>
      <c r="D25" s="27" t="s">
        <v>119</v>
      </c>
      <c r="E25" s="24" t="s">
        <v>119</v>
      </c>
      <c r="F25" s="28" t="s">
        <v>119</v>
      </c>
      <c r="G25" s="27" t="s">
        <v>119</v>
      </c>
      <c r="H25" s="24" t="s">
        <v>119</v>
      </c>
      <c r="I25" s="24" t="s">
        <v>119</v>
      </c>
    </row>
    <row r="26" spans="1:14" hidden="1" x14ac:dyDescent="0.2">
      <c r="A26" s="10">
        <v>0</v>
      </c>
      <c r="B26" s="24" t="s">
        <v>119</v>
      </c>
      <c r="C26" s="27" t="s">
        <v>119</v>
      </c>
      <c r="D26" s="29" t="s">
        <v>119</v>
      </c>
      <c r="E26" s="24" t="s">
        <v>119</v>
      </c>
      <c r="F26" s="28" t="s">
        <v>119</v>
      </c>
      <c r="G26" s="27" t="s">
        <v>119</v>
      </c>
      <c r="H26" s="24" t="s">
        <v>119</v>
      </c>
      <c r="I26" s="24" t="s">
        <v>119</v>
      </c>
    </row>
    <row r="27" spans="1:14" hidden="1" x14ac:dyDescent="0.2">
      <c r="A27" s="10">
        <v>0</v>
      </c>
      <c r="B27" s="24" t="s">
        <v>119</v>
      </c>
      <c r="C27" s="27" t="s">
        <v>119</v>
      </c>
      <c r="D27" s="27" t="s">
        <v>119</v>
      </c>
      <c r="E27" s="24" t="s">
        <v>119</v>
      </c>
      <c r="F27" s="28" t="s">
        <v>119</v>
      </c>
      <c r="G27" s="27" t="s">
        <v>119</v>
      </c>
      <c r="H27" s="24" t="s">
        <v>119</v>
      </c>
      <c r="I27" s="24" t="s">
        <v>119</v>
      </c>
    </row>
    <row r="28" spans="1:14" x14ac:dyDescent="0.2">
      <c r="A28" s="10">
        <v>1</v>
      </c>
      <c r="B28" s="24"/>
      <c r="C28" s="27" t="s">
        <v>119</v>
      </c>
      <c r="D28" s="61" t="s">
        <v>119</v>
      </c>
      <c r="E28" s="62"/>
      <c r="F28" s="62" t="s">
        <v>119</v>
      </c>
      <c r="G28" s="62" t="s">
        <v>119</v>
      </c>
      <c r="H28" s="62" t="s">
        <v>119</v>
      </c>
      <c r="I28" s="61" t="s">
        <v>119</v>
      </c>
      <c r="L28" s="10" t="s">
        <v>9</v>
      </c>
    </row>
    <row r="29" spans="1:14" x14ac:dyDescent="0.2">
      <c r="A29" s="10">
        <v>1</v>
      </c>
      <c r="B29" s="159">
        <v>0</v>
      </c>
      <c r="C29" s="160" t="s">
        <v>119</v>
      </c>
      <c r="D29" s="161" t="s">
        <v>132</v>
      </c>
      <c r="E29" s="162"/>
      <c r="F29" s="162" t="s">
        <v>133</v>
      </c>
      <c r="G29" s="162" t="s">
        <v>134</v>
      </c>
      <c r="H29" s="162" t="s">
        <v>119</v>
      </c>
      <c r="I29" s="161" t="s">
        <v>135</v>
      </c>
    </row>
    <row r="30" spans="1:14" x14ac:dyDescent="0.2">
      <c r="A30" s="10">
        <v>1</v>
      </c>
      <c r="B30" s="163" t="s">
        <v>136</v>
      </c>
      <c r="C30" s="164" t="s">
        <v>119</v>
      </c>
      <c r="D30" s="165" t="s">
        <v>3</v>
      </c>
      <c r="E30" s="165"/>
      <c r="F30" s="165" t="s">
        <v>137</v>
      </c>
      <c r="G30" s="165" t="s">
        <v>108</v>
      </c>
      <c r="H30" s="165" t="s">
        <v>119</v>
      </c>
      <c r="I30" s="166" t="s">
        <v>138</v>
      </c>
    </row>
    <row r="31" spans="1:14" x14ac:dyDescent="0.2">
      <c r="A31" s="10">
        <v>1</v>
      </c>
      <c r="B31" s="90" t="s">
        <v>139</v>
      </c>
      <c r="C31" s="91" t="s">
        <v>119</v>
      </c>
      <c r="D31" s="91" t="s">
        <v>119</v>
      </c>
      <c r="E31" s="91"/>
      <c r="F31" s="91" t="s">
        <v>119</v>
      </c>
      <c r="G31" s="91" t="s">
        <v>119</v>
      </c>
      <c r="H31" s="91">
        <v>105.51246296738853</v>
      </c>
      <c r="I31" s="91" t="s">
        <v>119</v>
      </c>
      <c r="L31" s="63">
        <f>+H31</f>
        <v>105.51246296738853</v>
      </c>
      <c r="N31" s="218">
        <v>96.299694205909731</v>
      </c>
    </row>
    <row r="32" spans="1:14" hidden="1" x14ac:dyDescent="0.2">
      <c r="A32" s="10">
        <v>0</v>
      </c>
      <c r="B32" s="11" t="s">
        <v>234</v>
      </c>
      <c r="C32" s="75" t="s">
        <v>119</v>
      </c>
      <c r="D32" s="7" t="s">
        <v>119</v>
      </c>
      <c r="E32" s="9" t="s">
        <v>119</v>
      </c>
      <c r="F32" s="81" t="s">
        <v>119</v>
      </c>
      <c r="G32" s="24" t="s">
        <v>119</v>
      </c>
      <c r="H32" s="24" t="s">
        <v>119</v>
      </c>
      <c r="I32" s="24" t="s">
        <v>119</v>
      </c>
    </row>
    <row r="33" spans="1:14" x14ac:dyDescent="0.2">
      <c r="A33" s="10">
        <v>1</v>
      </c>
      <c r="B33" s="26" t="s">
        <v>141</v>
      </c>
      <c r="C33" s="27" t="s">
        <v>119</v>
      </c>
      <c r="D33" s="27">
        <v>10000</v>
      </c>
      <c r="E33" s="27"/>
      <c r="F33" s="71">
        <v>1.0551246296738852E-2</v>
      </c>
      <c r="G33" s="27">
        <v>105.51246296738853</v>
      </c>
      <c r="H33" s="27" t="s">
        <v>119</v>
      </c>
      <c r="I33" s="27">
        <v>0.71575677452804931</v>
      </c>
      <c r="M33" s="63"/>
    </row>
    <row r="34" spans="1:14" x14ac:dyDescent="0.2">
      <c r="A34" s="10">
        <v>1</v>
      </c>
      <c r="B34" s="43" t="s">
        <v>142</v>
      </c>
      <c r="C34" s="91" t="s">
        <v>119</v>
      </c>
      <c r="D34" s="91" t="s">
        <v>119</v>
      </c>
      <c r="E34" s="91"/>
      <c r="F34" s="93" t="s">
        <v>119</v>
      </c>
      <c r="G34" s="91" t="s">
        <v>119</v>
      </c>
      <c r="H34" s="91">
        <v>4204.4857557486539</v>
      </c>
      <c r="I34" s="91" t="s">
        <v>119</v>
      </c>
      <c r="L34" s="10">
        <f>SUBTOTAL(9,G35:G53)</f>
        <v>4204.4857557486539</v>
      </c>
      <c r="M34" s="218"/>
      <c r="N34" s="218">
        <v>100.01728671458177</v>
      </c>
    </row>
    <row r="35" spans="1:14" x14ac:dyDescent="0.2">
      <c r="A35" s="10">
        <v>1</v>
      </c>
      <c r="B35" s="26" t="s">
        <v>143</v>
      </c>
      <c r="C35" s="27" t="s">
        <v>119</v>
      </c>
      <c r="D35" s="27">
        <v>2</v>
      </c>
      <c r="E35" s="27"/>
      <c r="F35" s="71">
        <v>684.03</v>
      </c>
      <c r="G35" s="27">
        <v>1368.06</v>
      </c>
      <c r="H35" s="27" t="s">
        <v>119</v>
      </c>
      <c r="I35" s="27">
        <v>9.2804033326706694</v>
      </c>
      <c r="M35" s="218">
        <v>99.999512694313125</v>
      </c>
    </row>
    <row r="36" spans="1:14" x14ac:dyDescent="0.2">
      <c r="A36" s="10">
        <v>1</v>
      </c>
      <c r="B36" s="26" t="s">
        <v>146</v>
      </c>
      <c r="C36" s="27" t="s">
        <v>119</v>
      </c>
      <c r="D36" s="27">
        <v>2</v>
      </c>
      <c r="E36" s="27"/>
      <c r="F36" s="71">
        <v>5.66</v>
      </c>
      <c r="G36" s="27">
        <v>11.32</v>
      </c>
      <c r="H36" s="27" t="s">
        <v>119</v>
      </c>
      <c r="I36" s="27">
        <v>7.6790612784404189E-2</v>
      </c>
    </row>
    <row r="37" spans="1:14" x14ac:dyDescent="0.2">
      <c r="A37" s="10">
        <v>1</v>
      </c>
      <c r="B37" s="26" t="s">
        <v>145</v>
      </c>
      <c r="C37" s="27" t="s">
        <v>119</v>
      </c>
      <c r="D37" s="27">
        <v>2</v>
      </c>
      <c r="E37" s="27"/>
      <c r="F37" s="71">
        <v>0.94000000000000006</v>
      </c>
      <c r="G37" s="27">
        <v>1.8800000000000001</v>
      </c>
      <c r="H37" s="27" t="s">
        <v>119</v>
      </c>
      <c r="I37" s="27">
        <v>1.2753211310484087E-2</v>
      </c>
    </row>
    <row r="38" spans="1:14" x14ac:dyDescent="0.2">
      <c r="A38" s="10">
        <v>1</v>
      </c>
      <c r="B38" s="11" t="s">
        <v>147</v>
      </c>
      <c r="C38" s="75" t="s">
        <v>119</v>
      </c>
      <c r="D38" s="27">
        <v>2.5</v>
      </c>
      <c r="E38" s="9" t="s">
        <v>119</v>
      </c>
      <c r="F38" s="28">
        <v>7.2200000000000006</v>
      </c>
      <c r="G38" s="27">
        <v>18.05</v>
      </c>
      <c r="H38" s="24" t="s">
        <v>119</v>
      </c>
      <c r="I38" s="24">
        <v>0.12244439582672223</v>
      </c>
    </row>
    <row r="39" spans="1:14" x14ac:dyDescent="0.2">
      <c r="A39" s="10">
        <v>1</v>
      </c>
      <c r="B39" s="11" t="s">
        <v>148</v>
      </c>
      <c r="C39" s="75" t="s">
        <v>119</v>
      </c>
      <c r="D39" s="82">
        <v>967.80626780626767</v>
      </c>
      <c r="E39" s="9" t="s">
        <v>119</v>
      </c>
      <c r="F39" s="28">
        <v>0.35645517829784373</v>
      </c>
      <c r="G39" s="27">
        <v>344.97955574865387</v>
      </c>
      <c r="H39" s="24" t="s">
        <v>119</v>
      </c>
      <c r="I39" s="24">
        <v>2.3402112618401638</v>
      </c>
      <c r="M39" s="218">
        <v>95.764187390725098</v>
      </c>
    </row>
    <row r="40" spans="1:14" hidden="1" x14ac:dyDescent="0.2">
      <c r="A40" s="10">
        <v>0</v>
      </c>
      <c r="B40" s="11" t="s">
        <v>53</v>
      </c>
      <c r="C40" s="75" t="s">
        <v>119</v>
      </c>
      <c r="D40" s="82">
        <v>91</v>
      </c>
      <c r="E40" s="9" t="s">
        <v>119</v>
      </c>
      <c r="F40" s="28" t="s">
        <v>119</v>
      </c>
      <c r="G40" s="27" t="s">
        <v>119</v>
      </c>
      <c r="H40" s="24" t="s">
        <v>119</v>
      </c>
      <c r="I40" s="24" t="s">
        <v>119</v>
      </c>
    </row>
    <row r="41" spans="1:14" hidden="1" x14ac:dyDescent="0.2">
      <c r="A41" s="10">
        <v>0</v>
      </c>
      <c r="B41" s="26" t="s">
        <v>12</v>
      </c>
      <c r="C41" s="27" t="s">
        <v>119</v>
      </c>
      <c r="D41" s="27">
        <v>44</v>
      </c>
      <c r="E41" s="27" t="s">
        <v>119</v>
      </c>
      <c r="F41" s="71" t="s">
        <v>119</v>
      </c>
      <c r="G41" s="27" t="s">
        <v>119</v>
      </c>
      <c r="H41" s="27" t="s">
        <v>119</v>
      </c>
      <c r="I41" s="27" t="s">
        <v>119</v>
      </c>
    </row>
    <row r="42" spans="1:14" hidden="1" x14ac:dyDescent="0.2">
      <c r="A42" s="10">
        <v>0</v>
      </c>
      <c r="B42" s="26" t="s">
        <v>54</v>
      </c>
      <c r="C42" s="27" t="s">
        <v>119</v>
      </c>
      <c r="D42" s="27">
        <v>225</v>
      </c>
      <c r="E42" s="27" t="s">
        <v>119</v>
      </c>
      <c r="F42" s="71" t="s">
        <v>119</v>
      </c>
      <c r="G42" s="27" t="s">
        <v>119</v>
      </c>
      <c r="H42" s="27" t="s">
        <v>119</v>
      </c>
      <c r="I42" s="27" t="s">
        <v>119</v>
      </c>
    </row>
    <row r="43" spans="1:14" x14ac:dyDescent="0.2">
      <c r="A43" s="10">
        <v>1</v>
      </c>
      <c r="B43" s="26" t="s">
        <v>149</v>
      </c>
      <c r="C43" s="27" t="s">
        <v>119</v>
      </c>
      <c r="D43" s="27" t="s">
        <v>119</v>
      </c>
      <c r="E43" s="27"/>
      <c r="F43" s="71" t="s">
        <v>119</v>
      </c>
      <c r="G43" s="27">
        <v>659.23620000000028</v>
      </c>
      <c r="H43" s="27" t="s">
        <v>119</v>
      </c>
      <c r="I43" s="27">
        <v>4.4720098734683793</v>
      </c>
    </row>
    <row r="44" spans="1:14" hidden="1" x14ac:dyDescent="0.2">
      <c r="A44" s="10">
        <v>0</v>
      </c>
      <c r="B44" s="26" t="s">
        <v>193</v>
      </c>
      <c r="C44" s="27" t="s">
        <v>119</v>
      </c>
      <c r="D44" s="27">
        <v>4</v>
      </c>
      <c r="E44" s="27"/>
      <c r="F44" s="71">
        <v>15.3</v>
      </c>
      <c r="G44" s="27">
        <v>61.2</v>
      </c>
      <c r="H44" s="27" t="s">
        <v>119</v>
      </c>
      <c r="I44" s="27">
        <v>0.41515772989448202</v>
      </c>
    </row>
    <row r="45" spans="1:14" hidden="1" x14ac:dyDescent="0.2">
      <c r="A45" s="10">
        <v>0</v>
      </c>
      <c r="B45" s="26" t="s">
        <v>194</v>
      </c>
      <c r="C45" s="27" t="s">
        <v>119</v>
      </c>
      <c r="D45" s="27">
        <v>2</v>
      </c>
      <c r="E45" s="27"/>
      <c r="F45" s="71">
        <v>44.1252</v>
      </c>
      <c r="G45" s="27">
        <v>88.250399999999999</v>
      </c>
      <c r="H45" s="27" t="s">
        <v>119</v>
      </c>
      <c r="I45" s="27">
        <v>0.59865744650784303</v>
      </c>
    </row>
    <row r="46" spans="1:14" hidden="1" x14ac:dyDescent="0.2">
      <c r="A46" s="10">
        <v>0</v>
      </c>
      <c r="B46" s="26" t="s">
        <v>235</v>
      </c>
      <c r="C46" s="27" t="s">
        <v>119</v>
      </c>
      <c r="D46" s="27">
        <v>5</v>
      </c>
      <c r="E46" s="27"/>
      <c r="F46" s="71">
        <v>34.272000000000006</v>
      </c>
      <c r="G46" s="27">
        <v>171.36</v>
      </c>
      <c r="H46" s="27" t="s">
        <v>119</v>
      </c>
      <c r="I46" s="27">
        <v>1.1624416437045497</v>
      </c>
    </row>
    <row r="47" spans="1:14" hidden="1" x14ac:dyDescent="0.2">
      <c r="A47" s="10">
        <v>0</v>
      </c>
      <c r="B47" s="26" t="s">
        <v>236</v>
      </c>
      <c r="C47" s="27" t="s">
        <v>119</v>
      </c>
      <c r="D47" s="27">
        <v>0.75</v>
      </c>
      <c r="E47" s="27"/>
      <c r="F47" s="71">
        <v>73.1952</v>
      </c>
      <c r="G47" s="27">
        <v>54.8964</v>
      </c>
      <c r="H47" s="27" t="s">
        <v>119</v>
      </c>
      <c r="I47" s="27">
        <v>0.37239648371535033</v>
      </c>
    </row>
    <row r="48" spans="1:14" hidden="1" x14ac:dyDescent="0.2">
      <c r="A48" s="10">
        <v>0</v>
      </c>
      <c r="B48" s="26" t="s">
        <v>199</v>
      </c>
      <c r="C48" s="27" t="s">
        <v>119</v>
      </c>
      <c r="D48" s="27">
        <v>1</v>
      </c>
      <c r="E48" s="27"/>
      <c r="F48" s="71">
        <v>61.5672</v>
      </c>
      <c r="G48" s="27">
        <v>61.5672</v>
      </c>
      <c r="H48" s="80" t="s">
        <v>119</v>
      </c>
      <c r="I48" s="27">
        <v>0.41764867627384888</v>
      </c>
    </row>
    <row r="49" spans="1:14" hidden="1" x14ac:dyDescent="0.2">
      <c r="A49" s="10">
        <v>0</v>
      </c>
      <c r="B49" s="26" t="s">
        <v>237</v>
      </c>
      <c r="C49" s="27" t="s">
        <v>119</v>
      </c>
      <c r="D49" s="27">
        <v>0.8</v>
      </c>
      <c r="E49" s="27"/>
      <c r="F49" s="71">
        <v>94.86</v>
      </c>
      <c r="G49" s="27">
        <v>75.888000000000005</v>
      </c>
      <c r="H49" s="27" t="s">
        <v>119</v>
      </c>
      <c r="I49" s="27">
        <v>0.51479558506915768</v>
      </c>
    </row>
    <row r="50" spans="1:14" hidden="1" x14ac:dyDescent="0.2">
      <c r="A50" s="10">
        <v>0</v>
      </c>
      <c r="B50" s="26" t="s">
        <v>155</v>
      </c>
      <c r="C50" s="27" t="s">
        <v>119</v>
      </c>
      <c r="D50" s="27">
        <v>0.75</v>
      </c>
      <c r="E50" s="27"/>
      <c r="F50" s="71">
        <v>64.260000000000005</v>
      </c>
      <c r="G50" s="27">
        <v>48.195000000000007</v>
      </c>
      <c r="H50" s="27" t="s">
        <v>119</v>
      </c>
      <c r="I50" s="27">
        <v>0.32693671229190463</v>
      </c>
    </row>
    <row r="51" spans="1:14" hidden="1" x14ac:dyDescent="0.2">
      <c r="A51" s="10">
        <v>0</v>
      </c>
      <c r="B51" s="26" t="s">
        <v>156</v>
      </c>
      <c r="C51" s="27" t="s">
        <v>119</v>
      </c>
      <c r="D51" s="27">
        <v>1.5</v>
      </c>
      <c r="E51" s="27"/>
      <c r="F51" s="71">
        <v>43.655999999999999</v>
      </c>
      <c r="G51" s="27">
        <v>65.483999999999995</v>
      </c>
      <c r="H51" s="27" t="s">
        <v>119</v>
      </c>
      <c r="I51" s="27">
        <v>0.44421877098709567</v>
      </c>
      <c r="L51" s="63"/>
    </row>
    <row r="52" spans="1:14" hidden="1" x14ac:dyDescent="0.2">
      <c r="A52" s="10">
        <v>0</v>
      </c>
      <c r="B52" s="26" t="s">
        <v>202</v>
      </c>
      <c r="C52" s="27" t="s">
        <v>119</v>
      </c>
      <c r="D52" s="27">
        <v>1.6</v>
      </c>
      <c r="E52" s="27"/>
      <c r="F52" s="71">
        <v>20.247000000000003</v>
      </c>
      <c r="G52" s="27">
        <v>32.39520000000001</v>
      </c>
      <c r="H52" s="27" t="s">
        <v>119</v>
      </c>
      <c r="I52" s="27">
        <v>0.21975682502414587</v>
      </c>
    </row>
    <row r="53" spans="1:14" x14ac:dyDescent="0.2">
      <c r="A53" s="10">
        <v>1</v>
      </c>
      <c r="B53" s="26" t="s">
        <v>158</v>
      </c>
      <c r="C53" s="27" t="s">
        <v>119</v>
      </c>
      <c r="D53" s="27">
        <v>3200</v>
      </c>
      <c r="E53" s="27"/>
      <c r="F53" s="71">
        <v>0.56279999999999997</v>
      </c>
      <c r="G53" s="27">
        <v>1800.9599999999998</v>
      </c>
      <c r="H53" s="27" t="s">
        <v>119</v>
      </c>
      <c r="I53" s="27">
        <v>12.217033745600755</v>
      </c>
      <c r="L53" s="10">
        <f>SUBTOTAL(9,G54:G74)</f>
        <v>3017.8563047619045</v>
      </c>
      <c r="N53" s="218" t="e">
        <v>#VALUE!</v>
      </c>
    </row>
    <row r="54" spans="1:14" s="176" customFormat="1" x14ac:dyDescent="0.2">
      <c r="A54" s="176">
        <v>1</v>
      </c>
      <c r="B54" s="43" t="s">
        <v>159</v>
      </c>
      <c r="C54" s="91" t="s">
        <v>119</v>
      </c>
      <c r="D54" s="91" t="s">
        <v>119</v>
      </c>
      <c r="E54" s="91"/>
      <c r="F54" s="93" t="s">
        <v>119</v>
      </c>
      <c r="G54" s="91" t="s">
        <v>119</v>
      </c>
      <c r="H54" s="91">
        <v>3017.8563047619045</v>
      </c>
      <c r="I54" s="91" t="s">
        <v>119</v>
      </c>
    </row>
    <row r="55" spans="1:14" x14ac:dyDescent="0.2">
      <c r="A55" s="10">
        <v>1</v>
      </c>
      <c r="B55" s="11" t="s">
        <v>160</v>
      </c>
      <c r="C55" s="75" t="s">
        <v>119</v>
      </c>
      <c r="D55" s="27">
        <v>1.6</v>
      </c>
      <c r="E55" s="9" t="s">
        <v>119</v>
      </c>
      <c r="F55" s="28">
        <v>45</v>
      </c>
      <c r="G55" s="7">
        <v>72</v>
      </c>
      <c r="H55" s="9" t="s">
        <v>119</v>
      </c>
      <c r="I55" s="24">
        <v>0.48842085869939056</v>
      </c>
    </row>
    <row r="56" spans="1:14" x14ac:dyDescent="0.2">
      <c r="A56" s="10">
        <v>1</v>
      </c>
      <c r="B56" s="11" t="s">
        <v>161</v>
      </c>
      <c r="C56" s="75" t="s">
        <v>119</v>
      </c>
      <c r="D56" s="27">
        <v>2875</v>
      </c>
      <c r="E56" s="9" t="s">
        <v>119</v>
      </c>
      <c r="F56" s="154">
        <v>0.2</v>
      </c>
      <c r="G56" s="7">
        <v>575</v>
      </c>
      <c r="H56" s="9" t="s">
        <v>119</v>
      </c>
      <c r="I56" s="24">
        <v>3.9005832465576331</v>
      </c>
      <c r="M56" s="218">
        <v>100</v>
      </c>
    </row>
    <row r="57" spans="1:14" x14ac:dyDescent="0.2">
      <c r="A57" s="10">
        <v>1</v>
      </c>
      <c r="B57" s="11" t="s">
        <v>162</v>
      </c>
      <c r="C57" s="75" t="s">
        <v>119</v>
      </c>
      <c r="D57" s="27">
        <v>1200000</v>
      </c>
      <c r="E57" s="9" t="s">
        <v>119</v>
      </c>
      <c r="F57" s="28">
        <v>2.5000000000000001E-4</v>
      </c>
      <c r="G57" s="27">
        <v>300</v>
      </c>
      <c r="H57" s="9" t="s">
        <v>119</v>
      </c>
      <c r="I57" s="24">
        <v>2.0350869112474608</v>
      </c>
    </row>
    <row r="58" spans="1:14" x14ac:dyDescent="0.2">
      <c r="A58" s="10">
        <v>1</v>
      </c>
      <c r="B58" s="11" t="s">
        <v>163</v>
      </c>
      <c r="C58" s="75" t="s">
        <v>119</v>
      </c>
      <c r="D58" s="27">
        <v>32000</v>
      </c>
      <c r="E58" s="9" t="s">
        <v>119</v>
      </c>
      <c r="F58" s="28">
        <v>0.05</v>
      </c>
      <c r="G58" s="7">
        <v>1600</v>
      </c>
      <c r="H58" s="9" t="s">
        <v>119</v>
      </c>
      <c r="I58" s="24">
        <v>10.853796859986458</v>
      </c>
    </row>
    <row r="59" spans="1:14" hidden="1" x14ac:dyDescent="0.2">
      <c r="A59" s="10">
        <v>0</v>
      </c>
      <c r="B59" s="11">
        <v>0</v>
      </c>
      <c r="C59" s="75" t="s">
        <v>119</v>
      </c>
      <c r="D59" s="27" t="s">
        <v>119</v>
      </c>
      <c r="E59" s="9" t="s">
        <v>119</v>
      </c>
      <c r="F59" s="9" t="s">
        <v>119</v>
      </c>
      <c r="G59" s="7" t="s">
        <v>119</v>
      </c>
      <c r="H59" s="9" t="s">
        <v>119</v>
      </c>
      <c r="I59" s="24" t="s">
        <v>119</v>
      </c>
    </row>
    <row r="60" spans="1:14" hidden="1" x14ac:dyDescent="0.2">
      <c r="A60" s="10">
        <v>0</v>
      </c>
      <c r="B60" s="11">
        <v>0</v>
      </c>
      <c r="C60" s="75" t="s">
        <v>119</v>
      </c>
      <c r="D60" s="27" t="s">
        <v>119</v>
      </c>
      <c r="E60" s="9" t="s">
        <v>119</v>
      </c>
      <c r="F60" s="9" t="s">
        <v>119</v>
      </c>
      <c r="G60" s="7" t="s">
        <v>119</v>
      </c>
      <c r="H60" s="9" t="s">
        <v>119</v>
      </c>
      <c r="I60" s="24" t="s">
        <v>119</v>
      </c>
    </row>
    <row r="61" spans="1:14" hidden="1" x14ac:dyDescent="0.2">
      <c r="A61" s="10">
        <v>0</v>
      </c>
      <c r="B61" s="11">
        <v>0</v>
      </c>
      <c r="C61" s="75" t="s">
        <v>119</v>
      </c>
      <c r="D61" s="27" t="s">
        <v>119</v>
      </c>
      <c r="E61" s="9" t="s">
        <v>119</v>
      </c>
      <c r="F61" s="9" t="s">
        <v>119</v>
      </c>
      <c r="G61" s="7" t="s">
        <v>119</v>
      </c>
      <c r="H61" s="9" t="s">
        <v>119</v>
      </c>
      <c r="I61" s="24" t="s">
        <v>119</v>
      </c>
    </row>
    <row r="62" spans="1:14" hidden="1" x14ac:dyDescent="0.2">
      <c r="A62" s="10">
        <v>0</v>
      </c>
      <c r="B62" s="11">
        <v>0</v>
      </c>
      <c r="C62" s="75" t="s">
        <v>119</v>
      </c>
      <c r="D62" s="27" t="s">
        <v>119</v>
      </c>
      <c r="E62" s="9" t="s">
        <v>119</v>
      </c>
      <c r="F62" s="9" t="s">
        <v>119</v>
      </c>
      <c r="G62" s="7" t="s">
        <v>119</v>
      </c>
      <c r="H62" s="9" t="s">
        <v>119</v>
      </c>
      <c r="I62" s="24" t="s">
        <v>119</v>
      </c>
    </row>
    <row r="63" spans="1:14" hidden="1" x14ac:dyDescent="0.2">
      <c r="A63" s="10">
        <v>0</v>
      </c>
      <c r="B63" s="11">
        <v>0</v>
      </c>
      <c r="C63" s="75" t="s">
        <v>119</v>
      </c>
      <c r="D63" s="27" t="s">
        <v>119</v>
      </c>
      <c r="E63" s="9" t="s">
        <v>119</v>
      </c>
      <c r="F63" s="9" t="s">
        <v>119</v>
      </c>
      <c r="G63" s="7" t="s">
        <v>119</v>
      </c>
      <c r="H63" s="9" t="s">
        <v>119</v>
      </c>
      <c r="I63" s="24" t="s">
        <v>119</v>
      </c>
    </row>
    <row r="64" spans="1:14" hidden="1" x14ac:dyDescent="0.2">
      <c r="A64" s="10">
        <v>0</v>
      </c>
      <c r="B64" s="11">
        <v>0</v>
      </c>
      <c r="C64" s="75" t="s">
        <v>119</v>
      </c>
      <c r="D64" s="27" t="s">
        <v>119</v>
      </c>
      <c r="E64" s="9" t="s">
        <v>119</v>
      </c>
      <c r="F64" s="9" t="s">
        <v>119</v>
      </c>
      <c r="G64" s="7" t="s">
        <v>119</v>
      </c>
      <c r="H64" s="9" t="s">
        <v>119</v>
      </c>
      <c r="I64" s="24" t="s">
        <v>119</v>
      </c>
    </row>
    <row r="65" spans="1:14" hidden="1" x14ac:dyDescent="0.2">
      <c r="A65" s="10">
        <v>0</v>
      </c>
      <c r="B65" s="11">
        <v>0</v>
      </c>
      <c r="C65" s="75" t="s">
        <v>119</v>
      </c>
      <c r="D65" s="27" t="s">
        <v>119</v>
      </c>
      <c r="E65" s="9" t="s">
        <v>119</v>
      </c>
      <c r="F65" s="9" t="s">
        <v>119</v>
      </c>
      <c r="G65" s="7" t="s">
        <v>119</v>
      </c>
      <c r="H65" s="9" t="s">
        <v>119</v>
      </c>
      <c r="I65" s="24" t="s">
        <v>119</v>
      </c>
    </row>
    <row r="66" spans="1:14" hidden="1" x14ac:dyDescent="0.2">
      <c r="A66" s="10">
        <v>0</v>
      </c>
      <c r="B66" s="11">
        <v>0</v>
      </c>
      <c r="C66" s="75" t="s">
        <v>119</v>
      </c>
      <c r="D66" s="27" t="s">
        <v>119</v>
      </c>
      <c r="E66" s="9" t="s">
        <v>119</v>
      </c>
      <c r="F66" s="9" t="s">
        <v>119</v>
      </c>
      <c r="G66" s="7" t="s">
        <v>119</v>
      </c>
      <c r="H66" s="9" t="s">
        <v>119</v>
      </c>
      <c r="I66" s="24" t="s">
        <v>119</v>
      </c>
    </row>
    <row r="67" spans="1:14" hidden="1" x14ac:dyDescent="0.2">
      <c r="A67" s="10">
        <v>0</v>
      </c>
      <c r="B67" s="11">
        <v>0</v>
      </c>
      <c r="C67" s="75" t="s">
        <v>119</v>
      </c>
      <c r="D67" s="27" t="s">
        <v>119</v>
      </c>
      <c r="E67" s="9" t="s">
        <v>119</v>
      </c>
      <c r="F67" s="9" t="s">
        <v>119</v>
      </c>
      <c r="G67" s="7" t="s">
        <v>119</v>
      </c>
      <c r="H67" s="9" t="s">
        <v>119</v>
      </c>
      <c r="I67" s="24" t="s">
        <v>119</v>
      </c>
    </row>
    <row r="68" spans="1:14" hidden="1" x14ac:dyDescent="0.2">
      <c r="A68" s="10">
        <v>0</v>
      </c>
      <c r="B68" s="11">
        <v>0</v>
      </c>
      <c r="C68" s="75" t="s">
        <v>119</v>
      </c>
      <c r="D68" s="27" t="s">
        <v>119</v>
      </c>
      <c r="E68" s="9" t="s">
        <v>119</v>
      </c>
      <c r="F68" s="9" t="s">
        <v>119</v>
      </c>
      <c r="G68" s="7" t="s">
        <v>119</v>
      </c>
      <c r="H68" s="9" t="s">
        <v>119</v>
      </c>
      <c r="I68" s="24" t="s">
        <v>119</v>
      </c>
    </row>
    <row r="69" spans="1:14" hidden="1" x14ac:dyDescent="0.2">
      <c r="A69" s="10">
        <v>0</v>
      </c>
      <c r="B69" s="11">
        <v>0</v>
      </c>
      <c r="C69" s="75" t="s">
        <v>119</v>
      </c>
      <c r="D69" s="27" t="s">
        <v>119</v>
      </c>
      <c r="E69" s="9" t="s">
        <v>119</v>
      </c>
      <c r="F69" s="9" t="s">
        <v>119</v>
      </c>
      <c r="G69" s="7" t="s">
        <v>119</v>
      </c>
      <c r="H69" s="9" t="s">
        <v>119</v>
      </c>
      <c r="I69" s="24" t="s">
        <v>119</v>
      </c>
    </row>
    <row r="70" spans="1:14" hidden="1" x14ac:dyDescent="0.2">
      <c r="A70" s="10">
        <v>0</v>
      </c>
      <c r="B70" s="11">
        <v>0</v>
      </c>
      <c r="C70" s="75" t="s">
        <v>119</v>
      </c>
      <c r="D70" s="27" t="s">
        <v>119</v>
      </c>
      <c r="E70" s="9" t="s">
        <v>119</v>
      </c>
      <c r="F70" s="9" t="s">
        <v>119</v>
      </c>
      <c r="G70" s="7" t="s">
        <v>119</v>
      </c>
      <c r="H70" s="9" t="s">
        <v>119</v>
      </c>
      <c r="I70" s="24" t="s">
        <v>119</v>
      </c>
    </row>
    <row r="71" spans="1:14" hidden="1" x14ac:dyDescent="0.2">
      <c r="A71" s="10">
        <v>0</v>
      </c>
      <c r="B71" s="11">
        <v>0</v>
      </c>
      <c r="C71" s="75" t="s">
        <v>119</v>
      </c>
      <c r="D71" s="27" t="s">
        <v>119</v>
      </c>
      <c r="E71" s="9" t="s">
        <v>119</v>
      </c>
      <c r="F71" s="9" t="s">
        <v>119</v>
      </c>
      <c r="G71" s="7" t="s">
        <v>119</v>
      </c>
      <c r="H71" s="9" t="s">
        <v>119</v>
      </c>
      <c r="I71" s="24" t="s">
        <v>119</v>
      </c>
    </row>
    <row r="72" spans="1:14" hidden="1" x14ac:dyDescent="0.2">
      <c r="A72" s="10">
        <v>0</v>
      </c>
      <c r="B72" s="11">
        <v>0</v>
      </c>
      <c r="C72" s="75" t="s">
        <v>119</v>
      </c>
      <c r="D72" s="27" t="s">
        <v>119</v>
      </c>
      <c r="E72" s="9" t="s">
        <v>119</v>
      </c>
      <c r="F72" s="9" t="s">
        <v>119</v>
      </c>
      <c r="G72" s="7" t="s">
        <v>119</v>
      </c>
      <c r="H72" s="9" t="s">
        <v>119</v>
      </c>
      <c r="I72" s="24" t="s">
        <v>119</v>
      </c>
    </row>
    <row r="73" spans="1:14" x14ac:dyDescent="0.2">
      <c r="A73" s="10">
        <v>1</v>
      </c>
      <c r="B73" s="11" t="s">
        <v>165</v>
      </c>
      <c r="C73" s="9" t="s">
        <v>119</v>
      </c>
      <c r="D73" s="27" t="s">
        <v>119</v>
      </c>
      <c r="E73" s="77" t="s">
        <v>119</v>
      </c>
      <c r="F73" s="71" t="s">
        <v>119</v>
      </c>
      <c r="G73" s="30">
        <v>450.6</v>
      </c>
      <c r="H73" s="24" t="s">
        <v>119</v>
      </c>
      <c r="I73" s="24">
        <v>3.056700540693686</v>
      </c>
      <c r="M73" s="218">
        <v>100</v>
      </c>
    </row>
    <row r="74" spans="1:14" x14ac:dyDescent="0.2">
      <c r="A74" s="10">
        <v>1</v>
      </c>
      <c r="B74" s="26" t="s">
        <v>166</v>
      </c>
      <c r="C74" s="24" t="s">
        <v>119</v>
      </c>
      <c r="D74" s="27" t="s">
        <v>119</v>
      </c>
      <c r="E74" s="27"/>
      <c r="F74" s="71" t="s">
        <v>119</v>
      </c>
      <c r="G74" s="27">
        <v>20.256304761904769</v>
      </c>
      <c r="H74" s="27" t="s">
        <v>119</v>
      </c>
      <c r="I74" s="27">
        <v>0.13741113563730667</v>
      </c>
    </row>
    <row r="75" spans="1:14" x14ac:dyDescent="0.2">
      <c r="A75" s="10">
        <v>1</v>
      </c>
      <c r="B75" s="94" t="s">
        <v>167</v>
      </c>
      <c r="C75" s="95" t="s">
        <v>119</v>
      </c>
      <c r="D75" s="27" t="s">
        <v>119</v>
      </c>
      <c r="E75" s="91"/>
      <c r="F75" s="93" t="s">
        <v>119</v>
      </c>
      <c r="G75" s="91" t="s">
        <v>119</v>
      </c>
      <c r="H75" s="91">
        <v>848.25396825396842</v>
      </c>
      <c r="I75" s="91" t="s">
        <v>119</v>
      </c>
      <c r="L75" s="63">
        <f>SUM(G76:G81)</f>
        <v>848.25396825396842</v>
      </c>
      <c r="N75" s="218">
        <v>100</v>
      </c>
    </row>
    <row r="76" spans="1:14" x14ac:dyDescent="0.2">
      <c r="A76" s="10">
        <v>1</v>
      </c>
      <c r="B76" s="26" t="s">
        <v>238</v>
      </c>
      <c r="C76" s="24" t="s">
        <v>119</v>
      </c>
      <c r="D76" s="27">
        <v>0.8</v>
      </c>
      <c r="E76" s="27" t="s">
        <v>119</v>
      </c>
      <c r="F76" s="71" t="s">
        <v>119</v>
      </c>
      <c r="G76" s="27">
        <v>464.92063492063505</v>
      </c>
      <c r="H76" s="27" t="s">
        <v>119</v>
      </c>
      <c r="I76" s="27">
        <v>3.1538463296528119</v>
      </c>
      <c r="M76" s="218">
        <v>100</v>
      </c>
    </row>
    <row r="77" spans="1:14" x14ac:dyDescent="0.2">
      <c r="A77" s="10">
        <v>1</v>
      </c>
      <c r="B77" s="26" t="s">
        <v>204</v>
      </c>
      <c r="C77" s="24" t="s">
        <v>119</v>
      </c>
      <c r="D77" s="27">
        <v>46</v>
      </c>
      <c r="E77" s="27"/>
      <c r="F77" s="71" t="s">
        <v>119</v>
      </c>
      <c r="G77" s="27">
        <v>383.33333333333331</v>
      </c>
      <c r="H77" s="27" t="s">
        <v>119</v>
      </c>
      <c r="I77" s="27">
        <v>2.6003888310384218</v>
      </c>
      <c r="M77" s="218">
        <v>100</v>
      </c>
    </row>
    <row r="78" spans="1:14" hidden="1" x14ac:dyDescent="0.2">
      <c r="A78" s="10">
        <v>0</v>
      </c>
      <c r="B78" s="26">
        <v>0</v>
      </c>
      <c r="C78" s="24" t="s">
        <v>119</v>
      </c>
      <c r="D78" s="27" t="s">
        <v>119</v>
      </c>
      <c r="E78" s="27"/>
      <c r="F78" s="27" t="s">
        <v>119</v>
      </c>
      <c r="G78" s="27" t="s">
        <v>119</v>
      </c>
      <c r="H78" s="27" t="s">
        <v>119</v>
      </c>
      <c r="I78" s="27" t="s">
        <v>119</v>
      </c>
    </row>
    <row r="79" spans="1:14" hidden="1" x14ac:dyDescent="0.2">
      <c r="A79" s="10">
        <v>0</v>
      </c>
      <c r="B79" s="26">
        <v>0</v>
      </c>
      <c r="C79" s="24" t="s">
        <v>119</v>
      </c>
      <c r="D79" s="27" t="s">
        <v>119</v>
      </c>
      <c r="E79" s="27" t="s">
        <v>119</v>
      </c>
      <c r="F79" s="27" t="s">
        <v>119</v>
      </c>
      <c r="G79" s="27" t="s">
        <v>119</v>
      </c>
      <c r="H79" s="27" t="s">
        <v>119</v>
      </c>
      <c r="I79" s="27" t="s">
        <v>119</v>
      </c>
    </row>
    <row r="80" spans="1:14" hidden="1" x14ac:dyDescent="0.2">
      <c r="A80" s="10">
        <v>0</v>
      </c>
      <c r="B80" s="26">
        <v>0</v>
      </c>
      <c r="C80" s="24" t="s">
        <v>119</v>
      </c>
      <c r="D80" s="27" t="s">
        <v>119</v>
      </c>
      <c r="E80" s="27" t="s">
        <v>119</v>
      </c>
      <c r="F80" s="27" t="s">
        <v>119</v>
      </c>
      <c r="G80" s="27" t="s">
        <v>119</v>
      </c>
      <c r="H80" s="27" t="s">
        <v>119</v>
      </c>
      <c r="I80" s="27" t="s">
        <v>119</v>
      </c>
    </row>
    <row r="81" spans="1:14" hidden="1" x14ac:dyDescent="0.2">
      <c r="A81" s="10">
        <v>0</v>
      </c>
      <c r="B81" s="11">
        <v>0</v>
      </c>
      <c r="C81" s="9" t="s">
        <v>119</v>
      </c>
      <c r="D81" s="27" t="s">
        <v>119</v>
      </c>
      <c r="E81" s="77" t="s">
        <v>119</v>
      </c>
      <c r="F81" s="75" t="s">
        <v>119</v>
      </c>
      <c r="G81" s="83" t="s">
        <v>119</v>
      </c>
      <c r="H81" s="9" t="s">
        <v>119</v>
      </c>
      <c r="I81" s="24" t="s">
        <v>119</v>
      </c>
    </row>
    <row r="82" spans="1:14" x14ac:dyDescent="0.2">
      <c r="A82" s="10">
        <v>1</v>
      </c>
      <c r="B82" s="94" t="s">
        <v>169</v>
      </c>
      <c r="C82" s="95" t="s">
        <v>119</v>
      </c>
      <c r="D82" s="27" t="s">
        <v>119</v>
      </c>
      <c r="E82" s="91"/>
      <c r="F82" s="93" t="s">
        <v>119</v>
      </c>
      <c r="G82" s="91" t="s">
        <v>119</v>
      </c>
      <c r="H82" s="91">
        <v>4217.3043492480774</v>
      </c>
      <c r="I82" s="91" t="s">
        <v>119</v>
      </c>
      <c r="L82" s="63">
        <f>SUM(G83:G84)</f>
        <v>4217.3043492480774</v>
      </c>
      <c r="N82" s="218">
        <v>99.776847804526412</v>
      </c>
    </row>
    <row r="83" spans="1:14" x14ac:dyDescent="0.2">
      <c r="A83" s="10">
        <v>1</v>
      </c>
      <c r="B83" s="31" t="s">
        <v>170</v>
      </c>
      <c r="C83" s="24" t="s">
        <v>119</v>
      </c>
      <c r="D83" s="27">
        <v>94.055737772487163</v>
      </c>
      <c r="E83" s="27"/>
      <c r="F83" s="71">
        <v>21.062526084174685</v>
      </c>
      <c r="G83" s="27">
        <v>1981.0514301993051</v>
      </c>
      <c r="H83" s="27" t="s">
        <v>119</v>
      </c>
      <c r="I83" s="27">
        <v>13.438706120355562</v>
      </c>
    </row>
    <row r="84" spans="1:14" x14ac:dyDescent="0.2">
      <c r="A84" s="10">
        <v>1</v>
      </c>
      <c r="B84" s="31" t="s">
        <v>171</v>
      </c>
      <c r="C84" s="24" t="s">
        <v>119</v>
      </c>
      <c r="D84" s="27">
        <v>381.47095930911792</v>
      </c>
      <c r="E84" s="27"/>
      <c r="F84" s="71">
        <v>5.8621839080459761</v>
      </c>
      <c r="G84" s="27">
        <v>2236.2529190487726</v>
      </c>
      <c r="H84" s="27" t="s">
        <v>119</v>
      </c>
      <c r="I84" s="27">
        <v>15.169896819316946</v>
      </c>
    </row>
    <row r="85" spans="1:14" x14ac:dyDescent="0.2">
      <c r="A85" s="10">
        <v>1</v>
      </c>
      <c r="B85" s="94" t="s">
        <v>172</v>
      </c>
      <c r="C85" s="95" t="s">
        <v>119</v>
      </c>
      <c r="D85" s="27" t="s">
        <v>119</v>
      </c>
      <c r="E85" s="91"/>
      <c r="F85" s="93" t="s">
        <v>119</v>
      </c>
      <c r="G85" s="91" t="s">
        <v>119</v>
      </c>
      <c r="H85" s="91">
        <v>1810.4785931155686</v>
      </c>
      <c r="I85" s="91" t="s">
        <v>119</v>
      </c>
      <c r="L85" s="63">
        <f>SUM(G86:G91)</f>
        <v>1810.4785931155686</v>
      </c>
      <c r="N85" s="218">
        <v>102.17258140405185</v>
      </c>
    </row>
    <row r="86" spans="1:14" hidden="1" x14ac:dyDescent="0.2">
      <c r="A86" s="10">
        <v>0</v>
      </c>
      <c r="B86" s="12" t="s">
        <v>173</v>
      </c>
      <c r="C86" s="9" t="s">
        <v>119</v>
      </c>
      <c r="D86" s="27" t="s">
        <v>119</v>
      </c>
      <c r="E86" s="77" t="s">
        <v>119</v>
      </c>
      <c r="F86" s="84" t="s">
        <v>119</v>
      </c>
      <c r="G86" s="8" t="s">
        <v>119</v>
      </c>
      <c r="H86" s="9" t="s">
        <v>119</v>
      </c>
      <c r="I86" s="24" t="s">
        <v>119</v>
      </c>
    </row>
    <row r="87" spans="1:14" x14ac:dyDescent="0.2">
      <c r="A87" s="10">
        <v>1</v>
      </c>
      <c r="B87" s="31" t="s">
        <v>174</v>
      </c>
      <c r="C87" s="24" t="s">
        <v>119</v>
      </c>
      <c r="D87" s="27" t="s">
        <v>119</v>
      </c>
      <c r="E87" s="27"/>
      <c r="F87" s="71" t="s">
        <v>119</v>
      </c>
      <c r="G87" s="27">
        <v>732.32365884230921</v>
      </c>
      <c r="H87" s="27" t="s">
        <v>119</v>
      </c>
      <c r="I87" s="27">
        <v>4.9678076430227804</v>
      </c>
    </row>
    <row r="88" spans="1:14" x14ac:dyDescent="0.2">
      <c r="A88" s="10">
        <v>1</v>
      </c>
      <c r="B88" s="31" t="s">
        <v>175</v>
      </c>
      <c r="C88" s="24" t="s">
        <v>119</v>
      </c>
      <c r="D88" s="27" t="s">
        <v>119</v>
      </c>
      <c r="E88" s="27"/>
      <c r="F88" s="71" t="s">
        <v>119</v>
      </c>
      <c r="G88" s="27">
        <v>798.31342835243959</v>
      </c>
      <c r="H88" s="27" t="s">
        <v>119</v>
      </c>
      <c r="I88" s="27">
        <v>5.4154573637104573</v>
      </c>
    </row>
    <row r="89" spans="1:14" x14ac:dyDescent="0.2">
      <c r="A89" s="10">
        <v>1</v>
      </c>
      <c r="B89" s="31" t="s">
        <v>176</v>
      </c>
      <c r="C89" s="24" t="s">
        <v>119</v>
      </c>
      <c r="D89" s="27" t="s">
        <v>119</v>
      </c>
      <c r="E89" s="27"/>
      <c r="F89" s="71" t="s">
        <v>119</v>
      </c>
      <c r="G89" s="27">
        <v>279.84150592081983</v>
      </c>
      <c r="H89" s="27" t="s">
        <v>119</v>
      </c>
      <c r="I89" s="27">
        <v>1.8983392864107975</v>
      </c>
    </row>
    <row r="90" spans="1:14" hidden="1" x14ac:dyDescent="0.2">
      <c r="A90" s="10">
        <v>0</v>
      </c>
      <c r="B90" s="11">
        <v>0</v>
      </c>
      <c r="C90" s="9" t="s">
        <v>119</v>
      </c>
      <c r="D90" s="9" t="s">
        <v>119</v>
      </c>
      <c r="E90" s="77" t="s">
        <v>119</v>
      </c>
      <c r="F90" s="75" t="s">
        <v>119</v>
      </c>
      <c r="G90" s="27" t="s">
        <v>119</v>
      </c>
      <c r="H90" s="26" t="s">
        <v>119</v>
      </c>
      <c r="I90" s="24" t="s">
        <v>119</v>
      </c>
    </row>
    <row r="91" spans="1:14" hidden="1" x14ac:dyDescent="0.2">
      <c r="A91" s="10">
        <v>0</v>
      </c>
      <c r="B91" s="12" t="s">
        <v>177</v>
      </c>
      <c r="C91" s="9" t="s">
        <v>119</v>
      </c>
      <c r="D91" s="85" t="s">
        <v>119</v>
      </c>
      <c r="E91" s="77" t="s">
        <v>119</v>
      </c>
      <c r="F91" s="75" t="s">
        <v>119</v>
      </c>
      <c r="G91" s="86" t="s">
        <v>119</v>
      </c>
      <c r="H91" s="9" t="s">
        <v>119</v>
      </c>
      <c r="I91" s="24" t="s">
        <v>119</v>
      </c>
    </row>
    <row r="92" spans="1:14" x14ac:dyDescent="0.2">
      <c r="A92" s="10">
        <v>1</v>
      </c>
      <c r="B92" s="31" t="s">
        <v>178</v>
      </c>
      <c r="C92" s="24" t="s">
        <v>119</v>
      </c>
      <c r="D92" s="27" t="s">
        <v>119</v>
      </c>
      <c r="E92" s="27"/>
      <c r="F92" s="71" t="s">
        <v>119</v>
      </c>
      <c r="G92" s="27">
        <v>537.49372945536538</v>
      </c>
      <c r="H92" s="27" t="s">
        <v>119</v>
      </c>
      <c r="I92" s="27">
        <v>3.6461548456406598</v>
      </c>
      <c r="L92" s="63">
        <f>+G92</f>
        <v>537.49372945536538</v>
      </c>
    </row>
    <row r="93" spans="1:14" hidden="1" x14ac:dyDescent="0.2">
      <c r="A93" s="10">
        <v>0</v>
      </c>
      <c r="B93" s="9">
        <v>0</v>
      </c>
      <c r="C93" s="9" t="s">
        <v>119</v>
      </c>
      <c r="D93" s="9" t="s">
        <v>119</v>
      </c>
      <c r="E93" s="77" t="s">
        <v>119</v>
      </c>
      <c r="F93" s="75" t="s">
        <v>119</v>
      </c>
      <c r="G93" s="27" t="s">
        <v>119</v>
      </c>
      <c r="H93" s="24" t="s">
        <v>119</v>
      </c>
      <c r="I93" s="24" t="s">
        <v>119</v>
      </c>
    </row>
    <row r="94" spans="1:14" x14ac:dyDescent="0.2">
      <c r="A94" s="10">
        <v>1</v>
      </c>
      <c r="B94" s="37" t="s">
        <v>4</v>
      </c>
      <c r="C94" s="38" t="s">
        <v>119</v>
      </c>
      <c r="D94" s="64" t="s">
        <v>119</v>
      </c>
      <c r="E94" s="65"/>
      <c r="F94" s="155" t="s">
        <v>119</v>
      </c>
      <c r="G94" s="39">
        <v>14741.385163550927</v>
      </c>
      <c r="H94" s="38" t="s">
        <v>119</v>
      </c>
      <c r="I94" s="38">
        <v>100</v>
      </c>
      <c r="K94" s="63"/>
      <c r="L94" s="63">
        <f>SUM(L31:L92)</f>
        <v>14741.385163550927</v>
      </c>
      <c r="M94" s="218">
        <v>100.17580843769758</v>
      </c>
      <c r="N94" s="218"/>
    </row>
    <row r="95" spans="1:14" x14ac:dyDescent="0.2">
      <c r="A95" s="10">
        <v>1</v>
      </c>
      <c r="B95" s="12" t="s">
        <v>49</v>
      </c>
      <c r="C95" s="9" t="s">
        <v>119</v>
      </c>
      <c r="D95" s="9" t="s">
        <v>119</v>
      </c>
      <c r="E95" s="77" t="s">
        <v>119</v>
      </c>
      <c r="F95" s="75" t="s">
        <v>119</v>
      </c>
      <c r="G95" s="27" t="s">
        <v>119</v>
      </c>
      <c r="H95" s="24">
        <v>184.00000000000003</v>
      </c>
      <c r="I95" s="9" t="s">
        <v>119</v>
      </c>
    </row>
    <row r="96" spans="1:14" x14ac:dyDescent="0.2">
      <c r="A96" s="10">
        <v>1</v>
      </c>
      <c r="B96" s="76" t="s">
        <v>239</v>
      </c>
      <c r="C96" s="9" t="s">
        <v>119</v>
      </c>
      <c r="D96" s="76">
        <v>8000</v>
      </c>
      <c r="E96" s="77" t="s">
        <v>119</v>
      </c>
      <c r="F96" s="77">
        <v>2.3000000000000003E-2</v>
      </c>
      <c r="G96" s="78">
        <v>184.00000000000003</v>
      </c>
      <c r="H96" s="24" t="s">
        <v>119</v>
      </c>
      <c r="I96" s="9" t="s">
        <v>119</v>
      </c>
    </row>
    <row r="97" spans="1:12" hidden="1" x14ac:dyDescent="0.2">
      <c r="A97" s="10">
        <v>0</v>
      </c>
      <c r="B97" s="76">
        <v>0</v>
      </c>
      <c r="C97" s="9" t="s">
        <v>119</v>
      </c>
      <c r="D97" s="76" t="s">
        <v>119</v>
      </c>
      <c r="E97" s="77" t="s">
        <v>119</v>
      </c>
      <c r="F97" s="77" t="s">
        <v>119</v>
      </c>
      <c r="G97" s="78" t="s">
        <v>119</v>
      </c>
      <c r="H97" s="9" t="s">
        <v>119</v>
      </c>
      <c r="I97" s="9" t="s">
        <v>119</v>
      </c>
    </row>
    <row r="98" spans="1:12" hidden="1" x14ac:dyDescent="0.2">
      <c r="A98" s="10">
        <v>0</v>
      </c>
      <c r="B98" s="76">
        <v>0</v>
      </c>
      <c r="C98" s="9" t="s">
        <v>119</v>
      </c>
      <c r="D98" s="76" t="s">
        <v>119</v>
      </c>
      <c r="E98" s="77" t="s">
        <v>119</v>
      </c>
      <c r="F98" s="77" t="s">
        <v>119</v>
      </c>
      <c r="G98" s="78" t="s">
        <v>119</v>
      </c>
      <c r="H98" s="9" t="s">
        <v>119</v>
      </c>
      <c r="I98" s="9" t="s">
        <v>119</v>
      </c>
    </row>
    <row r="99" spans="1:12" x14ac:dyDescent="0.2">
      <c r="A99" s="10">
        <v>1</v>
      </c>
      <c r="B99" s="41" t="s">
        <v>5</v>
      </c>
      <c r="C99" s="42" t="s">
        <v>119</v>
      </c>
      <c r="D99" s="66" t="s">
        <v>119</v>
      </c>
      <c r="E99" s="66"/>
      <c r="F99" s="156" t="s">
        <v>119</v>
      </c>
      <c r="G99" s="41">
        <v>14557.385163550927</v>
      </c>
      <c r="H99" s="57" t="s">
        <v>119</v>
      </c>
      <c r="I99" s="57" t="s">
        <v>119</v>
      </c>
    </row>
    <row r="100" spans="1:12" x14ac:dyDescent="0.2">
      <c r="A100" s="10">
        <v>1</v>
      </c>
      <c r="B100" s="33" t="s">
        <v>179</v>
      </c>
      <c r="C100" s="42" t="s">
        <v>119</v>
      </c>
      <c r="D100" s="67" t="s">
        <v>119</v>
      </c>
      <c r="E100" s="59"/>
      <c r="F100" s="170">
        <v>0.45491828636096648</v>
      </c>
      <c r="G100" s="35" t="s">
        <v>119</v>
      </c>
      <c r="H100" s="59" t="s">
        <v>119</v>
      </c>
      <c r="I100" s="59" t="s">
        <v>119</v>
      </c>
    </row>
    <row r="101" spans="1:12" hidden="1" x14ac:dyDescent="0.2">
      <c r="A101" s="10">
        <v>0</v>
      </c>
      <c r="B101" s="12">
        <v>0</v>
      </c>
      <c r="C101" s="9" t="s">
        <v>119</v>
      </c>
      <c r="D101" s="26" t="s">
        <v>119</v>
      </c>
      <c r="E101" s="26" t="s">
        <v>119</v>
      </c>
      <c r="F101" s="27" t="s">
        <v>119</v>
      </c>
      <c r="G101" s="30" t="s">
        <v>119</v>
      </c>
      <c r="H101" s="9" t="s">
        <v>119</v>
      </c>
      <c r="I101" s="9" t="s">
        <v>119</v>
      </c>
    </row>
    <row r="102" spans="1:12" hidden="1" x14ac:dyDescent="0.2">
      <c r="A102" s="10">
        <v>0</v>
      </c>
      <c r="B102" s="12">
        <v>0</v>
      </c>
      <c r="C102" s="87" t="s">
        <v>119</v>
      </c>
      <c r="D102" s="25" t="s">
        <v>119</v>
      </c>
      <c r="E102" s="25" t="s">
        <v>119</v>
      </c>
      <c r="F102" s="25" t="s">
        <v>119</v>
      </c>
      <c r="G102" s="40" t="s">
        <v>119</v>
      </c>
      <c r="H102" s="9" t="s">
        <v>119</v>
      </c>
      <c r="I102" s="9" t="s">
        <v>119</v>
      </c>
    </row>
    <row r="103" spans="1:12" x14ac:dyDescent="0.2">
      <c r="A103" s="10">
        <v>1</v>
      </c>
      <c r="B103" s="43" t="s">
        <v>6</v>
      </c>
      <c r="C103" s="24" t="s">
        <v>119</v>
      </c>
      <c r="D103" s="24" t="s">
        <v>119</v>
      </c>
      <c r="E103" s="26"/>
      <c r="F103" s="71" t="s">
        <v>119</v>
      </c>
      <c r="G103" s="27" t="s">
        <v>119</v>
      </c>
      <c r="H103" s="95">
        <v>1662.1844751858662</v>
      </c>
      <c r="I103" s="24" t="s">
        <v>119</v>
      </c>
    </row>
    <row r="104" spans="1:12" hidden="1" x14ac:dyDescent="0.2">
      <c r="A104" s="10">
        <v>0</v>
      </c>
      <c r="B104" s="43" t="s">
        <v>180</v>
      </c>
      <c r="C104" s="24" t="s">
        <v>119</v>
      </c>
      <c r="D104" s="24" t="s">
        <v>119</v>
      </c>
      <c r="E104" s="26"/>
      <c r="F104" s="71" t="s">
        <v>119</v>
      </c>
      <c r="G104" s="27" t="s">
        <v>119</v>
      </c>
      <c r="H104" s="95">
        <v>1662.1844751858662</v>
      </c>
      <c r="I104" s="24" t="s">
        <v>119</v>
      </c>
    </row>
    <row r="105" spans="1:12" x14ac:dyDescent="0.2">
      <c r="A105" s="10">
        <v>1</v>
      </c>
      <c r="B105" s="26" t="s">
        <v>181</v>
      </c>
      <c r="C105" s="24" t="s">
        <v>119</v>
      </c>
      <c r="D105" s="271">
        <v>1981.0514301993051</v>
      </c>
      <c r="E105" s="271"/>
      <c r="F105" s="271">
        <v>0.27195433341851943</v>
      </c>
      <c r="G105" s="26">
        <v>54.390866683703884</v>
      </c>
      <c r="H105" s="24" t="s">
        <v>119</v>
      </c>
      <c r="I105" s="24" t="s">
        <v>119</v>
      </c>
    </row>
    <row r="106" spans="1:12" hidden="1" x14ac:dyDescent="0.2">
      <c r="A106" s="10">
        <v>0</v>
      </c>
      <c r="B106" s="26" t="s">
        <v>182</v>
      </c>
      <c r="C106" s="24" t="s">
        <v>119</v>
      </c>
      <c r="D106" s="26" t="s">
        <v>119</v>
      </c>
      <c r="E106" s="26"/>
      <c r="F106" s="26" t="s">
        <v>119</v>
      </c>
      <c r="G106" s="26" t="s">
        <v>119</v>
      </c>
      <c r="H106" s="24" t="s">
        <v>119</v>
      </c>
      <c r="I106" s="24" t="s">
        <v>119</v>
      </c>
    </row>
    <row r="107" spans="1:12" x14ac:dyDescent="0.2">
      <c r="A107" s="10">
        <v>1</v>
      </c>
      <c r="B107" s="11" t="s">
        <v>183</v>
      </c>
      <c r="C107" s="9" t="s">
        <v>119</v>
      </c>
      <c r="D107" s="76">
        <v>1</v>
      </c>
      <c r="E107" s="77" t="s">
        <v>119</v>
      </c>
      <c r="F107" s="26">
        <v>172.59</v>
      </c>
      <c r="G107" s="26">
        <v>172.59</v>
      </c>
      <c r="H107" s="9" t="s">
        <v>119</v>
      </c>
      <c r="I107" s="9" t="s">
        <v>119</v>
      </c>
    </row>
    <row r="108" spans="1:12" x14ac:dyDescent="0.2">
      <c r="A108" s="10">
        <v>1</v>
      </c>
      <c r="B108" s="11" t="s">
        <v>184</v>
      </c>
      <c r="C108" s="9" t="s">
        <v>119</v>
      </c>
      <c r="D108" s="76">
        <v>1</v>
      </c>
      <c r="E108" s="77" t="s">
        <v>119</v>
      </c>
      <c r="F108" s="271">
        <v>0.56755089230060951</v>
      </c>
      <c r="G108" s="26">
        <v>97.953608502162197</v>
      </c>
      <c r="H108" s="24" t="s">
        <v>119</v>
      </c>
      <c r="I108" s="9" t="s">
        <v>119</v>
      </c>
    </row>
    <row r="109" spans="1:12" x14ac:dyDescent="0.2">
      <c r="A109" s="10">
        <v>1</v>
      </c>
      <c r="B109" s="11" t="s">
        <v>185</v>
      </c>
      <c r="C109" s="9" t="s">
        <v>119</v>
      </c>
      <c r="D109" s="76">
        <v>1</v>
      </c>
      <c r="E109" s="77" t="s">
        <v>119</v>
      </c>
      <c r="F109" s="26">
        <v>1337.25</v>
      </c>
      <c r="G109" s="26">
        <v>1337.25</v>
      </c>
      <c r="H109" s="24" t="s">
        <v>119</v>
      </c>
      <c r="I109" s="9" t="s">
        <v>119</v>
      </c>
    </row>
    <row r="110" spans="1:12" hidden="1" x14ac:dyDescent="0.2">
      <c r="A110" s="10">
        <v>0</v>
      </c>
      <c r="B110" s="11" t="e">
        <v>#N/A</v>
      </c>
      <c r="C110" s="9" t="s">
        <v>119</v>
      </c>
      <c r="D110" s="76" t="s">
        <v>119</v>
      </c>
      <c r="E110" s="77" t="s">
        <v>119</v>
      </c>
      <c r="F110" s="77" t="s">
        <v>119</v>
      </c>
      <c r="G110" s="78" t="s">
        <v>119</v>
      </c>
      <c r="H110" s="9" t="s">
        <v>119</v>
      </c>
      <c r="I110" s="9" t="s">
        <v>119</v>
      </c>
    </row>
    <row r="111" spans="1:12" hidden="1" x14ac:dyDescent="0.2">
      <c r="A111" s="10">
        <v>0</v>
      </c>
      <c r="B111" s="88" t="s">
        <v>187</v>
      </c>
      <c r="C111" s="9" t="s">
        <v>119</v>
      </c>
      <c r="D111" s="76" t="s">
        <v>119</v>
      </c>
      <c r="E111" s="77" t="s">
        <v>119</v>
      </c>
      <c r="F111" s="85" t="s">
        <v>119</v>
      </c>
      <c r="G111" s="89" t="s">
        <v>119</v>
      </c>
      <c r="H111" s="24" t="s">
        <v>119</v>
      </c>
      <c r="I111" s="9" t="s">
        <v>119</v>
      </c>
    </row>
    <row r="112" spans="1:12" x14ac:dyDescent="0.2">
      <c r="A112" s="10">
        <v>1</v>
      </c>
      <c r="B112" s="33" t="s">
        <v>7</v>
      </c>
      <c r="C112" s="34" t="s">
        <v>119</v>
      </c>
      <c r="D112" s="34" t="s">
        <v>119</v>
      </c>
      <c r="E112" s="35"/>
      <c r="F112" s="157" t="s">
        <v>119</v>
      </c>
      <c r="G112" s="36">
        <v>12895.200688365061</v>
      </c>
      <c r="H112" s="35" t="s">
        <v>119</v>
      </c>
      <c r="I112" s="34" t="s">
        <v>119</v>
      </c>
      <c r="L112" s="63" t="e">
        <f>+L94-G105-G106-G96</f>
        <v>#VALUE!</v>
      </c>
    </row>
    <row r="113" spans="1:14" x14ac:dyDescent="0.2">
      <c r="A113" s="10">
        <v>1</v>
      </c>
      <c r="B113" s="33" t="s">
        <v>8</v>
      </c>
      <c r="C113" s="42" t="s">
        <v>119</v>
      </c>
      <c r="D113" s="42" t="s">
        <v>119</v>
      </c>
      <c r="E113" s="41"/>
      <c r="F113" s="158">
        <v>0.40297502151140818</v>
      </c>
      <c r="G113" s="60" t="s">
        <v>119</v>
      </c>
      <c r="H113" s="42" t="s">
        <v>119</v>
      </c>
      <c r="I113" s="42" t="s">
        <v>119</v>
      </c>
      <c r="L113" s="10" t="e">
        <f>L112/G9-F113</f>
        <v>#VALUE!</v>
      </c>
      <c r="N113" s="10">
        <v>105.43844656666268</v>
      </c>
    </row>
    <row r="115" spans="1:14" x14ac:dyDescent="0.2">
      <c r="B115" s="176" t="s">
        <v>57</v>
      </c>
    </row>
  </sheetData>
  <autoFilter ref="A1:H113">
    <filterColumn colId="0">
      <filters>
        <filter val="1"/>
      </filters>
    </filterColumn>
  </autoFilter>
  <phoneticPr fontId="42" type="noConversion"/>
  <conditionalFormatting sqref="E25:E26 D22:D26 F22:I26 E22:E23 D20:I21 C33 D27:I27 I55:I73 E74:I80 I81 E82:I85 I86 D88:I89 I90:I91 I93 D92:I92 D31:I53 C3:I3 E54:I54 E87:I87 D54:D87 E55:H72">
    <cfRule type="cellIs" dxfId="11" priority="2" stopIfTrue="1" operator="equal">
      <formula>0</formula>
    </cfRule>
  </conditionalFormatting>
  <pageMargins left="0.75" right="0.75" top="1" bottom="1" header="0" footer="0"/>
  <pageSetup paperSize="9" scale="88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O115"/>
  <sheetViews>
    <sheetView workbookViewId="0"/>
  </sheetViews>
  <sheetFormatPr defaultRowHeight="12" x14ac:dyDescent="0.2"/>
  <cols>
    <col min="1" max="1" width="3.28515625" style="10" customWidth="1"/>
    <col min="2" max="2" width="40.7109375" style="10" customWidth="1"/>
    <col min="3" max="3" width="2.28515625" style="10" customWidth="1"/>
    <col min="4" max="4" width="10.85546875" style="10" customWidth="1"/>
    <col min="5" max="5" width="2.5703125" style="10" customWidth="1"/>
    <col min="6" max="6" width="9.7109375" style="10" customWidth="1"/>
    <col min="7" max="7" width="9.140625" style="10"/>
    <col min="8" max="8" width="7.140625" style="10" customWidth="1"/>
    <col min="9" max="9" width="9.85546875" style="23" customWidth="1"/>
    <col min="10" max="10" width="9.140625" style="10"/>
    <col min="11" max="11" width="0" style="10" hidden="1" customWidth="1"/>
    <col min="12" max="15" width="9.140625" style="10" hidden="1" customWidth="1"/>
    <col min="16" max="17" width="9.140625" style="10" customWidth="1"/>
    <col min="18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10">
        <v>7</v>
      </c>
      <c r="H1" s="10">
        <v>8</v>
      </c>
    </row>
    <row r="2" spans="1:9" hidden="1" x14ac:dyDescent="0.2"/>
    <row r="3" spans="1:9" x14ac:dyDescent="0.2">
      <c r="A3" s="10">
        <v>1</v>
      </c>
      <c r="B3" s="95" t="s">
        <v>118</v>
      </c>
      <c r="C3" s="27" t="s">
        <v>119</v>
      </c>
      <c r="D3" s="27" t="s">
        <v>119</v>
      </c>
      <c r="E3" s="27"/>
      <c r="F3" s="27" t="s">
        <v>119</v>
      </c>
      <c r="G3" s="27" t="s">
        <v>119</v>
      </c>
      <c r="H3" s="27" t="s">
        <v>119</v>
      </c>
      <c r="I3" s="27" t="s">
        <v>119</v>
      </c>
    </row>
    <row r="4" spans="1:9" x14ac:dyDescent="0.2">
      <c r="A4" s="10">
        <v>1</v>
      </c>
      <c r="B4" s="95" t="s">
        <v>0</v>
      </c>
      <c r="C4" s="24" t="s">
        <v>119</v>
      </c>
      <c r="D4" s="24" t="s">
        <v>119</v>
      </c>
      <c r="E4" s="24"/>
      <c r="F4" s="24" t="s">
        <v>119</v>
      </c>
      <c r="G4" s="24" t="s">
        <v>119</v>
      </c>
      <c r="H4" s="24" t="s">
        <v>119</v>
      </c>
      <c r="I4" s="25" t="s">
        <v>119</v>
      </c>
    </row>
    <row r="5" spans="1:9" x14ac:dyDescent="0.2">
      <c r="A5" s="10">
        <v>1</v>
      </c>
      <c r="B5" s="24" t="s">
        <v>119</v>
      </c>
      <c r="C5" s="24" t="s">
        <v>119</v>
      </c>
      <c r="D5" s="61" t="s">
        <v>119</v>
      </c>
      <c r="E5" s="62"/>
      <c r="F5" s="62" t="s">
        <v>119</v>
      </c>
      <c r="G5" s="175" t="s">
        <v>120</v>
      </c>
      <c r="H5" s="62"/>
      <c r="I5" s="61" t="s">
        <v>119</v>
      </c>
    </row>
    <row r="6" spans="1:9" x14ac:dyDescent="0.2">
      <c r="A6" s="10">
        <v>1</v>
      </c>
      <c r="B6" s="79" t="s">
        <v>121</v>
      </c>
      <c r="C6" s="24" t="s">
        <v>119</v>
      </c>
      <c r="D6" s="61" t="s">
        <v>119</v>
      </c>
      <c r="E6" s="62"/>
      <c r="F6" s="62" t="s">
        <v>119</v>
      </c>
      <c r="G6" s="62" t="s">
        <v>119</v>
      </c>
      <c r="H6" s="62" t="s">
        <v>119</v>
      </c>
      <c r="I6" s="61" t="s">
        <v>119</v>
      </c>
    </row>
    <row r="7" spans="1:9" x14ac:dyDescent="0.2">
      <c r="A7" s="10">
        <v>1</v>
      </c>
      <c r="B7" s="95" t="s">
        <v>65</v>
      </c>
      <c r="C7" s="24" t="s">
        <v>119</v>
      </c>
      <c r="D7" s="61" t="s">
        <v>119</v>
      </c>
      <c r="E7" s="62"/>
      <c r="F7" s="62" t="s">
        <v>119</v>
      </c>
      <c r="G7" s="62" t="s">
        <v>119</v>
      </c>
      <c r="H7" s="62" t="s">
        <v>119</v>
      </c>
      <c r="I7" s="61" t="s">
        <v>119</v>
      </c>
    </row>
    <row r="8" spans="1:9" x14ac:dyDescent="0.2">
      <c r="A8" s="10">
        <v>1</v>
      </c>
      <c r="B8" s="24" t="s">
        <v>119</v>
      </c>
      <c r="C8" s="24" t="s">
        <v>119</v>
      </c>
      <c r="D8" s="61" t="s">
        <v>119</v>
      </c>
      <c r="E8" s="62"/>
      <c r="F8" s="62" t="s">
        <v>119</v>
      </c>
      <c r="G8" s="62" t="s">
        <v>119</v>
      </c>
      <c r="H8" s="62" t="s">
        <v>119</v>
      </c>
      <c r="I8" s="61" t="s">
        <v>119</v>
      </c>
    </row>
    <row r="9" spans="1:9" x14ac:dyDescent="0.2">
      <c r="A9" s="10">
        <v>1</v>
      </c>
      <c r="B9" s="95" t="s">
        <v>122</v>
      </c>
      <c r="C9" s="95" t="s">
        <v>119</v>
      </c>
      <c r="D9" s="101" t="s">
        <v>119</v>
      </c>
      <c r="E9" s="102"/>
      <c r="F9" s="102" t="s">
        <v>119</v>
      </c>
      <c r="G9" s="144">
        <v>8000</v>
      </c>
      <c r="H9" s="145" t="s">
        <v>1</v>
      </c>
      <c r="I9" s="61" t="s">
        <v>119</v>
      </c>
    </row>
    <row r="10" spans="1:9" x14ac:dyDescent="0.2">
      <c r="A10" s="10">
        <v>1</v>
      </c>
      <c r="B10" s="24" t="s">
        <v>119</v>
      </c>
      <c r="C10" s="24" t="s">
        <v>119</v>
      </c>
      <c r="D10" s="61" t="s">
        <v>119</v>
      </c>
      <c r="E10" s="62"/>
      <c r="F10" s="62" t="s">
        <v>119</v>
      </c>
      <c r="G10" s="96" t="s">
        <v>119</v>
      </c>
      <c r="H10" s="97" t="s">
        <v>119</v>
      </c>
      <c r="I10" s="61" t="s">
        <v>119</v>
      </c>
    </row>
    <row r="11" spans="1:9" x14ac:dyDescent="0.2">
      <c r="A11" s="10">
        <v>1</v>
      </c>
      <c r="B11" s="24" t="s">
        <v>123</v>
      </c>
      <c r="C11" s="24" t="s">
        <v>119</v>
      </c>
      <c r="D11" s="61" t="s">
        <v>119</v>
      </c>
      <c r="E11" s="62"/>
      <c r="F11" s="62" t="s">
        <v>119</v>
      </c>
      <c r="G11" s="179">
        <v>8888.8888888888905</v>
      </c>
      <c r="H11" s="97" t="s">
        <v>1</v>
      </c>
      <c r="I11" s="61" t="s">
        <v>119</v>
      </c>
    </row>
    <row r="12" spans="1:9" x14ac:dyDescent="0.2">
      <c r="A12" s="10">
        <v>1</v>
      </c>
      <c r="B12" s="24" t="s">
        <v>124</v>
      </c>
      <c r="C12" s="24" t="s">
        <v>119</v>
      </c>
      <c r="D12" s="61" t="s">
        <v>119</v>
      </c>
      <c r="E12" s="62"/>
      <c r="F12" s="62" t="s">
        <v>119</v>
      </c>
      <c r="G12" s="179">
        <v>10</v>
      </c>
      <c r="H12" s="73" t="s">
        <v>2</v>
      </c>
      <c r="I12" s="61" t="s">
        <v>119</v>
      </c>
    </row>
    <row r="13" spans="1:9" x14ac:dyDescent="0.2">
      <c r="A13" s="10">
        <v>1</v>
      </c>
      <c r="B13" s="24" t="s">
        <v>119</v>
      </c>
      <c r="C13" s="24" t="s">
        <v>119</v>
      </c>
      <c r="D13" s="61" t="s">
        <v>119</v>
      </c>
      <c r="E13" s="62" t="s">
        <v>119</v>
      </c>
      <c r="F13" s="62" t="s">
        <v>119</v>
      </c>
      <c r="G13" s="179" t="s">
        <v>119</v>
      </c>
      <c r="H13" s="62" t="s">
        <v>119</v>
      </c>
      <c r="I13" s="61" t="s">
        <v>119</v>
      </c>
    </row>
    <row r="14" spans="1:9" hidden="1" x14ac:dyDescent="0.2">
      <c r="A14" s="10">
        <v>0</v>
      </c>
      <c r="B14" s="24" t="s">
        <v>119</v>
      </c>
      <c r="C14" s="24" t="s">
        <v>119</v>
      </c>
      <c r="D14" s="61" t="s">
        <v>119</v>
      </c>
      <c r="E14" s="62"/>
      <c r="F14" s="62" t="s">
        <v>119</v>
      </c>
      <c r="G14" s="40" t="s">
        <v>119</v>
      </c>
      <c r="H14" s="73" t="s">
        <v>119</v>
      </c>
      <c r="I14" s="61" t="s">
        <v>119</v>
      </c>
    </row>
    <row r="15" spans="1:9" x14ac:dyDescent="0.2">
      <c r="A15" s="10">
        <v>1</v>
      </c>
      <c r="B15" s="24" t="s">
        <v>125</v>
      </c>
      <c r="C15" s="24" t="s">
        <v>119</v>
      </c>
      <c r="D15" s="61" t="s">
        <v>119</v>
      </c>
      <c r="E15" s="62"/>
      <c r="F15" s="62" t="s">
        <v>119</v>
      </c>
      <c r="G15" s="249">
        <v>0.5</v>
      </c>
      <c r="H15" s="73" t="s">
        <v>3</v>
      </c>
      <c r="I15" s="61" t="s">
        <v>119</v>
      </c>
    </row>
    <row r="16" spans="1:9" x14ac:dyDescent="0.2">
      <c r="A16" s="10">
        <v>1</v>
      </c>
      <c r="B16" s="24" t="s">
        <v>126</v>
      </c>
      <c r="C16" s="24" t="s">
        <v>119</v>
      </c>
      <c r="D16" s="61" t="s">
        <v>119</v>
      </c>
      <c r="E16" s="62"/>
      <c r="F16" s="62" t="s">
        <v>119</v>
      </c>
      <c r="G16" s="40">
        <v>1</v>
      </c>
      <c r="H16" s="73" t="s">
        <v>127</v>
      </c>
      <c r="I16" s="61" t="s">
        <v>119</v>
      </c>
    </row>
    <row r="17" spans="1:12" x14ac:dyDescent="0.2">
      <c r="A17" s="10">
        <v>1</v>
      </c>
      <c r="B17" s="24" t="s">
        <v>225</v>
      </c>
      <c r="C17" s="24" t="s">
        <v>119</v>
      </c>
      <c r="D17" s="61" t="s">
        <v>119</v>
      </c>
      <c r="E17" s="62"/>
      <c r="F17" s="62" t="s">
        <v>119</v>
      </c>
      <c r="G17" s="40">
        <v>10</v>
      </c>
      <c r="H17" s="73" t="s">
        <v>127</v>
      </c>
      <c r="I17" s="61" t="s">
        <v>119</v>
      </c>
    </row>
    <row r="18" spans="1:12" x14ac:dyDescent="0.2">
      <c r="A18" s="10">
        <v>1</v>
      </c>
      <c r="B18" s="24" t="s">
        <v>128</v>
      </c>
      <c r="C18" s="25" t="s">
        <v>119</v>
      </c>
      <c r="D18" s="25" t="s">
        <v>119</v>
      </c>
      <c r="E18" s="25" t="s">
        <v>119</v>
      </c>
      <c r="F18" s="25" t="s">
        <v>119</v>
      </c>
      <c r="G18" s="40">
        <v>12.975999999999999</v>
      </c>
      <c r="H18" s="73" t="s">
        <v>2</v>
      </c>
      <c r="I18" s="25" t="s">
        <v>119</v>
      </c>
    </row>
    <row r="19" spans="1:12" x14ac:dyDescent="0.2">
      <c r="A19" s="10">
        <v>1</v>
      </c>
      <c r="B19" s="24" t="s">
        <v>119</v>
      </c>
      <c r="C19" s="25" t="s">
        <v>119</v>
      </c>
      <c r="D19" s="61" t="s">
        <v>119</v>
      </c>
      <c r="E19" s="62" t="s">
        <v>119</v>
      </c>
      <c r="F19" s="62" t="s">
        <v>119</v>
      </c>
      <c r="G19" s="62" t="s">
        <v>119</v>
      </c>
      <c r="H19" s="62" t="s">
        <v>119</v>
      </c>
      <c r="I19" s="61" t="s">
        <v>119</v>
      </c>
    </row>
    <row r="20" spans="1:12" hidden="1" x14ac:dyDescent="0.2">
      <c r="A20" s="10">
        <v>0</v>
      </c>
      <c r="B20" s="24" t="s">
        <v>129</v>
      </c>
      <c r="C20" s="27" t="s">
        <v>119</v>
      </c>
      <c r="D20" s="27" t="s">
        <v>119</v>
      </c>
      <c r="E20" s="24" t="s">
        <v>119</v>
      </c>
      <c r="F20" s="28" t="s">
        <v>119</v>
      </c>
      <c r="G20" s="27" t="s">
        <v>119</v>
      </c>
      <c r="H20" s="24" t="s">
        <v>119</v>
      </c>
      <c r="I20" s="25" t="s">
        <v>119</v>
      </c>
    </row>
    <row r="21" spans="1:12" x14ac:dyDescent="0.2">
      <c r="A21" s="10">
        <v>1</v>
      </c>
      <c r="B21" s="24" t="s">
        <v>226</v>
      </c>
      <c r="C21" s="27" t="s">
        <v>119</v>
      </c>
      <c r="D21" s="27" t="s">
        <v>119</v>
      </c>
      <c r="E21" s="24" t="s">
        <v>119</v>
      </c>
      <c r="F21" s="24" t="s">
        <v>119</v>
      </c>
      <c r="G21" s="24">
        <v>100</v>
      </c>
      <c r="H21" s="24" t="s">
        <v>209</v>
      </c>
      <c r="I21" s="24" t="s">
        <v>119</v>
      </c>
    </row>
    <row r="22" spans="1:12" hidden="1" x14ac:dyDescent="0.2">
      <c r="A22" s="10">
        <v>0</v>
      </c>
      <c r="B22" s="24" t="s">
        <v>119</v>
      </c>
      <c r="C22" s="27" t="s">
        <v>119</v>
      </c>
      <c r="D22" s="29" t="s">
        <v>119</v>
      </c>
      <c r="E22" s="24" t="s">
        <v>119</v>
      </c>
      <c r="F22" s="28" t="s">
        <v>119</v>
      </c>
      <c r="G22" s="27" t="s">
        <v>119</v>
      </c>
      <c r="H22" s="24" t="s">
        <v>119</v>
      </c>
      <c r="I22" s="24" t="s">
        <v>119</v>
      </c>
    </row>
    <row r="23" spans="1:12" hidden="1" x14ac:dyDescent="0.2">
      <c r="A23" s="10">
        <v>0</v>
      </c>
      <c r="B23" s="24" t="s">
        <v>119</v>
      </c>
      <c r="C23" s="27" t="s">
        <v>119</v>
      </c>
      <c r="D23" s="29" t="s">
        <v>119</v>
      </c>
      <c r="E23" s="24" t="s">
        <v>119</v>
      </c>
      <c r="F23" s="28" t="s">
        <v>119</v>
      </c>
      <c r="G23" s="27" t="s">
        <v>119</v>
      </c>
      <c r="H23" s="24" t="s">
        <v>119</v>
      </c>
      <c r="I23" s="24" t="s">
        <v>119</v>
      </c>
    </row>
    <row r="24" spans="1:12" ht="13.5" hidden="1" x14ac:dyDescent="0.2">
      <c r="A24" s="10">
        <v>0</v>
      </c>
      <c r="B24" s="24" t="s">
        <v>119</v>
      </c>
      <c r="C24" s="27" t="s">
        <v>119</v>
      </c>
      <c r="D24" s="29" t="s">
        <v>119</v>
      </c>
      <c r="E24" s="58" t="s">
        <v>119</v>
      </c>
      <c r="F24" s="28" t="s">
        <v>119</v>
      </c>
      <c r="G24" s="27" t="s">
        <v>119</v>
      </c>
      <c r="H24" s="24" t="s">
        <v>119</v>
      </c>
      <c r="I24" s="24" t="s">
        <v>119</v>
      </c>
    </row>
    <row r="25" spans="1:12" hidden="1" x14ac:dyDescent="0.2">
      <c r="A25" s="10">
        <v>0</v>
      </c>
      <c r="B25" s="24" t="s">
        <v>119</v>
      </c>
      <c r="C25" s="27" t="s">
        <v>119</v>
      </c>
      <c r="D25" s="27" t="s">
        <v>119</v>
      </c>
      <c r="E25" s="24" t="s">
        <v>119</v>
      </c>
      <c r="F25" s="28" t="s">
        <v>119</v>
      </c>
      <c r="G25" s="27" t="s">
        <v>119</v>
      </c>
      <c r="H25" s="24" t="s">
        <v>119</v>
      </c>
      <c r="I25" s="24" t="s">
        <v>119</v>
      </c>
    </row>
    <row r="26" spans="1:12" hidden="1" x14ac:dyDescent="0.2">
      <c r="A26" s="10">
        <v>0</v>
      </c>
      <c r="B26" s="24" t="s">
        <v>119</v>
      </c>
      <c r="C26" s="27" t="s">
        <v>119</v>
      </c>
      <c r="D26" s="29" t="s">
        <v>119</v>
      </c>
      <c r="E26" s="24" t="s">
        <v>119</v>
      </c>
      <c r="F26" s="28" t="s">
        <v>119</v>
      </c>
      <c r="G26" s="27" t="s">
        <v>119</v>
      </c>
      <c r="H26" s="24" t="s">
        <v>119</v>
      </c>
      <c r="I26" s="24" t="s">
        <v>119</v>
      </c>
    </row>
    <row r="27" spans="1:12" hidden="1" x14ac:dyDescent="0.2">
      <c r="A27" s="10">
        <v>0</v>
      </c>
      <c r="B27" s="24" t="s">
        <v>119</v>
      </c>
      <c r="C27" s="27" t="s">
        <v>119</v>
      </c>
      <c r="D27" s="27" t="s">
        <v>119</v>
      </c>
      <c r="E27" s="24" t="s">
        <v>119</v>
      </c>
      <c r="F27" s="28" t="s">
        <v>119</v>
      </c>
      <c r="G27" s="27" t="s">
        <v>119</v>
      </c>
      <c r="H27" s="24" t="s">
        <v>119</v>
      </c>
      <c r="I27" s="24" t="s">
        <v>119</v>
      </c>
    </row>
    <row r="28" spans="1:12" x14ac:dyDescent="0.2">
      <c r="A28" s="10">
        <v>1</v>
      </c>
      <c r="B28" s="24"/>
      <c r="C28" s="27" t="s">
        <v>119</v>
      </c>
      <c r="D28" s="61" t="s">
        <v>119</v>
      </c>
      <c r="E28" s="62"/>
      <c r="F28" s="62" t="s">
        <v>119</v>
      </c>
      <c r="G28" s="62" t="s">
        <v>119</v>
      </c>
      <c r="H28" s="62" t="s">
        <v>119</v>
      </c>
      <c r="I28" s="61" t="s">
        <v>119</v>
      </c>
      <c r="L28" s="10" t="s">
        <v>9</v>
      </c>
    </row>
    <row r="29" spans="1:12" x14ac:dyDescent="0.2">
      <c r="A29" s="10">
        <v>1</v>
      </c>
      <c r="B29" s="159">
        <v>0</v>
      </c>
      <c r="C29" s="160" t="s">
        <v>119</v>
      </c>
      <c r="D29" s="161" t="s">
        <v>132</v>
      </c>
      <c r="E29" s="162"/>
      <c r="F29" s="162" t="s">
        <v>133</v>
      </c>
      <c r="G29" s="162" t="s">
        <v>134</v>
      </c>
      <c r="H29" s="162" t="s">
        <v>119</v>
      </c>
      <c r="I29" s="161" t="s">
        <v>135</v>
      </c>
    </row>
    <row r="30" spans="1:12" x14ac:dyDescent="0.2">
      <c r="A30" s="10">
        <v>1</v>
      </c>
      <c r="B30" s="163" t="s">
        <v>136</v>
      </c>
      <c r="C30" s="164" t="s">
        <v>119</v>
      </c>
      <c r="D30" s="165" t="s">
        <v>3</v>
      </c>
      <c r="E30" s="165"/>
      <c r="F30" s="165" t="s">
        <v>137</v>
      </c>
      <c r="G30" s="165" t="s">
        <v>108</v>
      </c>
      <c r="H30" s="165" t="s">
        <v>119</v>
      </c>
      <c r="I30" s="166" t="s">
        <v>138</v>
      </c>
    </row>
    <row r="31" spans="1:12" hidden="1" x14ac:dyDescent="0.2">
      <c r="A31" s="10">
        <v>0</v>
      </c>
      <c r="B31" s="90" t="s">
        <v>139</v>
      </c>
      <c r="C31" s="91" t="s">
        <v>119</v>
      </c>
      <c r="D31" s="91" t="s">
        <v>119</v>
      </c>
      <c r="E31" s="91"/>
      <c r="F31" s="91" t="s">
        <v>119</v>
      </c>
      <c r="G31" s="91" t="s">
        <v>119</v>
      </c>
      <c r="H31" s="91" t="s">
        <v>119</v>
      </c>
      <c r="I31" s="91" t="s">
        <v>119</v>
      </c>
      <c r="L31" s="63" t="str">
        <f>+H31</f>
        <v/>
      </c>
    </row>
    <row r="32" spans="1:12" hidden="1" x14ac:dyDescent="0.2">
      <c r="A32" s="10">
        <v>0</v>
      </c>
      <c r="B32" s="11" t="s">
        <v>227</v>
      </c>
      <c r="C32" s="75" t="s">
        <v>119</v>
      </c>
      <c r="D32" s="7" t="s">
        <v>119</v>
      </c>
      <c r="E32" s="9" t="s">
        <v>119</v>
      </c>
      <c r="F32" s="81" t="s">
        <v>119</v>
      </c>
      <c r="G32" s="24" t="s">
        <v>119</v>
      </c>
      <c r="H32" s="24" t="s">
        <v>119</v>
      </c>
      <c r="I32" s="24" t="s">
        <v>119</v>
      </c>
    </row>
    <row r="33" spans="1:14" x14ac:dyDescent="0.2">
      <c r="A33" s="10">
        <v>1</v>
      </c>
      <c r="B33" s="43" t="s">
        <v>142</v>
      </c>
      <c r="C33" s="91" t="s">
        <v>119</v>
      </c>
      <c r="D33" s="92" t="s">
        <v>119</v>
      </c>
      <c r="E33" s="91"/>
      <c r="F33" s="93" t="s">
        <v>119</v>
      </c>
      <c r="G33" s="91" t="s">
        <v>119</v>
      </c>
      <c r="H33" s="91">
        <v>3468.6823849631646</v>
      </c>
      <c r="I33" s="27" t="s">
        <v>119</v>
      </c>
      <c r="L33" s="10">
        <f>SUBTOTAL(9,G34:G50)</f>
        <v>3468.6823849631642</v>
      </c>
      <c r="M33" s="63">
        <f>+L33-H33</f>
        <v>0</v>
      </c>
      <c r="N33" s="218">
        <v>104.10499364682538</v>
      </c>
    </row>
    <row r="34" spans="1:14" x14ac:dyDescent="0.2">
      <c r="A34" s="10">
        <v>1</v>
      </c>
      <c r="B34" s="26" t="s">
        <v>143</v>
      </c>
      <c r="C34" s="27" t="s">
        <v>119</v>
      </c>
      <c r="D34" s="27">
        <v>100</v>
      </c>
      <c r="E34" s="27"/>
      <c r="F34" s="71">
        <v>20.98</v>
      </c>
      <c r="G34" s="27">
        <v>2098</v>
      </c>
      <c r="H34" s="91" t="s">
        <v>119</v>
      </c>
      <c r="I34" s="91">
        <v>15.933742156755033</v>
      </c>
      <c r="M34" s="218">
        <v>107.08981948053398</v>
      </c>
    </row>
    <row r="35" spans="1:14" x14ac:dyDescent="0.2">
      <c r="A35" s="10">
        <v>1</v>
      </c>
      <c r="B35" s="26" t="s">
        <v>146</v>
      </c>
      <c r="C35" s="27" t="s">
        <v>119</v>
      </c>
      <c r="D35" s="27">
        <v>2</v>
      </c>
      <c r="E35" s="27"/>
      <c r="F35" s="71">
        <v>5.66</v>
      </c>
      <c r="G35" s="27">
        <v>11.32</v>
      </c>
      <c r="H35" s="27" t="s">
        <v>119</v>
      </c>
      <c r="I35" s="27">
        <v>8.5972336136542885E-2</v>
      </c>
    </row>
    <row r="36" spans="1:14" x14ac:dyDescent="0.2">
      <c r="A36" s="10">
        <v>1</v>
      </c>
      <c r="B36" s="26" t="s">
        <v>145</v>
      </c>
      <c r="C36" s="27" t="s">
        <v>119</v>
      </c>
      <c r="D36" s="27">
        <v>2</v>
      </c>
      <c r="E36" s="27"/>
      <c r="F36" s="71">
        <v>0.94000000000000006</v>
      </c>
      <c r="G36" s="27">
        <v>1.8800000000000001</v>
      </c>
      <c r="H36" s="27" t="s">
        <v>119</v>
      </c>
      <c r="I36" s="27">
        <v>1.4278091160485921E-2</v>
      </c>
    </row>
    <row r="37" spans="1:14" x14ac:dyDescent="0.2">
      <c r="A37" s="10">
        <v>1</v>
      </c>
      <c r="B37" s="26" t="s">
        <v>212</v>
      </c>
      <c r="C37" s="27" t="s">
        <v>119</v>
      </c>
      <c r="D37" s="27">
        <v>5</v>
      </c>
      <c r="E37" s="27"/>
      <c r="F37" s="71">
        <v>21.95</v>
      </c>
      <c r="G37" s="27">
        <v>109.75</v>
      </c>
      <c r="H37" s="27" t="s">
        <v>119</v>
      </c>
      <c r="I37" s="27">
        <v>0.83352154514006915</v>
      </c>
    </row>
    <row r="38" spans="1:14" x14ac:dyDescent="0.2">
      <c r="A38" s="10">
        <v>1</v>
      </c>
      <c r="B38" s="11" t="s">
        <v>148</v>
      </c>
      <c r="C38" s="75" t="s">
        <v>119</v>
      </c>
      <c r="D38" s="27">
        <v>525.73599240265912</v>
      </c>
      <c r="E38" s="9" t="s">
        <v>119</v>
      </c>
      <c r="F38" s="28">
        <v>0.35044522602066452</v>
      </c>
      <c r="G38" s="27">
        <v>184.24166868474825</v>
      </c>
      <c r="H38" s="24" t="s">
        <v>119</v>
      </c>
      <c r="I38" s="24">
        <v>1.3992656069366383</v>
      </c>
      <c r="M38" s="218">
        <v>94.968551396578192</v>
      </c>
    </row>
    <row r="39" spans="1:14" hidden="1" x14ac:dyDescent="0.2">
      <c r="A39" s="10">
        <v>0</v>
      </c>
      <c r="B39" s="11" t="s">
        <v>53</v>
      </c>
      <c r="C39" s="75" t="s">
        <v>119</v>
      </c>
      <c r="D39" s="82">
        <v>53.333333333333343</v>
      </c>
      <c r="E39" s="9" t="s">
        <v>119</v>
      </c>
      <c r="F39" s="28" t="s">
        <v>119</v>
      </c>
      <c r="G39" s="27" t="s">
        <v>119</v>
      </c>
      <c r="H39" s="24" t="s">
        <v>119</v>
      </c>
      <c r="I39" s="24" t="s">
        <v>119</v>
      </c>
    </row>
    <row r="40" spans="1:14" hidden="1" x14ac:dyDescent="0.2">
      <c r="A40" s="10">
        <v>0</v>
      </c>
      <c r="B40" s="11" t="s">
        <v>12</v>
      </c>
      <c r="C40" s="75" t="s">
        <v>119</v>
      </c>
      <c r="D40" s="82">
        <v>28.44444444444445</v>
      </c>
      <c r="E40" s="9" t="s">
        <v>119</v>
      </c>
      <c r="F40" s="13" t="s">
        <v>119</v>
      </c>
      <c r="G40" s="27" t="s">
        <v>119</v>
      </c>
      <c r="H40" s="24" t="s">
        <v>119</v>
      </c>
      <c r="I40" s="24" t="s">
        <v>119</v>
      </c>
    </row>
    <row r="41" spans="1:14" hidden="1" x14ac:dyDescent="0.2">
      <c r="A41" s="10">
        <v>0</v>
      </c>
      <c r="B41" s="26" t="s">
        <v>54</v>
      </c>
      <c r="C41" s="27" t="s">
        <v>119</v>
      </c>
      <c r="D41" s="27">
        <v>106.66666666666669</v>
      </c>
      <c r="E41" s="27" t="s">
        <v>119</v>
      </c>
      <c r="F41" s="70" t="s">
        <v>119</v>
      </c>
      <c r="G41" s="27" t="s">
        <v>119</v>
      </c>
      <c r="H41" s="27" t="s">
        <v>119</v>
      </c>
      <c r="I41" s="27" t="s">
        <v>119</v>
      </c>
    </row>
    <row r="42" spans="1:14" x14ac:dyDescent="0.2">
      <c r="A42" s="10">
        <v>1</v>
      </c>
      <c r="B42" s="26" t="s">
        <v>149</v>
      </c>
      <c r="C42" s="27" t="s">
        <v>119</v>
      </c>
      <c r="D42" s="27" t="s">
        <v>119</v>
      </c>
      <c r="E42" s="27" t="s">
        <v>119</v>
      </c>
      <c r="F42" s="27" t="s">
        <v>119</v>
      </c>
      <c r="G42" s="27">
        <v>209.19995999999992</v>
      </c>
      <c r="H42" s="27" t="s">
        <v>119</v>
      </c>
      <c r="I42" s="27">
        <v>1.5888170742819185</v>
      </c>
    </row>
    <row r="43" spans="1:14" hidden="1" x14ac:dyDescent="0.2">
      <c r="A43" s="10">
        <v>0</v>
      </c>
      <c r="B43" s="26" t="s">
        <v>193</v>
      </c>
      <c r="C43" s="27" t="s">
        <v>119</v>
      </c>
      <c r="D43" s="27">
        <v>4</v>
      </c>
      <c r="E43" s="27"/>
      <c r="F43" s="71">
        <v>15.3</v>
      </c>
      <c r="G43" s="27">
        <v>61.2</v>
      </c>
      <c r="H43" s="27" t="s">
        <v>119</v>
      </c>
      <c r="I43" s="27">
        <v>0.46479743564986087</v>
      </c>
    </row>
    <row r="44" spans="1:14" hidden="1" x14ac:dyDescent="0.2">
      <c r="A44" s="10">
        <v>0</v>
      </c>
      <c r="B44" s="26" t="s">
        <v>194</v>
      </c>
      <c r="C44" s="27" t="s">
        <v>119</v>
      </c>
      <c r="D44" s="27">
        <v>0.8</v>
      </c>
      <c r="E44" s="27"/>
      <c r="F44" s="71">
        <v>44.125199999999992</v>
      </c>
      <c r="G44" s="27">
        <v>35.300159999999998</v>
      </c>
      <c r="H44" s="27" t="s">
        <v>119</v>
      </c>
      <c r="I44" s="27">
        <v>0.26809516088283969</v>
      </c>
    </row>
    <row r="45" spans="1:14" hidden="1" x14ac:dyDescent="0.2">
      <c r="A45" s="10">
        <v>0</v>
      </c>
      <c r="B45" s="26" t="s">
        <v>198</v>
      </c>
      <c r="C45" s="27" t="s">
        <v>119</v>
      </c>
      <c r="D45" s="27">
        <v>0.6</v>
      </c>
      <c r="E45" s="27"/>
      <c r="F45" s="71">
        <v>139.09739999999999</v>
      </c>
      <c r="G45" s="27">
        <v>83.458439999999996</v>
      </c>
      <c r="H45" s="27" t="s">
        <v>119</v>
      </c>
      <c r="I45" s="27">
        <v>0.63384426299571517</v>
      </c>
    </row>
    <row r="46" spans="1:14" hidden="1" x14ac:dyDescent="0.2">
      <c r="A46" s="10">
        <v>0</v>
      </c>
      <c r="B46" s="26" t="s">
        <v>228</v>
      </c>
      <c r="C46" s="27" t="s">
        <v>119</v>
      </c>
      <c r="D46" s="27">
        <v>0.3</v>
      </c>
      <c r="E46" s="27"/>
      <c r="F46" s="71">
        <v>56.977200000000003</v>
      </c>
      <c r="G46" s="27">
        <v>17.093160000000001</v>
      </c>
      <c r="H46" s="27" t="s">
        <v>119</v>
      </c>
      <c r="I46" s="27">
        <v>0.12981792377700616</v>
      </c>
    </row>
    <row r="47" spans="1:14" hidden="1" x14ac:dyDescent="0.2">
      <c r="A47" s="10">
        <v>0</v>
      </c>
      <c r="B47" s="26" t="s">
        <v>229</v>
      </c>
      <c r="C47" s="27" t="s">
        <v>119</v>
      </c>
      <c r="D47" s="27">
        <v>0.6</v>
      </c>
      <c r="E47" s="27"/>
      <c r="F47" s="71" t="s">
        <v>119</v>
      </c>
      <c r="G47" s="27" t="s">
        <v>119</v>
      </c>
      <c r="H47" s="27" t="s">
        <v>119</v>
      </c>
      <c r="I47" s="27" t="s">
        <v>119</v>
      </c>
    </row>
    <row r="48" spans="1:14" hidden="1" x14ac:dyDescent="0.2">
      <c r="A48" s="10">
        <v>0</v>
      </c>
      <c r="B48" s="26" t="s">
        <v>202</v>
      </c>
      <c r="C48" s="27" t="s">
        <v>119</v>
      </c>
      <c r="D48" s="27">
        <v>0.60000000000000009</v>
      </c>
      <c r="E48" s="27"/>
      <c r="F48" s="71">
        <v>20.247000000000003</v>
      </c>
      <c r="G48" s="27">
        <v>12.148200000000005</v>
      </c>
      <c r="H48" s="80" t="s">
        <v>119</v>
      </c>
      <c r="I48" s="27">
        <v>9.2262290976497408E-2</v>
      </c>
    </row>
    <row r="49" spans="1:14" x14ac:dyDescent="0.2">
      <c r="A49" s="10">
        <v>1</v>
      </c>
      <c r="B49" s="26" t="s">
        <v>158</v>
      </c>
      <c r="C49" s="27" t="s">
        <v>119</v>
      </c>
      <c r="D49" s="27">
        <v>1000</v>
      </c>
      <c r="E49" s="27"/>
      <c r="F49" s="71">
        <v>0.56279999999999997</v>
      </c>
      <c r="G49" s="27">
        <v>562.79999999999995</v>
      </c>
      <c r="H49" s="27" t="s">
        <v>119</v>
      </c>
      <c r="I49" s="27">
        <v>4.2743136729369553</v>
      </c>
    </row>
    <row r="50" spans="1:14" s="176" customFormat="1" x14ac:dyDescent="0.2">
      <c r="A50" s="10">
        <v>1</v>
      </c>
      <c r="B50" s="26" t="s">
        <v>221</v>
      </c>
      <c r="C50" s="27" t="s">
        <v>119</v>
      </c>
      <c r="D50" s="27">
        <v>6000</v>
      </c>
      <c r="E50" s="27"/>
      <c r="F50" s="71">
        <v>4.8581792713069338E-2</v>
      </c>
      <c r="G50" s="27">
        <v>291.49075627841603</v>
      </c>
      <c r="H50" s="91" t="s">
        <v>119</v>
      </c>
      <c r="I50" s="27">
        <v>2.2137933992458549</v>
      </c>
      <c r="N50" s="218" t="e">
        <v>#VALUE!</v>
      </c>
    </row>
    <row r="51" spans="1:14" x14ac:dyDescent="0.2">
      <c r="A51" s="10">
        <v>1</v>
      </c>
      <c r="B51" s="26" t="s">
        <v>159</v>
      </c>
      <c r="C51" s="27" t="s">
        <v>119</v>
      </c>
      <c r="D51" s="27" t="s">
        <v>119</v>
      </c>
      <c r="E51" s="27"/>
      <c r="F51" s="71" t="s">
        <v>119</v>
      </c>
      <c r="G51" s="27" t="s">
        <v>119</v>
      </c>
      <c r="H51" s="91">
        <v>6486.0921043678163</v>
      </c>
      <c r="I51" s="27" t="s">
        <v>119</v>
      </c>
      <c r="L51" s="176">
        <f>SUBTOTAL(9,G51:G74)</f>
        <v>6486.0921043678163</v>
      </c>
      <c r="M51" s="218" t="e">
        <v>#VALUE!</v>
      </c>
    </row>
    <row r="52" spans="1:14" x14ac:dyDescent="0.2">
      <c r="A52" s="10">
        <v>1</v>
      </c>
      <c r="B52" s="26" t="s">
        <v>160</v>
      </c>
      <c r="C52" s="27" t="s">
        <v>119</v>
      </c>
      <c r="D52" s="27">
        <v>1.6</v>
      </c>
      <c r="E52" s="27"/>
      <c r="F52" s="72">
        <v>45</v>
      </c>
      <c r="G52" s="27">
        <v>72</v>
      </c>
      <c r="H52" s="27" t="s">
        <v>119</v>
      </c>
      <c r="I52" s="27">
        <v>0.54682051252924802</v>
      </c>
      <c r="M52" s="218">
        <v>100</v>
      </c>
    </row>
    <row r="53" spans="1:14" x14ac:dyDescent="0.2">
      <c r="A53" s="10">
        <v>1</v>
      </c>
      <c r="B53" s="26" t="s">
        <v>161</v>
      </c>
      <c r="C53" s="27" t="s">
        <v>119</v>
      </c>
      <c r="D53" s="27">
        <v>84</v>
      </c>
      <c r="E53" s="27"/>
      <c r="F53" s="72">
        <v>0.2</v>
      </c>
      <c r="G53" s="27">
        <v>16.8</v>
      </c>
      <c r="H53" s="27" t="s">
        <v>119</v>
      </c>
      <c r="I53" s="27">
        <v>0.12759145292349122</v>
      </c>
      <c r="M53" s="218">
        <v>100</v>
      </c>
    </row>
    <row r="54" spans="1:14" x14ac:dyDescent="0.2">
      <c r="A54" s="10">
        <v>1</v>
      </c>
      <c r="B54" s="26" t="s">
        <v>162</v>
      </c>
      <c r="C54" s="27" t="s">
        <v>119</v>
      </c>
      <c r="D54" s="27">
        <v>1000000</v>
      </c>
      <c r="E54" s="27"/>
      <c r="F54" s="71">
        <v>2.5000000000000001E-4</v>
      </c>
      <c r="G54" s="27">
        <v>250</v>
      </c>
      <c r="H54" s="27" t="s">
        <v>119</v>
      </c>
      <c r="I54" s="27">
        <v>1.898682335171</v>
      </c>
      <c r="M54" s="218">
        <v>100</v>
      </c>
    </row>
    <row r="55" spans="1:14" x14ac:dyDescent="0.2">
      <c r="A55" s="10">
        <v>1</v>
      </c>
      <c r="B55" s="11" t="s">
        <v>163</v>
      </c>
      <c r="C55" s="75" t="s">
        <v>119</v>
      </c>
      <c r="D55" s="27">
        <v>8000</v>
      </c>
      <c r="E55" s="9" t="s">
        <v>119</v>
      </c>
      <c r="F55" s="28">
        <v>0.05</v>
      </c>
      <c r="G55" s="7">
        <v>400</v>
      </c>
      <c r="H55" s="9" t="s">
        <v>119</v>
      </c>
      <c r="I55" s="24">
        <v>3.0378917362736004</v>
      </c>
      <c r="M55" s="218">
        <v>100</v>
      </c>
    </row>
    <row r="56" spans="1:14" x14ac:dyDescent="0.2">
      <c r="A56" s="10">
        <v>1</v>
      </c>
      <c r="B56" s="11" t="s">
        <v>164</v>
      </c>
      <c r="C56" s="75" t="s">
        <v>119</v>
      </c>
      <c r="D56" s="7">
        <v>1006.9999999999999</v>
      </c>
      <c r="E56" s="9" t="s">
        <v>119</v>
      </c>
      <c r="F56" s="13">
        <v>4.5444252873563222</v>
      </c>
      <c r="G56" s="7">
        <v>4576.2362643678161</v>
      </c>
      <c r="H56" s="9" t="s">
        <v>119</v>
      </c>
      <c r="I56" s="24">
        <v>34.755275826896401</v>
      </c>
    </row>
    <row r="57" spans="1:14" hidden="1" x14ac:dyDescent="0.2">
      <c r="A57" s="10">
        <v>0</v>
      </c>
      <c r="B57" s="11">
        <v>0</v>
      </c>
      <c r="C57" s="75" t="s">
        <v>119</v>
      </c>
      <c r="D57" s="7" t="s">
        <v>119</v>
      </c>
      <c r="E57" s="9" t="s">
        <v>119</v>
      </c>
      <c r="F57" s="9" t="s">
        <v>119</v>
      </c>
      <c r="G57" s="7" t="s">
        <v>119</v>
      </c>
      <c r="H57" s="9" t="s">
        <v>119</v>
      </c>
      <c r="I57" s="24" t="s">
        <v>119</v>
      </c>
    </row>
    <row r="58" spans="1:14" hidden="1" x14ac:dyDescent="0.2">
      <c r="A58" s="10">
        <v>0</v>
      </c>
      <c r="B58" s="11">
        <v>0</v>
      </c>
      <c r="C58" s="75" t="s">
        <v>119</v>
      </c>
      <c r="D58" s="7" t="s">
        <v>119</v>
      </c>
      <c r="E58" s="9" t="s">
        <v>119</v>
      </c>
      <c r="F58" s="9" t="s">
        <v>119</v>
      </c>
      <c r="G58" s="7" t="s">
        <v>119</v>
      </c>
      <c r="H58" s="9" t="s">
        <v>119</v>
      </c>
      <c r="I58" s="24" t="s">
        <v>119</v>
      </c>
    </row>
    <row r="59" spans="1:14" hidden="1" x14ac:dyDescent="0.2">
      <c r="A59" s="10">
        <v>0</v>
      </c>
      <c r="B59" s="11">
        <v>0</v>
      </c>
      <c r="C59" s="75" t="s">
        <v>119</v>
      </c>
      <c r="D59" s="7" t="s">
        <v>119</v>
      </c>
      <c r="E59" s="9" t="s">
        <v>119</v>
      </c>
      <c r="F59" s="9" t="s">
        <v>119</v>
      </c>
      <c r="G59" s="7" t="s">
        <v>119</v>
      </c>
      <c r="H59" s="9" t="s">
        <v>119</v>
      </c>
      <c r="I59" s="24" t="s">
        <v>119</v>
      </c>
    </row>
    <row r="60" spans="1:14" hidden="1" x14ac:dyDescent="0.2">
      <c r="A60" s="10">
        <v>0</v>
      </c>
      <c r="B60" s="11">
        <v>0</v>
      </c>
      <c r="C60" s="75" t="s">
        <v>119</v>
      </c>
      <c r="D60" s="7" t="s">
        <v>119</v>
      </c>
      <c r="E60" s="9" t="s">
        <v>119</v>
      </c>
      <c r="F60" s="9" t="s">
        <v>119</v>
      </c>
      <c r="G60" s="7" t="s">
        <v>119</v>
      </c>
      <c r="H60" s="9" t="s">
        <v>119</v>
      </c>
      <c r="I60" s="24" t="s">
        <v>119</v>
      </c>
    </row>
    <row r="61" spans="1:14" hidden="1" x14ac:dyDescent="0.2">
      <c r="A61" s="10">
        <v>0</v>
      </c>
      <c r="B61" s="11">
        <v>0</v>
      </c>
      <c r="C61" s="75" t="s">
        <v>119</v>
      </c>
      <c r="D61" s="7" t="s">
        <v>119</v>
      </c>
      <c r="E61" s="9" t="s">
        <v>119</v>
      </c>
      <c r="F61" s="9" t="s">
        <v>119</v>
      </c>
      <c r="G61" s="7" t="s">
        <v>119</v>
      </c>
      <c r="H61" s="9" t="s">
        <v>119</v>
      </c>
      <c r="I61" s="24" t="s">
        <v>119</v>
      </c>
    </row>
    <row r="62" spans="1:14" hidden="1" x14ac:dyDescent="0.2">
      <c r="A62" s="10">
        <v>0</v>
      </c>
      <c r="B62" s="11">
        <v>0</v>
      </c>
      <c r="C62" s="75" t="s">
        <v>119</v>
      </c>
      <c r="D62" s="7" t="s">
        <v>119</v>
      </c>
      <c r="E62" s="9" t="s">
        <v>119</v>
      </c>
      <c r="F62" s="9" t="s">
        <v>119</v>
      </c>
      <c r="G62" s="7" t="s">
        <v>119</v>
      </c>
      <c r="H62" s="9" t="s">
        <v>119</v>
      </c>
      <c r="I62" s="24" t="s">
        <v>119</v>
      </c>
    </row>
    <row r="63" spans="1:14" hidden="1" x14ac:dyDescent="0.2">
      <c r="A63" s="10">
        <v>0</v>
      </c>
      <c r="B63" s="11">
        <v>0</v>
      </c>
      <c r="C63" s="75" t="s">
        <v>119</v>
      </c>
      <c r="D63" s="7" t="s">
        <v>119</v>
      </c>
      <c r="E63" s="9" t="s">
        <v>119</v>
      </c>
      <c r="F63" s="9" t="s">
        <v>119</v>
      </c>
      <c r="G63" s="7" t="s">
        <v>119</v>
      </c>
      <c r="H63" s="9" t="s">
        <v>119</v>
      </c>
      <c r="I63" s="24" t="s">
        <v>119</v>
      </c>
    </row>
    <row r="64" spans="1:14" hidden="1" x14ac:dyDescent="0.2">
      <c r="A64" s="10">
        <v>0</v>
      </c>
      <c r="B64" s="11">
        <v>0</v>
      </c>
      <c r="C64" s="75" t="s">
        <v>119</v>
      </c>
      <c r="D64" s="7" t="s">
        <v>119</v>
      </c>
      <c r="E64" s="9" t="s">
        <v>119</v>
      </c>
      <c r="F64" s="9" t="s">
        <v>119</v>
      </c>
      <c r="G64" s="7" t="s">
        <v>119</v>
      </c>
      <c r="H64" s="9" t="s">
        <v>119</v>
      </c>
      <c r="I64" s="24" t="s">
        <v>119</v>
      </c>
    </row>
    <row r="65" spans="1:14" hidden="1" x14ac:dyDescent="0.2">
      <c r="A65" s="10">
        <v>0</v>
      </c>
      <c r="B65" s="11">
        <v>0</v>
      </c>
      <c r="C65" s="75" t="s">
        <v>119</v>
      </c>
      <c r="D65" s="7" t="s">
        <v>119</v>
      </c>
      <c r="E65" s="9" t="s">
        <v>119</v>
      </c>
      <c r="F65" s="9" t="s">
        <v>119</v>
      </c>
      <c r="G65" s="7" t="s">
        <v>119</v>
      </c>
      <c r="H65" s="9" t="s">
        <v>119</v>
      </c>
      <c r="I65" s="24" t="s">
        <v>119</v>
      </c>
    </row>
    <row r="66" spans="1:14" hidden="1" x14ac:dyDescent="0.2">
      <c r="A66" s="10">
        <v>0</v>
      </c>
      <c r="B66" s="11">
        <v>0</v>
      </c>
      <c r="C66" s="75" t="s">
        <v>119</v>
      </c>
      <c r="D66" s="7" t="s">
        <v>119</v>
      </c>
      <c r="E66" s="9" t="s">
        <v>119</v>
      </c>
      <c r="F66" s="9" t="s">
        <v>119</v>
      </c>
      <c r="G66" s="7" t="s">
        <v>119</v>
      </c>
      <c r="H66" s="9" t="s">
        <v>119</v>
      </c>
      <c r="I66" s="24" t="s">
        <v>119</v>
      </c>
    </row>
    <row r="67" spans="1:14" hidden="1" x14ac:dyDescent="0.2">
      <c r="A67" s="10">
        <v>0</v>
      </c>
      <c r="B67" s="11">
        <v>0</v>
      </c>
      <c r="C67" s="75" t="s">
        <v>119</v>
      </c>
      <c r="D67" s="7" t="s">
        <v>119</v>
      </c>
      <c r="E67" s="9" t="s">
        <v>119</v>
      </c>
      <c r="F67" s="9" t="s">
        <v>119</v>
      </c>
      <c r="G67" s="7" t="s">
        <v>119</v>
      </c>
      <c r="H67" s="9" t="s">
        <v>119</v>
      </c>
      <c r="I67" s="24" t="s">
        <v>119</v>
      </c>
    </row>
    <row r="68" spans="1:14" hidden="1" x14ac:dyDescent="0.2">
      <c r="A68" s="10">
        <v>0</v>
      </c>
      <c r="B68" s="11">
        <v>0</v>
      </c>
      <c r="C68" s="75" t="s">
        <v>119</v>
      </c>
      <c r="D68" s="7" t="s">
        <v>119</v>
      </c>
      <c r="E68" s="9" t="s">
        <v>119</v>
      </c>
      <c r="F68" s="9" t="s">
        <v>119</v>
      </c>
      <c r="G68" s="7" t="s">
        <v>119</v>
      </c>
      <c r="H68" s="9" t="s">
        <v>119</v>
      </c>
      <c r="I68" s="24" t="s">
        <v>119</v>
      </c>
    </row>
    <row r="69" spans="1:14" hidden="1" x14ac:dyDescent="0.2">
      <c r="A69" s="10">
        <v>0</v>
      </c>
      <c r="B69" s="11">
        <v>0</v>
      </c>
      <c r="C69" s="75" t="s">
        <v>119</v>
      </c>
      <c r="D69" s="7" t="s">
        <v>119</v>
      </c>
      <c r="E69" s="9" t="s">
        <v>119</v>
      </c>
      <c r="F69" s="9" t="s">
        <v>119</v>
      </c>
      <c r="G69" s="7" t="s">
        <v>119</v>
      </c>
      <c r="H69" s="9" t="s">
        <v>119</v>
      </c>
      <c r="I69" s="24" t="s">
        <v>119</v>
      </c>
    </row>
    <row r="70" spans="1:14" hidden="1" x14ac:dyDescent="0.2">
      <c r="A70" s="10">
        <v>0</v>
      </c>
      <c r="B70" s="11">
        <v>0</v>
      </c>
      <c r="C70" s="75" t="s">
        <v>119</v>
      </c>
      <c r="D70" s="7" t="s">
        <v>119</v>
      </c>
      <c r="E70" s="9" t="s">
        <v>119</v>
      </c>
      <c r="F70" s="9" t="s">
        <v>119</v>
      </c>
      <c r="G70" s="7" t="s">
        <v>119</v>
      </c>
      <c r="H70" s="9" t="s">
        <v>119</v>
      </c>
      <c r="I70" s="24" t="s">
        <v>119</v>
      </c>
    </row>
    <row r="71" spans="1:14" hidden="1" x14ac:dyDescent="0.2">
      <c r="A71" s="10">
        <v>0</v>
      </c>
      <c r="B71" s="11">
        <v>0</v>
      </c>
      <c r="C71" s="75" t="s">
        <v>119</v>
      </c>
      <c r="D71" s="7" t="s">
        <v>119</v>
      </c>
      <c r="E71" s="9" t="s">
        <v>119</v>
      </c>
      <c r="F71" s="9" t="s">
        <v>119</v>
      </c>
      <c r="G71" s="7" t="s">
        <v>119</v>
      </c>
      <c r="H71" s="9" t="s">
        <v>119</v>
      </c>
      <c r="I71" s="24" t="s">
        <v>119</v>
      </c>
    </row>
    <row r="72" spans="1:14" hidden="1" x14ac:dyDescent="0.2">
      <c r="A72" s="10">
        <v>0</v>
      </c>
      <c r="B72" s="11">
        <v>0</v>
      </c>
      <c r="C72" s="75" t="s">
        <v>119</v>
      </c>
      <c r="D72" s="7" t="s">
        <v>119</v>
      </c>
      <c r="E72" s="9" t="s">
        <v>119</v>
      </c>
      <c r="F72" s="9" t="s">
        <v>119</v>
      </c>
      <c r="G72" s="7" t="s">
        <v>119</v>
      </c>
      <c r="H72" s="9" t="s">
        <v>119</v>
      </c>
      <c r="I72" s="24" t="s">
        <v>119</v>
      </c>
    </row>
    <row r="73" spans="1:14" x14ac:dyDescent="0.2">
      <c r="A73" s="10">
        <v>1</v>
      </c>
      <c r="B73" s="11" t="s">
        <v>165</v>
      </c>
      <c r="C73" s="9" t="s">
        <v>119</v>
      </c>
      <c r="D73" s="26" t="s">
        <v>119</v>
      </c>
      <c r="E73" s="77" t="s">
        <v>119</v>
      </c>
      <c r="F73" s="71" t="s">
        <v>119</v>
      </c>
      <c r="G73" s="30">
        <v>1167.8399999999999</v>
      </c>
      <c r="H73" s="24" t="s">
        <v>119</v>
      </c>
      <c r="I73" s="24">
        <v>8.8694287132244014</v>
      </c>
      <c r="M73" s="218">
        <v>100</v>
      </c>
    </row>
    <row r="74" spans="1:14" x14ac:dyDescent="0.2">
      <c r="A74" s="10">
        <v>1</v>
      </c>
      <c r="B74" s="26" t="s">
        <v>166</v>
      </c>
      <c r="C74" s="24" t="s">
        <v>119</v>
      </c>
      <c r="D74" s="27" t="s">
        <v>119</v>
      </c>
      <c r="E74" s="27"/>
      <c r="F74" s="71" t="s">
        <v>119</v>
      </c>
      <c r="G74" s="27">
        <v>3.21584</v>
      </c>
      <c r="H74" s="27" t="s">
        <v>119</v>
      </c>
      <c r="I74" s="27">
        <v>2.4423434402945234E-2</v>
      </c>
      <c r="M74" s="218">
        <v>100</v>
      </c>
    </row>
    <row r="75" spans="1:14" x14ac:dyDescent="0.2">
      <c r="A75" s="10">
        <v>1</v>
      </c>
      <c r="B75" s="94" t="s">
        <v>167</v>
      </c>
      <c r="C75" s="95" t="s">
        <v>119</v>
      </c>
      <c r="D75" s="91" t="s">
        <v>119</v>
      </c>
      <c r="E75" s="91"/>
      <c r="F75" s="93" t="s">
        <v>119</v>
      </c>
      <c r="G75" s="91" t="s">
        <v>119</v>
      </c>
      <c r="H75" s="91">
        <v>134.66666666666666</v>
      </c>
      <c r="I75" s="91" t="s">
        <v>119</v>
      </c>
      <c r="L75" s="63">
        <f>SUM(G76:G81)</f>
        <v>134.66666666666666</v>
      </c>
      <c r="N75" s="218">
        <v>100</v>
      </c>
    </row>
    <row r="76" spans="1:14" x14ac:dyDescent="0.2">
      <c r="A76" s="10">
        <v>1</v>
      </c>
      <c r="B76" s="26" t="s">
        <v>223</v>
      </c>
      <c r="C76" s="24" t="s">
        <v>119</v>
      </c>
      <c r="D76" s="27">
        <v>0.8</v>
      </c>
      <c r="E76" s="27" t="s">
        <v>119</v>
      </c>
      <c r="F76" s="71" t="s">
        <v>119</v>
      </c>
      <c r="G76" s="27">
        <v>134.66666666666666</v>
      </c>
      <c r="H76" s="27" t="s">
        <v>119</v>
      </c>
      <c r="I76" s="27">
        <v>1.0227568845454453</v>
      </c>
    </row>
    <row r="77" spans="1:14" hidden="1" x14ac:dyDescent="0.2">
      <c r="A77" s="10">
        <v>0</v>
      </c>
      <c r="B77" s="26">
        <v>0</v>
      </c>
      <c r="C77" s="24" t="s">
        <v>119</v>
      </c>
      <c r="D77" s="27" t="s">
        <v>119</v>
      </c>
      <c r="E77" s="27"/>
      <c r="F77" s="27" t="s">
        <v>119</v>
      </c>
      <c r="G77" s="27" t="s">
        <v>119</v>
      </c>
      <c r="H77" s="27" t="s">
        <v>119</v>
      </c>
      <c r="I77" s="27" t="s">
        <v>119</v>
      </c>
    </row>
    <row r="78" spans="1:14" hidden="1" x14ac:dyDescent="0.2">
      <c r="A78" s="10">
        <v>0</v>
      </c>
      <c r="B78" s="26">
        <v>0</v>
      </c>
      <c r="C78" s="24" t="s">
        <v>119</v>
      </c>
      <c r="D78" s="27" t="s">
        <v>119</v>
      </c>
      <c r="E78" s="27"/>
      <c r="F78" s="27" t="s">
        <v>119</v>
      </c>
      <c r="G78" s="27" t="s">
        <v>119</v>
      </c>
      <c r="H78" s="27" t="s">
        <v>119</v>
      </c>
      <c r="I78" s="27" t="s">
        <v>119</v>
      </c>
    </row>
    <row r="79" spans="1:14" hidden="1" x14ac:dyDescent="0.2">
      <c r="A79" s="10">
        <v>0</v>
      </c>
      <c r="B79" s="26">
        <v>0</v>
      </c>
      <c r="C79" s="24" t="s">
        <v>119</v>
      </c>
      <c r="D79" s="27" t="s">
        <v>119</v>
      </c>
      <c r="E79" s="27" t="s">
        <v>119</v>
      </c>
      <c r="F79" s="27" t="s">
        <v>119</v>
      </c>
      <c r="G79" s="27" t="s">
        <v>119</v>
      </c>
      <c r="H79" s="27" t="s">
        <v>119</v>
      </c>
      <c r="I79" s="27" t="s">
        <v>119</v>
      </c>
    </row>
    <row r="80" spans="1:14" hidden="1" x14ac:dyDescent="0.2">
      <c r="A80" s="10">
        <v>0</v>
      </c>
      <c r="B80" s="26">
        <v>0</v>
      </c>
      <c r="C80" s="24" t="s">
        <v>119</v>
      </c>
      <c r="D80" s="27" t="s">
        <v>119</v>
      </c>
      <c r="E80" s="27" t="s">
        <v>119</v>
      </c>
      <c r="F80" s="27" t="s">
        <v>119</v>
      </c>
      <c r="G80" s="27" t="s">
        <v>119</v>
      </c>
      <c r="H80" s="27" t="s">
        <v>119</v>
      </c>
      <c r="I80" s="27" t="s">
        <v>119</v>
      </c>
    </row>
    <row r="81" spans="1:14" hidden="1" x14ac:dyDescent="0.2">
      <c r="A81" s="10">
        <v>0</v>
      </c>
      <c r="B81" s="11">
        <v>0</v>
      </c>
      <c r="C81" s="9" t="s">
        <v>119</v>
      </c>
      <c r="D81" s="26" t="s">
        <v>119</v>
      </c>
      <c r="E81" s="77" t="s">
        <v>119</v>
      </c>
      <c r="F81" s="75" t="s">
        <v>119</v>
      </c>
      <c r="G81" s="83" t="s">
        <v>119</v>
      </c>
      <c r="H81" s="9" t="s">
        <v>119</v>
      </c>
      <c r="I81" s="24" t="s">
        <v>119</v>
      </c>
    </row>
    <row r="82" spans="1:14" x14ac:dyDescent="0.2">
      <c r="A82" s="10">
        <v>1</v>
      </c>
      <c r="B82" s="94" t="s">
        <v>169</v>
      </c>
      <c r="C82" s="95" t="s">
        <v>119</v>
      </c>
      <c r="D82" s="91" t="s">
        <v>119</v>
      </c>
      <c r="E82" s="91"/>
      <c r="F82" s="93" t="s">
        <v>119</v>
      </c>
      <c r="G82" s="91" t="s">
        <v>119</v>
      </c>
      <c r="H82" s="91">
        <v>2049.5996556887535</v>
      </c>
      <c r="I82" s="91" t="s">
        <v>119</v>
      </c>
      <c r="L82" s="63">
        <f>SUM(G83:G84)</f>
        <v>2049.5996556887535</v>
      </c>
      <c r="N82" s="218">
        <v>98.677027353702002</v>
      </c>
    </row>
    <row r="83" spans="1:14" x14ac:dyDescent="0.2">
      <c r="A83" s="10">
        <v>1</v>
      </c>
      <c r="B83" s="31" t="s">
        <v>170</v>
      </c>
      <c r="C83" s="24" t="s">
        <v>119</v>
      </c>
      <c r="D83" s="27">
        <v>72.875665249857775</v>
      </c>
      <c r="E83" s="27"/>
      <c r="F83" s="71">
        <v>18.52671049017189</v>
      </c>
      <c r="G83" s="27">
        <v>1350.1463518627952</v>
      </c>
      <c r="H83" s="27" t="s">
        <v>119</v>
      </c>
      <c r="I83" s="27">
        <v>10.253996112709835</v>
      </c>
    </row>
    <row r="84" spans="1:14" x14ac:dyDescent="0.2">
      <c r="A84" s="10">
        <v>1</v>
      </c>
      <c r="B84" s="31" t="s">
        <v>171</v>
      </c>
      <c r="C84" s="24" t="s">
        <v>119</v>
      </c>
      <c r="D84" s="27">
        <v>119.31616523765882</v>
      </c>
      <c r="E84" s="27"/>
      <c r="F84" s="71">
        <v>5.8621839080459761</v>
      </c>
      <c r="G84" s="27">
        <v>699.45330382595819</v>
      </c>
      <c r="H84" s="27" t="s">
        <v>119</v>
      </c>
      <c r="I84" s="27">
        <v>5.312158529005365</v>
      </c>
    </row>
    <row r="85" spans="1:14" x14ac:dyDescent="0.2">
      <c r="A85" s="10">
        <v>1</v>
      </c>
      <c r="B85" s="94" t="s">
        <v>172</v>
      </c>
      <c r="C85" s="95" t="s">
        <v>119</v>
      </c>
      <c r="D85" s="91" t="s">
        <v>119</v>
      </c>
      <c r="E85" s="91"/>
      <c r="F85" s="171" t="s">
        <v>119</v>
      </c>
      <c r="G85" s="91" t="s">
        <v>119</v>
      </c>
      <c r="H85" s="91">
        <v>680.5251001880049</v>
      </c>
      <c r="I85" s="91" t="s">
        <v>119</v>
      </c>
      <c r="L85" s="63">
        <f>SUM(G86:G91)</f>
        <v>680.5251001880049</v>
      </c>
      <c r="N85" s="218">
        <v>100.12392575672</v>
      </c>
    </row>
    <row r="86" spans="1:14" hidden="1" x14ac:dyDescent="0.2">
      <c r="A86" s="10">
        <v>0</v>
      </c>
      <c r="B86" s="12" t="s">
        <v>173</v>
      </c>
      <c r="C86" s="9" t="s">
        <v>119</v>
      </c>
      <c r="D86" s="76" t="s">
        <v>119</v>
      </c>
      <c r="E86" s="77" t="s">
        <v>119</v>
      </c>
      <c r="F86" s="84" t="s">
        <v>119</v>
      </c>
      <c r="G86" s="8" t="s">
        <v>119</v>
      </c>
      <c r="H86" s="9" t="s">
        <v>119</v>
      </c>
      <c r="I86" s="24" t="s">
        <v>119</v>
      </c>
    </row>
    <row r="87" spans="1:14" x14ac:dyDescent="0.2">
      <c r="A87" s="10">
        <v>1</v>
      </c>
      <c r="B87" s="31" t="s">
        <v>174</v>
      </c>
      <c r="C87" s="24" t="s">
        <v>119</v>
      </c>
      <c r="D87" s="27" t="s">
        <v>119</v>
      </c>
      <c r="E87" s="27"/>
      <c r="F87" s="72" t="s">
        <v>119</v>
      </c>
      <c r="G87" s="27">
        <v>249.39850650551267</v>
      </c>
      <c r="H87" s="27" t="s">
        <v>119</v>
      </c>
      <c r="I87" s="27">
        <v>1.8941141548801868</v>
      </c>
    </row>
    <row r="88" spans="1:14" x14ac:dyDescent="0.2">
      <c r="A88" s="10">
        <v>1</v>
      </c>
      <c r="B88" s="31" t="s">
        <v>175</v>
      </c>
      <c r="C88" s="24" t="s">
        <v>119</v>
      </c>
      <c r="D88" s="27" t="s">
        <v>119</v>
      </c>
      <c r="E88" s="27"/>
      <c r="F88" s="72" t="s">
        <v>119</v>
      </c>
      <c r="G88" s="27">
        <v>249.69580148709602</v>
      </c>
      <c r="H88" s="27" t="s">
        <v>119</v>
      </c>
      <c r="I88" s="27">
        <v>1.8963720297996558</v>
      </c>
    </row>
    <row r="89" spans="1:14" x14ac:dyDescent="0.2">
      <c r="A89" s="10">
        <v>1</v>
      </c>
      <c r="B89" s="31" t="s">
        <v>176</v>
      </c>
      <c r="C89" s="24" t="s">
        <v>119</v>
      </c>
      <c r="D89" s="27" t="s">
        <v>119</v>
      </c>
      <c r="E89" s="27"/>
      <c r="F89" s="72" t="s">
        <v>119</v>
      </c>
      <c r="G89" s="27">
        <v>181.43079219539612</v>
      </c>
      <c r="H89" s="27" t="s">
        <v>119</v>
      </c>
      <c r="I89" s="27">
        <v>1.3779177607899167</v>
      </c>
    </row>
    <row r="90" spans="1:14" hidden="1" x14ac:dyDescent="0.2">
      <c r="A90" s="10">
        <v>0</v>
      </c>
      <c r="B90" s="11">
        <v>0</v>
      </c>
      <c r="C90" s="9" t="s">
        <v>119</v>
      </c>
      <c r="D90" s="9" t="s">
        <v>119</v>
      </c>
      <c r="E90" s="77" t="s">
        <v>119</v>
      </c>
      <c r="F90" s="75" t="s">
        <v>119</v>
      </c>
      <c r="G90" s="27" t="s">
        <v>119</v>
      </c>
      <c r="H90" s="26" t="s">
        <v>119</v>
      </c>
      <c r="I90" s="24" t="s">
        <v>119</v>
      </c>
    </row>
    <row r="91" spans="1:14" hidden="1" x14ac:dyDescent="0.2">
      <c r="A91" s="10">
        <v>0</v>
      </c>
      <c r="B91" s="12" t="s">
        <v>177</v>
      </c>
      <c r="C91" s="9" t="s">
        <v>119</v>
      </c>
      <c r="D91" s="85" t="s">
        <v>119</v>
      </c>
      <c r="E91" s="77" t="s">
        <v>119</v>
      </c>
      <c r="F91" s="75" t="s">
        <v>119</v>
      </c>
      <c r="G91" s="86" t="s">
        <v>119</v>
      </c>
      <c r="H91" s="9" t="s">
        <v>119</v>
      </c>
      <c r="I91" s="24" t="s">
        <v>119</v>
      </c>
    </row>
    <row r="92" spans="1:14" x14ac:dyDescent="0.2">
      <c r="A92" s="10">
        <v>1</v>
      </c>
      <c r="B92" s="31" t="s">
        <v>178</v>
      </c>
      <c r="C92" s="24" t="s">
        <v>119</v>
      </c>
      <c r="D92" s="27" t="s">
        <v>119</v>
      </c>
      <c r="E92" s="27"/>
      <c r="F92" s="72" t="s">
        <v>119</v>
      </c>
      <c r="G92" s="27">
        <v>347.46026038333349</v>
      </c>
      <c r="H92" s="27" t="s">
        <v>119</v>
      </c>
      <c r="I92" s="27">
        <v>2.6388666342550056</v>
      </c>
      <c r="L92" s="63">
        <f>+G92</f>
        <v>347.46026038333349</v>
      </c>
    </row>
    <row r="93" spans="1:14" hidden="1" x14ac:dyDescent="0.2">
      <c r="A93" s="10">
        <v>0</v>
      </c>
      <c r="B93" s="9">
        <v>0</v>
      </c>
      <c r="C93" s="9" t="s">
        <v>119</v>
      </c>
      <c r="D93" s="9" t="s">
        <v>119</v>
      </c>
      <c r="E93" s="77" t="s">
        <v>119</v>
      </c>
      <c r="F93" s="75" t="s">
        <v>119</v>
      </c>
      <c r="G93" s="27" t="s">
        <v>119</v>
      </c>
      <c r="H93" s="24" t="s">
        <v>119</v>
      </c>
      <c r="I93" s="24" t="s">
        <v>119</v>
      </c>
    </row>
    <row r="94" spans="1:14" x14ac:dyDescent="0.2">
      <c r="A94" s="10">
        <v>1</v>
      </c>
      <c r="B94" s="37" t="s">
        <v>4</v>
      </c>
      <c r="C94" s="38" t="s">
        <v>119</v>
      </c>
      <c r="D94" s="64" t="s">
        <v>119</v>
      </c>
      <c r="E94" s="65"/>
      <c r="F94" s="155" t="s">
        <v>119</v>
      </c>
      <c r="G94" s="39">
        <v>13167.02617225774</v>
      </c>
      <c r="H94" s="38" t="s">
        <v>119</v>
      </c>
      <c r="I94" s="38">
        <v>99.999999999999986</v>
      </c>
      <c r="K94" s="63"/>
      <c r="L94" s="63">
        <f>SUM(L31:L92)</f>
        <v>13167.026172257738</v>
      </c>
    </row>
    <row r="95" spans="1:14" hidden="1" x14ac:dyDescent="0.2">
      <c r="A95" s="10">
        <v>0</v>
      </c>
      <c r="B95" s="12" t="s">
        <v>49</v>
      </c>
      <c r="C95" s="9" t="s">
        <v>119</v>
      </c>
      <c r="D95" s="9" t="s">
        <v>119</v>
      </c>
      <c r="E95" s="77" t="s">
        <v>119</v>
      </c>
      <c r="F95" s="75" t="s">
        <v>119</v>
      </c>
      <c r="G95" s="27" t="s">
        <v>119</v>
      </c>
      <c r="H95" s="24" t="s">
        <v>119</v>
      </c>
      <c r="I95" s="9" t="s">
        <v>119</v>
      </c>
    </row>
    <row r="96" spans="1:14" hidden="1" x14ac:dyDescent="0.2">
      <c r="A96" s="10">
        <v>0</v>
      </c>
      <c r="B96" s="76">
        <v>0</v>
      </c>
      <c r="C96" s="9" t="s">
        <v>119</v>
      </c>
      <c r="D96" s="76" t="s">
        <v>119</v>
      </c>
      <c r="E96" s="77" t="s">
        <v>119</v>
      </c>
      <c r="F96" s="77" t="s">
        <v>119</v>
      </c>
      <c r="G96" s="78" t="s">
        <v>119</v>
      </c>
      <c r="H96" s="24" t="s">
        <v>119</v>
      </c>
      <c r="I96" s="9" t="s">
        <v>119</v>
      </c>
    </row>
    <row r="97" spans="1:14" hidden="1" x14ac:dyDescent="0.2">
      <c r="A97" s="10">
        <v>0</v>
      </c>
      <c r="B97" s="76">
        <v>0</v>
      </c>
      <c r="C97" s="9" t="s">
        <v>119</v>
      </c>
      <c r="D97" s="76" t="s">
        <v>119</v>
      </c>
      <c r="E97" s="77" t="s">
        <v>119</v>
      </c>
      <c r="F97" s="77" t="s">
        <v>119</v>
      </c>
      <c r="G97" s="78" t="s">
        <v>119</v>
      </c>
      <c r="H97" s="9" t="s">
        <v>119</v>
      </c>
      <c r="I97" s="9" t="s">
        <v>119</v>
      </c>
    </row>
    <row r="98" spans="1:14" hidden="1" x14ac:dyDescent="0.2">
      <c r="A98" s="10">
        <v>0</v>
      </c>
      <c r="B98" s="76">
        <v>0</v>
      </c>
      <c r="C98" s="9" t="s">
        <v>119</v>
      </c>
      <c r="D98" s="76" t="s">
        <v>119</v>
      </c>
      <c r="E98" s="77" t="s">
        <v>119</v>
      </c>
      <c r="F98" s="77" t="s">
        <v>119</v>
      </c>
      <c r="G98" s="78" t="s">
        <v>119</v>
      </c>
      <c r="H98" s="9" t="s">
        <v>119</v>
      </c>
      <c r="I98" s="9" t="s">
        <v>119</v>
      </c>
    </row>
    <row r="99" spans="1:14" x14ac:dyDescent="0.2">
      <c r="A99" s="10">
        <v>1</v>
      </c>
      <c r="B99" s="41" t="s">
        <v>5</v>
      </c>
      <c r="C99" s="42" t="s">
        <v>119</v>
      </c>
      <c r="D99" s="66" t="s">
        <v>119</v>
      </c>
      <c r="E99" s="66"/>
      <c r="F99" s="156" t="s">
        <v>119</v>
      </c>
      <c r="G99" s="41">
        <v>13167.02617225774</v>
      </c>
      <c r="H99" s="57" t="s">
        <v>119</v>
      </c>
      <c r="I99" s="57" t="s">
        <v>119</v>
      </c>
    </row>
    <row r="100" spans="1:14" x14ac:dyDescent="0.2">
      <c r="A100" s="10">
        <v>1</v>
      </c>
      <c r="B100" s="33" t="s">
        <v>179</v>
      </c>
      <c r="C100" s="42" t="s">
        <v>119</v>
      </c>
      <c r="D100" s="67" t="s">
        <v>119</v>
      </c>
      <c r="E100" s="59"/>
      <c r="F100" s="170">
        <v>1.6458782715322176</v>
      </c>
      <c r="G100" s="35" t="s">
        <v>119</v>
      </c>
      <c r="H100" s="59" t="s">
        <v>119</v>
      </c>
      <c r="I100" s="59" t="s">
        <v>119</v>
      </c>
    </row>
    <row r="101" spans="1:14" hidden="1" x14ac:dyDescent="0.2">
      <c r="A101" s="10">
        <v>0</v>
      </c>
      <c r="B101" s="12">
        <v>0</v>
      </c>
      <c r="C101" s="9" t="s">
        <v>119</v>
      </c>
      <c r="D101" s="26" t="s">
        <v>119</v>
      </c>
      <c r="E101" s="26" t="s">
        <v>119</v>
      </c>
      <c r="F101" s="27" t="s">
        <v>119</v>
      </c>
      <c r="G101" s="30" t="s">
        <v>119</v>
      </c>
      <c r="H101" s="9" t="s">
        <v>119</v>
      </c>
      <c r="I101" s="9" t="s">
        <v>119</v>
      </c>
    </row>
    <row r="102" spans="1:14" hidden="1" x14ac:dyDescent="0.2">
      <c r="A102" s="10">
        <v>0</v>
      </c>
      <c r="B102" s="12">
        <v>0</v>
      </c>
      <c r="C102" s="87" t="s">
        <v>119</v>
      </c>
      <c r="D102" s="25" t="s">
        <v>119</v>
      </c>
      <c r="E102" s="25" t="s">
        <v>119</v>
      </c>
      <c r="F102" s="25" t="s">
        <v>119</v>
      </c>
      <c r="G102" s="40" t="s">
        <v>119</v>
      </c>
      <c r="H102" s="9" t="s">
        <v>119</v>
      </c>
      <c r="I102" s="9" t="s">
        <v>119</v>
      </c>
    </row>
    <row r="103" spans="1:14" x14ac:dyDescent="0.2">
      <c r="A103" s="10">
        <v>1</v>
      </c>
      <c r="B103" s="43" t="s">
        <v>6</v>
      </c>
      <c r="C103" s="24" t="s">
        <v>119</v>
      </c>
      <c r="D103" s="24" t="s">
        <v>119</v>
      </c>
      <c r="E103" s="26"/>
      <c r="F103" s="71" t="s">
        <v>119</v>
      </c>
      <c r="G103" s="27" t="s">
        <v>119</v>
      </c>
      <c r="H103" s="95">
        <v>1662.1844751858662</v>
      </c>
      <c r="I103" s="24" t="s">
        <v>119</v>
      </c>
    </row>
    <row r="104" spans="1:14" hidden="1" x14ac:dyDescent="0.2">
      <c r="A104" s="10">
        <v>0</v>
      </c>
      <c r="B104" s="43" t="s">
        <v>180</v>
      </c>
      <c r="C104" s="24" t="s">
        <v>119</v>
      </c>
      <c r="D104" s="24" t="s">
        <v>119</v>
      </c>
      <c r="E104" s="26"/>
      <c r="F104" s="71" t="s">
        <v>119</v>
      </c>
      <c r="G104" s="27" t="s">
        <v>119</v>
      </c>
      <c r="H104" s="95">
        <v>1662.1844751858662</v>
      </c>
      <c r="I104" s="24" t="s">
        <v>119</v>
      </c>
    </row>
    <row r="105" spans="1:14" x14ac:dyDescent="0.2">
      <c r="A105" s="10">
        <v>1</v>
      </c>
      <c r="B105" s="26" t="s">
        <v>181</v>
      </c>
      <c r="C105" s="24" t="s">
        <v>119</v>
      </c>
      <c r="D105" s="271">
        <v>1350.1463518627952</v>
      </c>
      <c r="E105" s="271"/>
      <c r="F105" s="271">
        <v>0.27195433341851943</v>
      </c>
      <c r="G105" s="26">
        <v>54.390866683703884</v>
      </c>
      <c r="H105" s="24" t="s">
        <v>119</v>
      </c>
      <c r="I105" s="24" t="s">
        <v>119</v>
      </c>
    </row>
    <row r="106" spans="1:14" hidden="1" x14ac:dyDescent="0.2">
      <c r="A106" s="10">
        <v>0</v>
      </c>
      <c r="B106" s="26" t="s">
        <v>182</v>
      </c>
      <c r="C106" s="24" t="s">
        <v>119</v>
      </c>
      <c r="D106" s="26" t="s">
        <v>119</v>
      </c>
      <c r="E106" s="26"/>
      <c r="F106" s="26" t="s">
        <v>119</v>
      </c>
      <c r="G106" s="26" t="s">
        <v>119</v>
      </c>
      <c r="H106" s="24" t="s">
        <v>119</v>
      </c>
      <c r="I106" s="24" t="s">
        <v>119</v>
      </c>
    </row>
    <row r="107" spans="1:14" x14ac:dyDescent="0.2">
      <c r="A107" s="10">
        <v>1</v>
      </c>
      <c r="B107" s="11" t="s">
        <v>183</v>
      </c>
      <c r="C107" s="9" t="s">
        <v>119</v>
      </c>
      <c r="D107" s="76">
        <v>1</v>
      </c>
      <c r="E107" s="77" t="s">
        <v>119</v>
      </c>
      <c r="F107" s="26">
        <v>172.59</v>
      </c>
      <c r="G107" s="26">
        <v>172.59</v>
      </c>
      <c r="H107" s="9" t="s">
        <v>119</v>
      </c>
      <c r="I107" s="9" t="s">
        <v>119</v>
      </c>
    </row>
    <row r="108" spans="1:14" x14ac:dyDescent="0.2">
      <c r="A108" s="10">
        <v>1</v>
      </c>
      <c r="B108" s="11" t="s">
        <v>184</v>
      </c>
      <c r="C108" s="9" t="s">
        <v>119</v>
      </c>
      <c r="D108" s="76">
        <v>1</v>
      </c>
      <c r="E108" s="77" t="s">
        <v>119</v>
      </c>
      <c r="F108" s="271">
        <v>0.56755089230060951</v>
      </c>
      <c r="G108" s="26">
        <v>97.953608502162197</v>
      </c>
      <c r="H108" s="24" t="s">
        <v>119</v>
      </c>
      <c r="I108" s="9" t="s">
        <v>119</v>
      </c>
    </row>
    <row r="109" spans="1:14" x14ac:dyDescent="0.2">
      <c r="A109" s="10">
        <v>1</v>
      </c>
      <c r="B109" s="11" t="s">
        <v>185</v>
      </c>
      <c r="C109" s="9" t="s">
        <v>119</v>
      </c>
      <c r="D109" s="76">
        <v>1</v>
      </c>
      <c r="E109" s="77" t="s">
        <v>119</v>
      </c>
      <c r="F109" s="26">
        <v>1337.25</v>
      </c>
      <c r="G109" s="26">
        <v>1337.25</v>
      </c>
      <c r="H109" s="24" t="s">
        <v>119</v>
      </c>
      <c r="I109" s="9" t="s">
        <v>119</v>
      </c>
    </row>
    <row r="110" spans="1:14" hidden="1" x14ac:dyDescent="0.2">
      <c r="A110" s="10">
        <v>0</v>
      </c>
      <c r="B110" s="11" t="s">
        <v>186</v>
      </c>
      <c r="C110" s="9" t="s">
        <v>119</v>
      </c>
      <c r="D110" s="76" t="s">
        <v>119</v>
      </c>
      <c r="E110" s="77" t="s">
        <v>119</v>
      </c>
      <c r="F110" s="77" t="s">
        <v>119</v>
      </c>
      <c r="G110" s="78" t="s">
        <v>119</v>
      </c>
      <c r="H110" s="9" t="s">
        <v>119</v>
      </c>
      <c r="I110" s="9" t="s">
        <v>119</v>
      </c>
    </row>
    <row r="111" spans="1:14" hidden="1" x14ac:dyDescent="0.2">
      <c r="A111" s="10">
        <v>0</v>
      </c>
      <c r="B111" s="88" t="s">
        <v>187</v>
      </c>
      <c r="C111" s="9" t="s">
        <v>119</v>
      </c>
      <c r="D111" s="76" t="s">
        <v>119</v>
      </c>
      <c r="E111" s="77" t="s">
        <v>119</v>
      </c>
      <c r="F111" s="85" t="s">
        <v>119</v>
      </c>
      <c r="G111" s="89" t="s">
        <v>119</v>
      </c>
      <c r="H111" s="24" t="s">
        <v>119</v>
      </c>
      <c r="I111" s="9" t="s">
        <v>119</v>
      </c>
    </row>
    <row r="112" spans="1:14" x14ac:dyDescent="0.2">
      <c r="A112" s="10">
        <v>1</v>
      </c>
      <c r="B112" s="33" t="s">
        <v>7</v>
      </c>
      <c r="C112" s="34" t="s">
        <v>119</v>
      </c>
      <c r="D112" s="34" t="s">
        <v>119</v>
      </c>
      <c r="E112" s="35"/>
      <c r="F112" s="157" t="s">
        <v>119</v>
      </c>
      <c r="G112" s="36">
        <v>11504.841697071874</v>
      </c>
      <c r="H112" s="35" t="s">
        <v>119</v>
      </c>
      <c r="I112" s="34" t="s">
        <v>119</v>
      </c>
      <c r="L112" s="63" t="e">
        <f>+L94-G105-G106</f>
        <v>#VALUE!</v>
      </c>
      <c r="N112" s="63" t="e">
        <f>+L112-G112</f>
        <v>#VALUE!</v>
      </c>
    </row>
    <row r="113" spans="1:14" x14ac:dyDescent="0.2">
      <c r="A113" s="10">
        <v>1</v>
      </c>
      <c r="B113" s="33" t="s">
        <v>8</v>
      </c>
      <c r="C113" s="42" t="s">
        <v>119</v>
      </c>
      <c r="D113" s="42" t="s">
        <v>119</v>
      </c>
      <c r="E113" s="41"/>
      <c r="F113" s="158">
        <v>1.4381052121339841</v>
      </c>
      <c r="G113" s="60" t="s">
        <v>119</v>
      </c>
      <c r="H113" s="42" t="s">
        <v>119</v>
      </c>
      <c r="I113" s="42" t="s">
        <v>119</v>
      </c>
      <c r="L113" s="10" t="e">
        <f>L112/G9-F113</f>
        <v>#VALUE!</v>
      </c>
      <c r="N113" s="10">
        <v>107.25168250530803</v>
      </c>
    </row>
    <row r="115" spans="1:14" x14ac:dyDescent="0.2">
      <c r="B115" s="176" t="s">
        <v>57</v>
      </c>
    </row>
  </sheetData>
  <autoFilter ref="A1:H113">
    <filterColumn colId="0">
      <filters>
        <filter val="1"/>
      </filters>
    </filterColumn>
  </autoFilter>
  <phoneticPr fontId="42" type="noConversion"/>
  <conditionalFormatting sqref="E25:E26 D22:D26 F22:I26 E22:E23 D20:I21 C33 D27:I27 I55:I73 D74:I80 I81 D82:I85 I86 D87:I89 I90:I91 I93 D92:I92 C3:I3 D55:H72 D31:I54">
    <cfRule type="cellIs" dxfId="10" priority="1" stopIfTrue="1" operator="equal">
      <formula>0</formula>
    </cfRule>
  </conditionalFormatting>
  <pageMargins left="0.75" right="0.75" top="1" bottom="1" header="0" footer="0"/>
  <pageSetup paperSize="9" scale="95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N115"/>
  <sheetViews>
    <sheetView workbookViewId="0"/>
  </sheetViews>
  <sheetFormatPr defaultRowHeight="12" x14ac:dyDescent="0.2"/>
  <cols>
    <col min="1" max="1" width="3.28515625" style="10" customWidth="1"/>
    <col min="2" max="2" width="40.7109375" style="10" customWidth="1"/>
    <col min="3" max="3" width="2.28515625" style="10" customWidth="1"/>
    <col min="4" max="4" width="10.85546875" style="10" customWidth="1"/>
    <col min="5" max="5" width="2.5703125" style="10" customWidth="1"/>
    <col min="6" max="6" width="9.7109375" style="10" customWidth="1"/>
    <col min="7" max="7" width="9.140625" style="10"/>
    <col min="8" max="8" width="10.140625" style="10" customWidth="1"/>
    <col min="9" max="9" width="9.42578125" style="23" customWidth="1"/>
    <col min="10" max="11" width="9.140625" style="10"/>
    <col min="12" max="14" width="9.140625" style="10" hidden="1" customWidth="1"/>
    <col min="15" max="17" width="9.140625" style="10" customWidth="1"/>
    <col min="18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10">
        <v>7</v>
      </c>
      <c r="H1" s="10">
        <v>8</v>
      </c>
    </row>
    <row r="2" spans="1:9" hidden="1" x14ac:dyDescent="0.2"/>
    <row r="3" spans="1:9" x14ac:dyDescent="0.2">
      <c r="A3" s="10">
        <v>1</v>
      </c>
      <c r="B3" s="95" t="s">
        <v>118</v>
      </c>
      <c r="C3" s="27" t="s">
        <v>119</v>
      </c>
      <c r="D3" s="27" t="s">
        <v>119</v>
      </c>
      <c r="E3" s="27"/>
      <c r="F3" s="27" t="s">
        <v>119</v>
      </c>
      <c r="G3" s="27" t="s">
        <v>119</v>
      </c>
      <c r="H3" s="27" t="s">
        <v>119</v>
      </c>
      <c r="I3" s="27" t="s">
        <v>119</v>
      </c>
    </row>
    <row r="4" spans="1:9" x14ac:dyDescent="0.2">
      <c r="A4" s="10">
        <v>1</v>
      </c>
      <c r="B4" s="95" t="s">
        <v>0</v>
      </c>
      <c r="C4" s="24" t="s">
        <v>119</v>
      </c>
      <c r="D4" s="24" t="s">
        <v>119</v>
      </c>
      <c r="E4" s="24"/>
      <c r="F4" s="24" t="s">
        <v>119</v>
      </c>
      <c r="G4" s="24" t="s">
        <v>119</v>
      </c>
      <c r="H4" s="24" t="s">
        <v>119</v>
      </c>
      <c r="I4" s="25" t="s">
        <v>119</v>
      </c>
    </row>
    <row r="5" spans="1:9" x14ac:dyDescent="0.2">
      <c r="A5" s="10">
        <v>1</v>
      </c>
      <c r="B5" s="24" t="s">
        <v>119</v>
      </c>
      <c r="C5" s="24" t="s">
        <v>119</v>
      </c>
      <c r="D5" s="61" t="s">
        <v>119</v>
      </c>
      <c r="E5" s="62"/>
      <c r="F5" s="62" t="s">
        <v>119</v>
      </c>
      <c r="G5" s="175" t="s">
        <v>120</v>
      </c>
      <c r="H5" s="62"/>
      <c r="I5" s="61" t="s">
        <v>119</v>
      </c>
    </row>
    <row r="6" spans="1:9" x14ac:dyDescent="0.2">
      <c r="A6" s="10">
        <v>1</v>
      </c>
      <c r="B6" s="79" t="s">
        <v>121</v>
      </c>
      <c r="C6" s="24" t="s">
        <v>119</v>
      </c>
      <c r="D6" s="61" t="s">
        <v>119</v>
      </c>
      <c r="E6" s="62"/>
      <c r="F6" s="62" t="s">
        <v>119</v>
      </c>
      <c r="G6" s="62" t="s">
        <v>119</v>
      </c>
      <c r="H6" s="62" t="s">
        <v>119</v>
      </c>
      <c r="I6" s="61" t="s">
        <v>119</v>
      </c>
    </row>
    <row r="7" spans="1:9" x14ac:dyDescent="0.2">
      <c r="A7" s="10">
        <v>1</v>
      </c>
      <c r="B7" s="95" t="s">
        <v>64</v>
      </c>
      <c r="C7" s="24" t="s">
        <v>119</v>
      </c>
      <c r="D7" s="61" t="s">
        <v>119</v>
      </c>
      <c r="E7" s="62"/>
      <c r="F7" s="62" t="s">
        <v>119</v>
      </c>
      <c r="G7" s="62" t="s">
        <v>119</v>
      </c>
      <c r="H7" s="62" t="s">
        <v>119</v>
      </c>
      <c r="I7" s="61" t="s">
        <v>119</v>
      </c>
    </row>
    <row r="8" spans="1:9" x14ac:dyDescent="0.2">
      <c r="A8" s="10">
        <v>1</v>
      </c>
      <c r="B8" s="24" t="s">
        <v>119</v>
      </c>
      <c r="C8" s="24" t="s">
        <v>119</v>
      </c>
      <c r="D8" s="61" t="s">
        <v>119</v>
      </c>
      <c r="E8" s="62"/>
      <c r="F8" s="62" t="s">
        <v>119</v>
      </c>
      <c r="G8" s="62" t="s">
        <v>119</v>
      </c>
      <c r="H8" s="62" t="s">
        <v>119</v>
      </c>
      <c r="I8" s="61" t="s">
        <v>119</v>
      </c>
    </row>
    <row r="9" spans="1:9" x14ac:dyDescent="0.2">
      <c r="A9" s="10">
        <v>1</v>
      </c>
      <c r="B9" s="95" t="s">
        <v>122</v>
      </c>
      <c r="C9" s="95" t="s">
        <v>119</v>
      </c>
      <c r="D9" s="101" t="s">
        <v>119</v>
      </c>
      <c r="E9" s="102"/>
      <c r="F9" s="102" t="s">
        <v>119</v>
      </c>
      <c r="G9" s="144">
        <v>15000</v>
      </c>
      <c r="H9" s="145" t="s">
        <v>1</v>
      </c>
      <c r="I9" s="61" t="s">
        <v>119</v>
      </c>
    </row>
    <row r="10" spans="1:9" x14ac:dyDescent="0.2">
      <c r="A10" s="10">
        <v>1</v>
      </c>
      <c r="B10" s="24" t="s">
        <v>119</v>
      </c>
      <c r="C10" s="24" t="s">
        <v>119</v>
      </c>
      <c r="D10" s="61" t="s">
        <v>119</v>
      </c>
      <c r="E10" s="62"/>
      <c r="F10" s="62" t="s">
        <v>119</v>
      </c>
      <c r="G10" s="96" t="s">
        <v>119</v>
      </c>
      <c r="H10" s="97" t="s">
        <v>119</v>
      </c>
      <c r="I10" s="61" t="s">
        <v>119</v>
      </c>
    </row>
    <row r="11" spans="1:9" x14ac:dyDescent="0.2">
      <c r="A11" s="10">
        <v>1</v>
      </c>
      <c r="B11" s="24" t="s">
        <v>123</v>
      </c>
      <c r="C11" s="24" t="s">
        <v>119</v>
      </c>
      <c r="D11" s="61" t="s">
        <v>119</v>
      </c>
      <c r="E11" s="62"/>
      <c r="F11" s="62" t="s">
        <v>119</v>
      </c>
      <c r="G11" s="179">
        <v>16666.666666666668</v>
      </c>
      <c r="H11" s="97" t="s">
        <v>1</v>
      </c>
      <c r="I11" s="61" t="s">
        <v>119</v>
      </c>
    </row>
    <row r="12" spans="1:9" x14ac:dyDescent="0.2">
      <c r="A12" s="10">
        <v>1</v>
      </c>
      <c r="B12" s="24" t="s">
        <v>124</v>
      </c>
      <c r="C12" s="24" t="s">
        <v>119</v>
      </c>
      <c r="D12" s="61" t="s">
        <v>119</v>
      </c>
      <c r="E12" s="62"/>
      <c r="F12" s="62" t="s">
        <v>119</v>
      </c>
      <c r="G12" s="179">
        <v>10</v>
      </c>
      <c r="H12" s="73" t="s">
        <v>2</v>
      </c>
      <c r="I12" s="61" t="s">
        <v>119</v>
      </c>
    </row>
    <row r="13" spans="1:9" x14ac:dyDescent="0.2">
      <c r="A13" s="10">
        <v>1</v>
      </c>
      <c r="B13" s="24" t="s">
        <v>119</v>
      </c>
      <c r="C13" s="24" t="s">
        <v>119</v>
      </c>
      <c r="D13" s="61" t="s">
        <v>119</v>
      </c>
      <c r="E13" s="62" t="s">
        <v>119</v>
      </c>
      <c r="F13" s="62" t="s">
        <v>119</v>
      </c>
      <c r="G13" s="179" t="s">
        <v>119</v>
      </c>
      <c r="H13" s="62" t="s">
        <v>119</v>
      </c>
      <c r="I13" s="61" t="s">
        <v>119</v>
      </c>
    </row>
    <row r="14" spans="1:9" hidden="1" x14ac:dyDescent="0.2">
      <c r="A14" s="10">
        <v>0</v>
      </c>
      <c r="B14" s="24" t="s">
        <v>119</v>
      </c>
      <c r="C14" s="24" t="s">
        <v>119</v>
      </c>
      <c r="D14" s="61" t="s">
        <v>119</v>
      </c>
      <c r="E14" s="62"/>
      <c r="F14" s="62" t="s">
        <v>119</v>
      </c>
      <c r="G14" s="40" t="s">
        <v>119</v>
      </c>
      <c r="H14" s="73" t="s">
        <v>119</v>
      </c>
      <c r="I14" s="61" t="s">
        <v>119</v>
      </c>
    </row>
    <row r="15" spans="1:9" x14ac:dyDescent="0.2">
      <c r="A15" s="10">
        <v>1</v>
      </c>
      <c r="B15" s="24" t="s">
        <v>125</v>
      </c>
      <c r="C15" s="24" t="s">
        <v>119</v>
      </c>
      <c r="D15" s="61" t="s">
        <v>119</v>
      </c>
      <c r="E15" s="62"/>
      <c r="F15" s="62" t="s">
        <v>119</v>
      </c>
      <c r="G15" s="249">
        <v>0.5</v>
      </c>
      <c r="H15" s="73" t="s">
        <v>3</v>
      </c>
      <c r="I15" s="61" t="s">
        <v>119</v>
      </c>
    </row>
    <row r="16" spans="1:9" x14ac:dyDescent="0.2">
      <c r="A16" s="10">
        <v>1</v>
      </c>
      <c r="B16" s="24" t="s">
        <v>126</v>
      </c>
      <c r="C16" s="24" t="s">
        <v>119</v>
      </c>
      <c r="D16" s="61" t="s">
        <v>119</v>
      </c>
      <c r="E16" s="62"/>
      <c r="F16" s="62" t="s">
        <v>119</v>
      </c>
      <c r="G16" s="40">
        <v>1</v>
      </c>
      <c r="H16" s="73" t="s">
        <v>127</v>
      </c>
      <c r="I16" s="61" t="s">
        <v>119</v>
      </c>
    </row>
    <row r="17" spans="1:12" x14ac:dyDescent="0.2">
      <c r="A17" s="10">
        <v>1</v>
      </c>
      <c r="B17" s="24" t="s">
        <v>225</v>
      </c>
      <c r="C17" s="24" t="s">
        <v>119</v>
      </c>
      <c r="D17" s="61" t="s">
        <v>119</v>
      </c>
      <c r="E17" s="62"/>
      <c r="F17" s="62" t="s">
        <v>119</v>
      </c>
      <c r="G17" s="40">
        <v>10</v>
      </c>
      <c r="H17" s="73" t="s">
        <v>127</v>
      </c>
      <c r="I17" s="61" t="s">
        <v>119</v>
      </c>
    </row>
    <row r="18" spans="1:12" x14ac:dyDescent="0.2">
      <c r="A18" s="10">
        <v>1</v>
      </c>
      <c r="B18" s="24" t="s">
        <v>128</v>
      </c>
      <c r="C18" s="25" t="s">
        <v>119</v>
      </c>
      <c r="D18" s="25" t="s">
        <v>119</v>
      </c>
      <c r="E18" s="25" t="s">
        <v>119</v>
      </c>
      <c r="F18" s="25" t="s">
        <v>119</v>
      </c>
      <c r="G18" s="40">
        <v>12.975999999999999</v>
      </c>
      <c r="H18" s="73" t="s">
        <v>2</v>
      </c>
      <c r="I18" s="25" t="s">
        <v>119</v>
      </c>
    </row>
    <row r="19" spans="1:12" x14ac:dyDescent="0.2">
      <c r="A19" s="10">
        <v>1</v>
      </c>
      <c r="B19" s="24" t="s">
        <v>119</v>
      </c>
      <c r="C19" s="25" t="s">
        <v>119</v>
      </c>
      <c r="D19" s="61" t="s">
        <v>119</v>
      </c>
      <c r="E19" s="62" t="s">
        <v>119</v>
      </c>
      <c r="F19" s="62" t="s">
        <v>119</v>
      </c>
      <c r="G19" s="62" t="s">
        <v>119</v>
      </c>
      <c r="H19" s="62" t="s">
        <v>119</v>
      </c>
      <c r="I19" s="61" t="s">
        <v>119</v>
      </c>
    </row>
    <row r="20" spans="1:12" hidden="1" x14ac:dyDescent="0.2">
      <c r="A20" s="10">
        <v>0</v>
      </c>
      <c r="B20" s="24" t="s">
        <v>119</v>
      </c>
      <c r="C20" s="27" t="s">
        <v>119</v>
      </c>
      <c r="D20" s="27" t="s">
        <v>119</v>
      </c>
      <c r="E20" s="24" t="s">
        <v>119</v>
      </c>
      <c r="F20" s="28" t="s">
        <v>119</v>
      </c>
      <c r="G20" s="27" t="s">
        <v>119</v>
      </c>
      <c r="H20" s="24" t="s">
        <v>119</v>
      </c>
      <c r="I20" s="25" t="s">
        <v>119</v>
      </c>
    </row>
    <row r="21" spans="1:12" x14ac:dyDescent="0.2">
      <c r="A21" s="10">
        <v>1</v>
      </c>
      <c r="B21" s="24" t="s">
        <v>226</v>
      </c>
      <c r="C21" s="27" t="s">
        <v>119</v>
      </c>
      <c r="D21" s="27" t="s">
        <v>119</v>
      </c>
      <c r="E21" s="24" t="s">
        <v>119</v>
      </c>
      <c r="F21" s="24" t="s">
        <v>119</v>
      </c>
      <c r="G21" s="24">
        <v>70</v>
      </c>
      <c r="H21" s="24" t="s">
        <v>209</v>
      </c>
      <c r="I21" s="24" t="s">
        <v>119</v>
      </c>
    </row>
    <row r="22" spans="1:12" hidden="1" x14ac:dyDescent="0.2">
      <c r="A22" s="10">
        <v>0</v>
      </c>
      <c r="B22" s="24" t="s">
        <v>119</v>
      </c>
      <c r="C22" s="27" t="s">
        <v>119</v>
      </c>
      <c r="D22" s="29" t="s">
        <v>119</v>
      </c>
      <c r="E22" s="24" t="s">
        <v>119</v>
      </c>
      <c r="F22" s="28" t="s">
        <v>119</v>
      </c>
      <c r="G22" s="27" t="s">
        <v>119</v>
      </c>
      <c r="H22" s="24" t="s">
        <v>119</v>
      </c>
      <c r="I22" s="24" t="s">
        <v>119</v>
      </c>
    </row>
    <row r="23" spans="1:12" hidden="1" x14ac:dyDescent="0.2">
      <c r="A23" s="10">
        <v>0</v>
      </c>
      <c r="B23" s="24" t="s">
        <v>119</v>
      </c>
      <c r="C23" s="27" t="s">
        <v>119</v>
      </c>
      <c r="D23" s="29" t="s">
        <v>119</v>
      </c>
      <c r="E23" s="24" t="s">
        <v>119</v>
      </c>
      <c r="F23" s="28" t="s">
        <v>119</v>
      </c>
      <c r="G23" s="27" t="s">
        <v>119</v>
      </c>
      <c r="H23" s="24" t="s">
        <v>119</v>
      </c>
      <c r="I23" s="24" t="s">
        <v>119</v>
      </c>
    </row>
    <row r="24" spans="1:12" ht="13.5" hidden="1" x14ac:dyDescent="0.2">
      <c r="A24" s="10">
        <v>0</v>
      </c>
      <c r="B24" s="24" t="s">
        <v>119</v>
      </c>
      <c r="C24" s="27" t="s">
        <v>119</v>
      </c>
      <c r="D24" s="29" t="s">
        <v>119</v>
      </c>
      <c r="E24" s="58" t="s">
        <v>119</v>
      </c>
      <c r="F24" s="28" t="s">
        <v>119</v>
      </c>
      <c r="G24" s="27" t="s">
        <v>119</v>
      </c>
      <c r="H24" s="24" t="s">
        <v>119</v>
      </c>
      <c r="I24" s="24" t="s">
        <v>119</v>
      </c>
    </row>
    <row r="25" spans="1:12" hidden="1" x14ac:dyDescent="0.2">
      <c r="A25" s="10">
        <v>0</v>
      </c>
      <c r="B25" s="24" t="s">
        <v>119</v>
      </c>
      <c r="C25" s="27" t="s">
        <v>119</v>
      </c>
      <c r="D25" s="27" t="s">
        <v>119</v>
      </c>
      <c r="E25" s="24" t="s">
        <v>119</v>
      </c>
      <c r="F25" s="28" t="s">
        <v>119</v>
      </c>
      <c r="G25" s="27" t="s">
        <v>119</v>
      </c>
      <c r="H25" s="24" t="s">
        <v>119</v>
      </c>
      <c r="I25" s="24" t="s">
        <v>119</v>
      </c>
    </row>
    <row r="26" spans="1:12" hidden="1" x14ac:dyDescent="0.2">
      <c r="A26" s="10">
        <v>0</v>
      </c>
      <c r="B26" s="24" t="s">
        <v>119</v>
      </c>
      <c r="C26" s="27" t="s">
        <v>119</v>
      </c>
      <c r="D26" s="29" t="s">
        <v>119</v>
      </c>
      <c r="E26" s="24" t="s">
        <v>119</v>
      </c>
      <c r="F26" s="28" t="s">
        <v>119</v>
      </c>
      <c r="G26" s="27" t="s">
        <v>119</v>
      </c>
      <c r="H26" s="24" t="s">
        <v>119</v>
      </c>
      <c r="I26" s="24" t="s">
        <v>119</v>
      </c>
    </row>
    <row r="27" spans="1:12" hidden="1" x14ac:dyDescent="0.2">
      <c r="A27" s="10">
        <v>0</v>
      </c>
      <c r="B27" s="24" t="s">
        <v>119</v>
      </c>
      <c r="C27" s="27" t="s">
        <v>119</v>
      </c>
      <c r="D27" s="27" t="s">
        <v>119</v>
      </c>
      <c r="E27" s="24" t="s">
        <v>119</v>
      </c>
      <c r="F27" s="28" t="s">
        <v>119</v>
      </c>
      <c r="G27" s="27" t="s">
        <v>119</v>
      </c>
      <c r="H27" s="24" t="s">
        <v>119</v>
      </c>
      <c r="I27" s="24" t="s">
        <v>119</v>
      </c>
    </row>
    <row r="28" spans="1:12" x14ac:dyDescent="0.2">
      <c r="A28" s="10">
        <v>1</v>
      </c>
      <c r="B28" s="24"/>
      <c r="C28" s="27" t="s">
        <v>119</v>
      </c>
      <c r="D28" s="61" t="s">
        <v>119</v>
      </c>
      <c r="E28" s="62"/>
      <c r="F28" s="62" t="s">
        <v>119</v>
      </c>
      <c r="G28" s="62" t="s">
        <v>119</v>
      </c>
      <c r="H28" s="62" t="s">
        <v>119</v>
      </c>
      <c r="I28" s="61" t="s">
        <v>119</v>
      </c>
      <c r="L28" s="10" t="s">
        <v>9</v>
      </c>
    </row>
    <row r="29" spans="1:12" x14ac:dyDescent="0.2">
      <c r="A29" s="10">
        <v>1</v>
      </c>
      <c r="B29" s="159">
        <v>0</v>
      </c>
      <c r="C29" s="160" t="s">
        <v>119</v>
      </c>
      <c r="D29" s="161" t="s">
        <v>132</v>
      </c>
      <c r="E29" s="162"/>
      <c r="F29" s="162" t="s">
        <v>133</v>
      </c>
      <c r="G29" s="162" t="s">
        <v>134</v>
      </c>
      <c r="H29" s="162" t="s">
        <v>119</v>
      </c>
      <c r="I29" s="161" t="s">
        <v>135</v>
      </c>
    </row>
    <row r="30" spans="1:12" x14ac:dyDescent="0.2">
      <c r="A30" s="10">
        <v>1</v>
      </c>
      <c r="B30" s="163" t="s">
        <v>136</v>
      </c>
      <c r="C30" s="164" t="s">
        <v>119</v>
      </c>
      <c r="D30" s="165" t="s">
        <v>3</v>
      </c>
      <c r="E30" s="165"/>
      <c r="F30" s="165" t="s">
        <v>137</v>
      </c>
      <c r="G30" s="165" t="s">
        <v>108</v>
      </c>
      <c r="H30" s="165" t="s">
        <v>119</v>
      </c>
      <c r="I30" s="166" t="s">
        <v>138</v>
      </c>
    </row>
    <row r="31" spans="1:12" hidden="1" x14ac:dyDescent="0.2">
      <c r="A31" s="10">
        <v>0</v>
      </c>
      <c r="B31" s="90" t="s">
        <v>139</v>
      </c>
      <c r="C31" s="91" t="s">
        <v>119</v>
      </c>
      <c r="D31" s="91" t="s">
        <v>119</v>
      </c>
      <c r="E31" s="91"/>
      <c r="F31" s="91" t="s">
        <v>119</v>
      </c>
      <c r="G31" s="91" t="s">
        <v>119</v>
      </c>
      <c r="H31" s="91" t="s">
        <v>119</v>
      </c>
      <c r="I31" s="91" t="s">
        <v>119</v>
      </c>
      <c r="L31" s="63" t="str">
        <f>+H31</f>
        <v/>
      </c>
    </row>
    <row r="32" spans="1:12" hidden="1" x14ac:dyDescent="0.2">
      <c r="A32" s="10">
        <v>0</v>
      </c>
      <c r="B32" s="11" t="s">
        <v>227</v>
      </c>
      <c r="C32" s="75" t="s">
        <v>119</v>
      </c>
      <c r="D32" s="7" t="s">
        <v>119</v>
      </c>
      <c r="E32" s="9" t="s">
        <v>119</v>
      </c>
      <c r="F32" s="81" t="s">
        <v>119</v>
      </c>
      <c r="G32" s="24" t="s">
        <v>119</v>
      </c>
      <c r="H32" s="24" t="s">
        <v>119</v>
      </c>
      <c r="I32" s="24" t="s">
        <v>119</v>
      </c>
    </row>
    <row r="33" spans="1:14" x14ac:dyDescent="0.2">
      <c r="A33" s="10">
        <v>1</v>
      </c>
      <c r="B33" s="43" t="s">
        <v>142</v>
      </c>
      <c r="C33" s="91" t="s">
        <v>119</v>
      </c>
      <c r="D33" s="92" t="s">
        <v>119</v>
      </c>
      <c r="E33" s="91"/>
      <c r="F33" s="93" t="s">
        <v>119</v>
      </c>
      <c r="G33" s="91" t="s">
        <v>119</v>
      </c>
      <c r="H33" s="91">
        <v>4038.7746196698863</v>
      </c>
      <c r="I33" s="27" t="s">
        <v>119</v>
      </c>
      <c r="L33" s="10">
        <f>SUBTOTAL(9,G34:G52)</f>
        <v>4038.7746196698868</v>
      </c>
      <c r="M33" s="63"/>
      <c r="N33" s="218">
        <v>101.71095833344967</v>
      </c>
    </row>
    <row r="34" spans="1:14" x14ac:dyDescent="0.2">
      <c r="A34" s="10">
        <v>1</v>
      </c>
      <c r="B34" s="26" t="s">
        <v>143</v>
      </c>
      <c r="C34" s="27" t="s">
        <v>119</v>
      </c>
      <c r="D34" s="27">
        <v>70</v>
      </c>
      <c r="E34" s="27"/>
      <c r="F34" s="71">
        <v>20.98</v>
      </c>
      <c r="G34" s="27">
        <v>1468.6000000000001</v>
      </c>
      <c r="H34" s="91" t="s">
        <v>119</v>
      </c>
      <c r="I34" s="91">
        <v>6.9742877177491556</v>
      </c>
      <c r="K34" s="10">
        <v>1.0708981948053398</v>
      </c>
      <c r="M34" s="218">
        <v>107.08981948053398</v>
      </c>
    </row>
    <row r="35" spans="1:14" x14ac:dyDescent="0.2">
      <c r="A35" s="10">
        <v>1</v>
      </c>
      <c r="B35" s="26" t="s">
        <v>146</v>
      </c>
      <c r="C35" s="27" t="s">
        <v>119</v>
      </c>
      <c r="D35" s="27">
        <v>2</v>
      </c>
      <c r="E35" s="27"/>
      <c r="F35" s="71">
        <v>5.66</v>
      </c>
      <c r="G35" s="27">
        <v>11.32</v>
      </c>
      <c r="H35" s="27" t="s">
        <v>119</v>
      </c>
      <c r="I35" s="27">
        <v>5.3757957895220233E-2</v>
      </c>
    </row>
    <row r="36" spans="1:14" x14ac:dyDescent="0.2">
      <c r="A36" s="10">
        <v>1</v>
      </c>
      <c r="B36" s="26" t="s">
        <v>145</v>
      </c>
      <c r="C36" s="27" t="s">
        <v>119</v>
      </c>
      <c r="D36" s="27">
        <v>2</v>
      </c>
      <c r="E36" s="27"/>
      <c r="F36" s="71">
        <v>0.94000000000000006</v>
      </c>
      <c r="G36" s="27">
        <v>1.8800000000000001</v>
      </c>
      <c r="H36" s="27" t="s">
        <v>119</v>
      </c>
      <c r="I36" s="27">
        <v>8.9280000744712037E-3</v>
      </c>
    </row>
    <row r="37" spans="1:14" x14ac:dyDescent="0.2">
      <c r="A37" s="10">
        <v>1</v>
      </c>
      <c r="B37" s="26" t="s">
        <v>212</v>
      </c>
      <c r="C37" s="27" t="s">
        <v>119</v>
      </c>
      <c r="D37" s="27">
        <v>7.5</v>
      </c>
      <c r="E37" s="27"/>
      <c r="F37" s="71">
        <v>21.95</v>
      </c>
      <c r="G37" s="27">
        <v>164.625</v>
      </c>
      <c r="H37" s="27" t="s">
        <v>119</v>
      </c>
      <c r="I37" s="27">
        <v>0.78179362354245852</v>
      </c>
    </row>
    <row r="38" spans="1:14" x14ac:dyDescent="0.2">
      <c r="A38" s="10">
        <v>1</v>
      </c>
      <c r="B38" s="11" t="s">
        <v>148</v>
      </c>
      <c r="C38" s="75" t="s">
        <v>119</v>
      </c>
      <c r="D38" s="27">
        <v>756.41025641025647</v>
      </c>
      <c r="E38" s="9" t="s">
        <v>119</v>
      </c>
      <c r="F38" s="28">
        <v>0.35718507756193374</v>
      </c>
      <c r="G38" s="27">
        <v>270.17845610453963</v>
      </c>
      <c r="H38" s="24" t="s">
        <v>119</v>
      </c>
      <c r="I38" s="24">
        <v>1.2830602533094921</v>
      </c>
      <c r="M38" s="218">
        <v>95.782454649059432</v>
      </c>
    </row>
    <row r="39" spans="1:14" hidden="1" x14ac:dyDescent="0.2">
      <c r="A39" s="10">
        <v>0</v>
      </c>
      <c r="B39" s="11" t="s">
        <v>53</v>
      </c>
      <c r="C39" s="75" t="s">
        <v>119</v>
      </c>
      <c r="D39" s="27">
        <v>60</v>
      </c>
      <c r="E39" s="9" t="s">
        <v>119</v>
      </c>
      <c r="F39" s="28" t="s">
        <v>119</v>
      </c>
      <c r="G39" s="27" t="s">
        <v>119</v>
      </c>
      <c r="H39" s="24" t="s">
        <v>119</v>
      </c>
      <c r="I39" s="24" t="s">
        <v>119</v>
      </c>
    </row>
    <row r="40" spans="1:14" hidden="1" x14ac:dyDescent="0.2">
      <c r="A40" s="10">
        <v>0</v>
      </c>
      <c r="B40" s="11" t="s">
        <v>12</v>
      </c>
      <c r="C40" s="75" t="s">
        <v>119</v>
      </c>
      <c r="D40" s="27">
        <v>50.000000000000007</v>
      </c>
      <c r="E40" s="9" t="s">
        <v>119</v>
      </c>
      <c r="F40" s="13" t="s">
        <v>119</v>
      </c>
      <c r="G40" s="27" t="s">
        <v>119</v>
      </c>
      <c r="H40" s="24" t="s">
        <v>119</v>
      </c>
      <c r="I40" s="24" t="s">
        <v>119</v>
      </c>
    </row>
    <row r="41" spans="1:14" hidden="1" x14ac:dyDescent="0.2">
      <c r="A41" s="10">
        <v>0</v>
      </c>
      <c r="B41" s="26" t="s">
        <v>54</v>
      </c>
      <c r="C41" s="27" t="s">
        <v>119</v>
      </c>
      <c r="D41" s="27">
        <v>166.66666666666669</v>
      </c>
      <c r="E41" s="27" t="s">
        <v>119</v>
      </c>
      <c r="F41" s="70" t="s">
        <v>119</v>
      </c>
      <c r="G41" s="27" t="s">
        <v>119</v>
      </c>
      <c r="H41" s="27" t="s">
        <v>119</v>
      </c>
      <c r="I41" s="27" t="s">
        <v>119</v>
      </c>
    </row>
    <row r="42" spans="1:14" x14ac:dyDescent="0.2">
      <c r="A42" s="10">
        <v>1</v>
      </c>
      <c r="B42" s="26" t="s">
        <v>149</v>
      </c>
      <c r="C42" s="27" t="s">
        <v>119</v>
      </c>
      <c r="D42" s="27" t="s">
        <v>119</v>
      </c>
      <c r="E42" s="27" t="s">
        <v>119</v>
      </c>
      <c r="F42" s="27" t="s">
        <v>119</v>
      </c>
      <c r="G42" s="27">
        <v>300.75720000000001</v>
      </c>
      <c r="H42" s="27" t="s">
        <v>119</v>
      </c>
      <c r="I42" s="27">
        <v>1.4282767574456123</v>
      </c>
    </row>
    <row r="43" spans="1:14" hidden="1" x14ac:dyDescent="0.2">
      <c r="A43" s="10">
        <v>0</v>
      </c>
      <c r="B43" s="26" t="s">
        <v>193</v>
      </c>
      <c r="C43" s="27" t="s">
        <v>119</v>
      </c>
      <c r="D43" s="27">
        <v>4</v>
      </c>
      <c r="E43" s="27"/>
      <c r="F43" s="71">
        <v>15.3</v>
      </c>
      <c r="G43" s="27">
        <v>61.2</v>
      </c>
      <c r="H43" s="27" t="s">
        <v>119</v>
      </c>
      <c r="I43" s="27">
        <v>0.29063489604129666</v>
      </c>
    </row>
    <row r="44" spans="1:14" hidden="1" x14ac:dyDescent="0.2">
      <c r="A44" s="10">
        <v>0</v>
      </c>
      <c r="B44" s="26" t="s">
        <v>194</v>
      </c>
      <c r="C44" s="27" t="s">
        <v>119</v>
      </c>
      <c r="D44" s="27">
        <v>0.8</v>
      </c>
      <c r="E44" s="27"/>
      <c r="F44" s="71">
        <v>44.125199999999992</v>
      </c>
      <c r="G44" s="27">
        <v>35.300159999999998</v>
      </c>
      <c r="H44" s="27" t="s">
        <v>119</v>
      </c>
      <c r="I44" s="27">
        <v>0.16763820803661991</v>
      </c>
    </row>
    <row r="45" spans="1:14" hidden="1" x14ac:dyDescent="0.2">
      <c r="A45" s="10">
        <v>0</v>
      </c>
      <c r="B45" s="26" t="s">
        <v>198</v>
      </c>
      <c r="C45" s="27" t="s">
        <v>119</v>
      </c>
      <c r="D45" s="27">
        <v>1.2</v>
      </c>
      <c r="E45" s="27"/>
      <c r="F45" s="71">
        <v>139.09739999999999</v>
      </c>
      <c r="G45" s="27">
        <v>166.91687999999999</v>
      </c>
      <c r="H45" s="27" t="s">
        <v>119</v>
      </c>
      <c r="I45" s="27">
        <v>0.79267761546303239</v>
      </c>
    </row>
    <row r="46" spans="1:14" hidden="1" x14ac:dyDescent="0.2">
      <c r="A46" s="10">
        <v>0</v>
      </c>
      <c r="B46" s="26" t="s">
        <v>228</v>
      </c>
      <c r="C46" s="27" t="s">
        <v>119</v>
      </c>
      <c r="D46" s="27">
        <v>0.3</v>
      </c>
      <c r="E46" s="27"/>
      <c r="F46" s="71">
        <v>56.977200000000003</v>
      </c>
      <c r="G46" s="27">
        <v>17.093160000000001</v>
      </c>
      <c r="H46" s="27" t="s">
        <v>119</v>
      </c>
      <c r="I46" s="27">
        <v>8.1174326464334159E-2</v>
      </c>
    </row>
    <row r="47" spans="1:14" hidden="1" x14ac:dyDescent="0.2">
      <c r="A47" s="10">
        <v>0</v>
      </c>
      <c r="B47" s="26" t="s">
        <v>229</v>
      </c>
      <c r="C47" s="27" t="s">
        <v>119</v>
      </c>
      <c r="D47" s="27">
        <v>1.2</v>
      </c>
      <c r="E47" s="27"/>
      <c r="F47" s="71" t="s">
        <v>119</v>
      </c>
      <c r="G47" s="27" t="s">
        <v>119</v>
      </c>
      <c r="H47" s="27" t="s">
        <v>119</v>
      </c>
      <c r="I47" s="27" t="s">
        <v>119</v>
      </c>
    </row>
    <row r="48" spans="1:14" hidden="1" x14ac:dyDescent="0.2">
      <c r="A48" s="10">
        <v>0</v>
      </c>
      <c r="B48" s="26" t="s">
        <v>202</v>
      </c>
      <c r="C48" s="27" t="s">
        <v>119</v>
      </c>
      <c r="D48" s="27">
        <v>1</v>
      </c>
      <c r="E48" s="27"/>
      <c r="F48" s="71">
        <v>20.247000000000003</v>
      </c>
      <c r="G48" s="27">
        <v>20.247000000000003</v>
      </c>
      <c r="H48" s="80" t="s">
        <v>119</v>
      </c>
      <c r="I48" s="27">
        <v>9.6151711440328996E-2</v>
      </c>
    </row>
    <row r="49" spans="1:14" x14ac:dyDescent="0.2">
      <c r="A49" s="10">
        <v>1</v>
      </c>
      <c r="B49" s="26" t="s">
        <v>230</v>
      </c>
      <c r="C49" s="27" t="s">
        <v>119</v>
      </c>
      <c r="D49" s="27">
        <v>115</v>
      </c>
      <c r="E49" s="27"/>
      <c r="F49" s="71">
        <v>1.5369999999999999</v>
      </c>
      <c r="G49" s="27">
        <v>176.755</v>
      </c>
      <c r="H49" s="27" t="s">
        <v>119</v>
      </c>
      <c r="I49" s="27">
        <v>0.83939821976763718</v>
      </c>
    </row>
    <row r="50" spans="1:14" x14ac:dyDescent="0.2">
      <c r="A50" s="10">
        <v>1</v>
      </c>
      <c r="B50" s="26" t="s">
        <v>231</v>
      </c>
      <c r="C50" s="27" t="s">
        <v>119</v>
      </c>
      <c r="D50" s="27">
        <v>75</v>
      </c>
      <c r="E50" s="27"/>
      <c r="F50" s="71">
        <v>4.62</v>
      </c>
      <c r="G50" s="27">
        <v>346.5</v>
      </c>
      <c r="H50" s="27" t="s">
        <v>119</v>
      </c>
      <c r="I50" s="27">
        <v>1.6455063967044004</v>
      </c>
    </row>
    <row r="51" spans="1:14" x14ac:dyDescent="0.2">
      <c r="A51" s="10">
        <v>1</v>
      </c>
      <c r="B51" s="26" t="s">
        <v>158</v>
      </c>
      <c r="C51" s="27" t="s">
        <v>119</v>
      </c>
      <c r="D51" s="27">
        <v>1875</v>
      </c>
      <c r="E51" s="27"/>
      <c r="F51" s="71">
        <v>0.56279999999999997</v>
      </c>
      <c r="G51" s="27">
        <v>1055.25</v>
      </c>
      <c r="H51" s="27" t="s">
        <v>119</v>
      </c>
      <c r="I51" s="27">
        <v>5.0113149354179463</v>
      </c>
      <c r="L51" s="63"/>
    </row>
    <row r="52" spans="1:14" s="176" customFormat="1" x14ac:dyDescent="0.2">
      <c r="A52" s="10">
        <v>1</v>
      </c>
      <c r="B52" s="26" t="s">
        <v>221</v>
      </c>
      <c r="C52" s="27" t="s">
        <v>119</v>
      </c>
      <c r="D52" s="27">
        <v>5000</v>
      </c>
      <c r="E52" s="27"/>
      <c r="F52" s="71">
        <v>4.8581792713069338E-2</v>
      </c>
      <c r="G52" s="27">
        <v>242.90896356534668</v>
      </c>
      <c r="H52" s="27" t="s">
        <v>119</v>
      </c>
      <c r="I52" s="27">
        <v>1.1535591727665628</v>
      </c>
      <c r="L52" s="10">
        <f>SUBTOTAL(9,G53:G74)</f>
        <v>10373.883282528735</v>
      </c>
      <c r="N52" s="218" t="e">
        <v>#VALUE!</v>
      </c>
    </row>
    <row r="53" spans="1:14" x14ac:dyDescent="0.2">
      <c r="A53" s="176">
        <v>1</v>
      </c>
      <c r="B53" s="43" t="s">
        <v>159</v>
      </c>
      <c r="C53" s="91" t="s">
        <v>119</v>
      </c>
      <c r="D53" s="91" t="s">
        <v>119</v>
      </c>
      <c r="E53" s="91"/>
      <c r="F53" s="93" t="s">
        <v>119</v>
      </c>
      <c r="G53" s="91" t="s">
        <v>119</v>
      </c>
      <c r="H53" s="91">
        <v>10373.883282528735</v>
      </c>
      <c r="I53" s="91" t="s">
        <v>119</v>
      </c>
    </row>
    <row r="54" spans="1:14" x14ac:dyDescent="0.2">
      <c r="A54" s="10">
        <v>1</v>
      </c>
      <c r="B54" s="26" t="s">
        <v>160</v>
      </c>
      <c r="C54" s="27" t="s">
        <v>119</v>
      </c>
      <c r="D54" s="27">
        <v>1.6</v>
      </c>
      <c r="E54" s="27"/>
      <c r="F54" s="71">
        <v>45</v>
      </c>
      <c r="G54" s="27">
        <v>72</v>
      </c>
      <c r="H54" s="27" t="s">
        <v>119</v>
      </c>
      <c r="I54" s="27">
        <v>0.34192340710740782</v>
      </c>
    </row>
    <row r="55" spans="1:14" x14ac:dyDescent="0.2">
      <c r="A55" s="10">
        <v>1</v>
      </c>
      <c r="B55" s="11" t="s">
        <v>161</v>
      </c>
      <c r="C55" s="75" t="s">
        <v>119</v>
      </c>
      <c r="D55" s="27">
        <v>160</v>
      </c>
      <c r="E55" s="9" t="s">
        <v>119</v>
      </c>
      <c r="F55" s="154">
        <v>0.2</v>
      </c>
      <c r="G55" s="7">
        <v>32</v>
      </c>
      <c r="H55" s="9" t="s">
        <v>119</v>
      </c>
      <c r="I55" s="24">
        <v>0.15196595871440349</v>
      </c>
    </row>
    <row r="56" spans="1:14" x14ac:dyDescent="0.2">
      <c r="A56" s="10">
        <v>1</v>
      </c>
      <c r="B56" s="11" t="s">
        <v>162</v>
      </c>
      <c r="C56" s="75" t="s">
        <v>119</v>
      </c>
      <c r="D56" s="27">
        <v>1000000</v>
      </c>
      <c r="E56" s="9" t="s">
        <v>119</v>
      </c>
      <c r="F56" s="28">
        <v>2.5000000000000001E-4</v>
      </c>
      <c r="G56" s="7">
        <v>250</v>
      </c>
      <c r="H56" s="9" t="s">
        <v>119</v>
      </c>
      <c r="I56" s="24">
        <v>1.1872340524562772</v>
      </c>
    </row>
    <row r="57" spans="1:14" x14ac:dyDescent="0.2">
      <c r="A57" s="10">
        <v>1</v>
      </c>
      <c r="B57" s="11" t="s">
        <v>163</v>
      </c>
      <c r="C57" s="75" t="s">
        <v>119</v>
      </c>
      <c r="D57" s="27">
        <v>15000</v>
      </c>
      <c r="E57" s="9" t="s">
        <v>119</v>
      </c>
      <c r="F57" s="28">
        <v>0.05</v>
      </c>
      <c r="G57" s="7">
        <v>750</v>
      </c>
      <c r="H57" s="9" t="s">
        <v>119</v>
      </c>
      <c r="I57" s="24">
        <v>3.5617021573688317</v>
      </c>
    </row>
    <row r="58" spans="1:14" x14ac:dyDescent="0.2">
      <c r="A58" s="10">
        <v>1</v>
      </c>
      <c r="B58" s="11" t="s">
        <v>232</v>
      </c>
      <c r="C58" s="75" t="s">
        <v>119</v>
      </c>
      <c r="D58" s="27">
        <v>32</v>
      </c>
      <c r="E58" s="9" t="s">
        <v>119</v>
      </c>
      <c r="F58" s="28">
        <v>3.5</v>
      </c>
      <c r="G58" s="27">
        <v>112</v>
      </c>
      <c r="H58" s="9" t="s">
        <v>119</v>
      </c>
      <c r="I58" s="24">
        <v>0.5318808555004122</v>
      </c>
    </row>
    <row r="59" spans="1:14" x14ac:dyDescent="0.2">
      <c r="A59" s="10">
        <v>1</v>
      </c>
      <c r="B59" s="11" t="s">
        <v>164</v>
      </c>
      <c r="C59" s="75" t="s">
        <v>119</v>
      </c>
      <c r="D59" s="7">
        <v>1757.4999999999998</v>
      </c>
      <c r="E59" s="9" t="s">
        <v>119</v>
      </c>
      <c r="F59" s="195">
        <v>4.5444252873563222</v>
      </c>
      <c r="G59" s="7">
        <v>7986.8274425287345</v>
      </c>
      <c r="H59" s="9" t="s">
        <v>119</v>
      </c>
      <c r="I59" s="24">
        <v>37.928934043449573</v>
      </c>
    </row>
    <row r="60" spans="1:14" hidden="1" x14ac:dyDescent="0.2">
      <c r="A60" s="10">
        <v>0</v>
      </c>
      <c r="B60" s="11">
        <v>0</v>
      </c>
      <c r="C60" s="75" t="s">
        <v>119</v>
      </c>
      <c r="D60" s="7" t="s">
        <v>119</v>
      </c>
      <c r="E60" s="9" t="s">
        <v>119</v>
      </c>
      <c r="F60" s="9" t="s">
        <v>119</v>
      </c>
      <c r="G60" s="7" t="s">
        <v>119</v>
      </c>
      <c r="H60" s="9" t="s">
        <v>119</v>
      </c>
      <c r="I60" s="24" t="s">
        <v>119</v>
      </c>
    </row>
    <row r="61" spans="1:14" hidden="1" x14ac:dyDescent="0.2">
      <c r="A61" s="10">
        <v>0</v>
      </c>
      <c r="B61" s="11">
        <v>0</v>
      </c>
      <c r="C61" s="75" t="s">
        <v>119</v>
      </c>
      <c r="D61" s="7" t="s">
        <v>119</v>
      </c>
      <c r="E61" s="9" t="s">
        <v>119</v>
      </c>
      <c r="F61" s="9" t="s">
        <v>119</v>
      </c>
      <c r="G61" s="7" t="s">
        <v>119</v>
      </c>
      <c r="H61" s="9" t="s">
        <v>119</v>
      </c>
      <c r="I61" s="24" t="s">
        <v>119</v>
      </c>
    </row>
    <row r="62" spans="1:14" hidden="1" x14ac:dyDescent="0.2">
      <c r="A62" s="10">
        <v>0</v>
      </c>
      <c r="B62" s="11">
        <v>0</v>
      </c>
      <c r="C62" s="75" t="s">
        <v>119</v>
      </c>
      <c r="D62" s="7" t="s">
        <v>119</v>
      </c>
      <c r="E62" s="9" t="s">
        <v>119</v>
      </c>
      <c r="F62" s="9" t="s">
        <v>119</v>
      </c>
      <c r="G62" s="7" t="s">
        <v>119</v>
      </c>
      <c r="H62" s="9" t="s">
        <v>119</v>
      </c>
      <c r="I62" s="24" t="s">
        <v>119</v>
      </c>
    </row>
    <row r="63" spans="1:14" hidden="1" x14ac:dyDescent="0.2">
      <c r="A63" s="10">
        <v>0</v>
      </c>
      <c r="B63" s="11">
        <v>0</v>
      </c>
      <c r="C63" s="75" t="s">
        <v>119</v>
      </c>
      <c r="D63" s="7" t="s">
        <v>119</v>
      </c>
      <c r="E63" s="9" t="s">
        <v>119</v>
      </c>
      <c r="F63" s="9" t="s">
        <v>119</v>
      </c>
      <c r="G63" s="7" t="s">
        <v>119</v>
      </c>
      <c r="H63" s="9" t="s">
        <v>119</v>
      </c>
      <c r="I63" s="24" t="s">
        <v>119</v>
      </c>
    </row>
    <row r="64" spans="1:14" hidden="1" x14ac:dyDescent="0.2">
      <c r="A64" s="10">
        <v>0</v>
      </c>
      <c r="B64" s="11">
        <v>0</v>
      </c>
      <c r="C64" s="75" t="s">
        <v>119</v>
      </c>
      <c r="D64" s="7" t="s">
        <v>119</v>
      </c>
      <c r="E64" s="9" t="s">
        <v>119</v>
      </c>
      <c r="F64" s="9" t="s">
        <v>119</v>
      </c>
      <c r="G64" s="7" t="s">
        <v>119</v>
      </c>
      <c r="H64" s="9" t="s">
        <v>119</v>
      </c>
      <c r="I64" s="24" t="s">
        <v>119</v>
      </c>
    </row>
    <row r="65" spans="1:14" hidden="1" x14ac:dyDescent="0.2">
      <c r="A65" s="10">
        <v>0</v>
      </c>
      <c r="B65" s="11">
        <v>0</v>
      </c>
      <c r="C65" s="75" t="s">
        <v>119</v>
      </c>
      <c r="D65" s="7" t="s">
        <v>119</v>
      </c>
      <c r="E65" s="9" t="s">
        <v>119</v>
      </c>
      <c r="F65" s="9" t="s">
        <v>119</v>
      </c>
      <c r="G65" s="7" t="s">
        <v>119</v>
      </c>
      <c r="H65" s="9" t="s">
        <v>119</v>
      </c>
      <c r="I65" s="24" t="s">
        <v>119</v>
      </c>
    </row>
    <row r="66" spans="1:14" hidden="1" x14ac:dyDescent="0.2">
      <c r="A66" s="10">
        <v>0</v>
      </c>
      <c r="B66" s="11">
        <v>0</v>
      </c>
      <c r="C66" s="75" t="s">
        <v>119</v>
      </c>
      <c r="D66" s="7" t="s">
        <v>119</v>
      </c>
      <c r="E66" s="9" t="s">
        <v>119</v>
      </c>
      <c r="F66" s="9" t="s">
        <v>119</v>
      </c>
      <c r="G66" s="7" t="s">
        <v>119</v>
      </c>
      <c r="H66" s="9" t="s">
        <v>119</v>
      </c>
      <c r="I66" s="24" t="s">
        <v>119</v>
      </c>
    </row>
    <row r="67" spans="1:14" hidden="1" x14ac:dyDescent="0.2">
      <c r="A67" s="10">
        <v>0</v>
      </c>
      <c r="B67" s="11">
        <v>0</v>
      </c>
      <c r="C67" s="75" t="s">
        <v>119</v>
      </c>
      <c r="D67" s="7" t="s">
        <v>119</v>
      </c>
      <c r="E67" s="9" t="s">
        <v>119</v>
      </c>
      <c r="F67" s="9" t="s">
        <v>119</v>
      </c>
      <c r="G67" s="7" t="s">
        <v>119</v>
      </c>
      <c r="H67" s="9" t="s">
        <v>119</v>
      </c>
      <c r="I67" s="24" t="s">
        <v>119</v>
      </c>
    </row>
    <row r="68" spans="1:14" hidden="1" x14ac:dyDescent="0.2">
      <c r="A68" s="10">
        <v>0</v>
      </c>
      <c r="B68" s="11">
        <v>0</v>
      </c>
      <c r="C68" s="75" t="s">
        <v>119</v>
      </c>
      <c r="D68" s="7" t="s">
        <v>119</v>
      </c>
      <c r="E68" s="9" t="s">
        <v>119</v>
      </c>
      <c r="F68" s="9" t="s">
        <v>119</v>
      </c>
      <c r="G68" s="7" t="s">
        <v>119</v>
      </c>
      <c r="H68" s="9" t="s">
        <v>119</v>
      </c>
      <c r="I68" s="24" t="s">
        <v>119</v>
      </c>
    </row>
    <row r="69" spans="1:14" hidden="1" x14ac:dyDescent="0.2">
      <c r="A69" s="10">
        <v>0</v>
      </c>
      <c r="B69" s="11">
        <v>0</v>
      </c>
      <c r="C69" s="75" t="s">
        <v>119</v>
      </c>
      <c r="D69" s="7" t="s">
        <v>119</v>
      </c>
      <c r="E69" s="9" t="s">
        <v>119</v>
      </c>
      <c r="F69" s="9" t="s">
        <v>119</v>
      </c>
      <c r="G69" s="7" t="s">
        <v>119</v>
      </c>
      <c r="H69" s="9" t="s">
        <v>119</v>
      </c>
      <c r="I69" s="24" t="s">
        <v>119</v>
      </c>
    </row>
    <row r="70" spans="1:14" hidden="1" x14ac:dyDescent="0.2">
      <c r="A70" s="10">
        <v>0</v>
      </c>
      <c r="B70" s="11">
        <v>0</v>
      </c>
      <c r="C70" s="75" t="s">
        <v>119</v>
      </c>
      <c r="D70" s="7" t="s">
        <v>119</v>
      </c>
      <c r="E70" s="9" t="s">
        <v>119</v>
      </c>
      <c r="F70" s="9" t="s">
        <v>119</v>
      </c>
      <c r="G70" s="7" t="s">
        <v>119</v>
      </c>
      <c r="H70" s="9" t="s">
        <v>119</v>
      </c>
      <c r="I70" s="24" t="s">
        <v>119</v>
      </c>
    </row>
    <row r="71" spans="1:14" hidden="1" x14ac:dyDescent="0.2">
      <c r="A71" s="10">
        <v>0</v>
      </c>
      <c r="B71" s="11">
        <v>0</v>
      </c>
      <c r="C71" s="75" t="s">
        <v>119</v>
      </c>
      <c r="D71" s="7" t="s">
        <v>119</v>
      </c>
      <c r="E71" s="9" t="s">
        <v>119</v>
      </c>
      <c r="F71" s="9" t="s">
        <v>119</v>
      </c>
      <c r="G71" s="7" t="s">
        <v>119</v>
      </c>
      <c r="H71" s="9" t="s">
        <v>119</v>
      </c>
      <c r="I71" s="24" t="s">
        <v>119</v>
      </c>
    </row>
    <row r="72" spans="1:14" hidden="1" x14ac:dyDescent="0.2">
      <c r="A72" s="10">
        <v>0</v>
      </c>
      <c r="B72" s="11">
        <v>0</v>
      </c>
      <c r="C72" s="75" t="s">
        <v>119</v>
      </c>
      <c r="D72" s="7" t="s">
        <v>119</v>
      </c>
      <c r="E72" s="9" t="s">
        <v>119</v>
      </c>
      <c r="F72" s="9" t="s">
        <v>119</v>
      </c>
      <c r="G72" s="7" t="s">
        <v>119</v>
      </c>
      <c r="H72" s="9" t="s">
        <v>119</v>
      </c>
      <c r="I72" s="24" t="s">
        <v>119</v>
      </c>
    </row>
    <row r="73" spans="1:14" x14ac:dyDescent="0.2">
      <c r="A73" s="10">
        <v>1</v>
      </c>
      <c r="B73" s="11" t="s">
        <v>165</v>
      </c>
      <c r="C73" s="9" t="s">
        <v>119</v>
      </c>
      <c r="D73" s="26" t="s">
        <v>119</v>
      </c>
      <c r="E73" s="77" t="s">
        <v>119</v>
      </c>
      <c r="F73" s="71" t="s">
        <v>119</v>
      </c>
      <c r="G73" s="30">
        <v>1167.8399999999997</v>
      </c>
      <c r="H73" s="24" t="s">
        <v>119</v>
      </c>
      <c r="I73" s="24">
        <v>5.5459976632821535</v>
      </c>
      <c r="M73" s="218">
        <v>100</v>
      </c>
    </row>
    <row r="74" spans="1:14" x14ac:dyDescent="0.2">
      <c r="A74" s="10">
        <v>1</v>
      </c>
      <c r="B74" s="26" t="s">
        <v>166</v>
      </c>
      <c r="C74" s="24" t="s">
        <v>119</v>
      </c>
      <c r="D74" s="27" t="s">
        <v>119</v>
      </c>
      <c r="E74" s="27"/>
      <c r="F74" s="71" t="s">
        <v>119</v>
      </c>
      <c r="G74" s="27">
        <v>3.21584</v>
      </c>
      <c r="H74" s="27" t="s">
        <v>119</v>
      </c>
      <c r="I74" s="27">
        <v>1.5271819021003979E-2</v>
      </c>
    </row>
    <row r="75" spans="1:14" x14ac:dyDescent="0.2">
      <c r="A75" s="10">
        <v>1</v>
      </c>
      <c r="B75" s="94" t="s">
        <v>167</v>
      </c>
      <c r="C75" s="95" t="s">
        <v>119</v>
      </c>
      <c r="D75" s="91" t="s">
        <v>119</v>
      </c>
      <c r="E75" s="91"/>
      <c r="F75" s="93" t="s">
        <v>119</v>
      </c>
      <c r="G75" s="91" t="s">
        <v>119</v>
      </c>
      <c r="H75" s="91">
        <v>134.66666666666666</v>
      </c>
      <c r="I75" s="91" t="s">
        <v>119</v>
      </c>
      <c r="L75" s="63">
        <f>SUM(G76:G81)</f>
        <v>134.66666666666666</v>
      </c>
      <c r="N75" s="218">
        <v>100</v>
      </c>
    </row>
    <row r="76" spans="1:14" x14ac:dyDescent="0.2">
      <c r="A76" s="10">
        <v>1</v>
      </c>
      <c r="B76" s="26" t="s">
        <v>223</v>
      </c>
      <c r="C76" s="24" t="s">
        <v>119</v>
      </c>
      <c r="D76" s="27">
        <v>0.8</v>
      </c>
      <c r="E76" s="27" t="s">
        <v>119</v>
      </c>
      <c r="F76" s="71" t="s">
        <v>119</v>
      </c>
      <c r="G76" s="27">
        <v>134.66666666666666</v>
      </c>
      <c r="H76" s="27" t="s">
        <v>119</v>
      </c>
      <c r="I76" s="27">
        <v>0.63952340958978127</v>
      </c>
    </row>
    <row r="77" spans="1:14" hidden="1" x14ac:dyDescent="0.2">
      <c r="A77" s="10">
        <v>0</v>
      </c>
      <c r="B77" s="26">
        <v>0</v>
      </c>
      <c r="C77" s="24" t="s">
        <v>119</v>
      </c>
      <c r="D77" s="27" t="s">
        <v>119</v>
      </c>
      <c r="E77" s="27"/>
      <c r="F77" s="27" t="s">
        <v>119</v>
      </c>
      <c r="G77" s="27" t="s">
        <v>119</v>
      </c>
      <c r="H77" s="27" t="s">
        <v>119</v>
      </c>
      <c r="I77" s="27" t="s">
        <v>119</v>
      </c>
    </row>
    <row r="78" spans="1:14" hidden="1" x14ac:dyDescent="0.2">
      <c r="A78" s="10">
        <v>0</v>
      </c>
      <c r="B78" s="26">
        <v>0</v>
      </c>
      <c r="C78" s="24" t="s">
        <v>119</v>
      </c>
      <c r="D78" s="27" t="s">
        <v>119</v>
      </c>
      <c r="E78" s="27"/>
      <c r="F78" s="27" t="s">
        <v>119</v>
      </c>
      <c r="G78" s="27" t="s">
        <v>119</v>
      </c>
      <c r="H78" s="27" t="s">
        <v>119</v>
      </c>
      <c r="I78" s="27" t="s">
        <v>119</v>
      </c>
    </row>
    <row r="79" spans="1:14" hidden="1" x14ac:dyDescent="0.2">
      <c r="A79" s="10">
        <v>0</v>
      </c>
      <c r="B79" s="26">
        <v>0</v>
      </c>
      <c r="C79" s="24" t="s">
        <v>119</v>
      </c>
      <c r="D79" s="27" t="s">
        <v>119</v>
      </c>
      <c r="E79" s="27" t="s">
        <v>119</v>
      </c>
      <c r="F79" s="27" t="s">
        <v>119</v>
      </c>
      <c r="G79" s="27" t="s">
        <v>119</v>
      </c>
      <c r="H79" s="27" t="s">
        <v>119</v>
      </c>
      <c r="I79" s="27" t="s">
        <v>119</v>
      </c>
    </row>
    <row r="80" spans="1:14" hidden="1" x14ac:dyDescent="0.2">
      <c r="A80" s="10">
        <v>0</v>
      </c>
      <c r="B80" s="26">
        <v>0</v>
      </c>
      <c r="C80" s="24" t="s">
        <v>119</v>
      </c>
      <c r="D80" s="27" t="s">
        <v>119</v>
      </c>
      <c r="E80" s="27" t="s">
        <v>119</v>
      </c>
      <c r="F80" s="27" t="s">
        <v>119</v>
      </c>
      <c r="G80" s="27" t="s">
        <v>119</v>
      </c>
      <c r="H80" s="27" t="s">
        <v>119</v>
      </c>
      <c r="I80" s="27" t="s">
        <v>119</v>
      </c>
    </row>
    <row r="81" spans="1:14" hidden="1" x14ac:dyDescent="0.2">
      <c r="A81" s="10">
        <v>0</v>
      </c>
      <c r="B81" s="11">
        <v>0</v>
      </c>
      <c r="C81" s="9" t="s">
        <v>119</v>
      </c>
      <c r="D81" s="26" t="s">
        <v>119</v>
      </c>
      <c r="E81" s="77" t="s">
        <v>119</v>
      </c>
      <c r="F81" s="75" t="s">
        <v>119</v>
      </c>
      <c r="G81" s="83" t="s">
        <v>119</v>
      </c>
      <c r="H81" s="9" t="s">
        <v>119</v>
      </c>
      <c r="I81" s="24" t="s">
        <v>119</v>
      </c>
    </row>
    <row r="82" spans="1:14" x14ac:dyDescent="0.2">
      <c r="A82" s="10">
        <v>1</v>
      </c>
      <c r="B82" s="94" t="s">
        <v>169</v>
      </c>
      <c r="C82" s="95" t="s">
        <v>119</v>
      </c>
      <c r="D82" s="91" t="s">
        <v>119</v>
      </c>
      <c r="E82" s="91"/>
      <c r="F82" s="93" t="s">
        <v>119</v>
      </c>
      <c r="G82" s="91" t="s">
        <v>119</v>
      </c>
      <c r="H82" s="91">
        <v>4061.7971371433396</v>
      </c>
      <c r="I82" s="91" t="s">
        <v>119</v>
      </c>
      <c r="L82" s="63">
        <f>SUM(G83:G84)</f>
        <v>4061.7971371433396</v>
      </c>
      <c r="N82" s="218">
        <v>99.780816850443117</v>
      </c>
    </row>
    <row r="83" spans="1:14" x14ac:dyDescent="0.2">
      <c r="A83" s="10">
        <v>1</v>
      </c>
      <c r="B83" s="31" t="s">
        <v>170</v>
      </c>
      <c r="C83" s="24" t="s">
        <v>119</v>
      </c>
      <c r="D83" s="27">
        <v>93.19491549577306</v>
      </c>
      <c r="E83" s="27"/>
      <c r="F83" s="71">
        <v>18.51055874085916</v>
      </c>
      <c r="G83" s="27">
        <v>1725.0899576339129</v>
      </c>
      <c r="H83" s="27" t="s">
        <v>119</v>
      </c>
      <c r="I83" s="27">
        <v>8.1923421650133523</v>
      </c>
      <c r="M83" s="218">
        <v>97.11267473612449</v>
      </c>
    </row>
    <row r="84" spans="1:14" x14ac:dyDescent="0.2">
      <c r="A84" s="10">
        <v>1</v>
      </c>
      <c r="B84" s="31" t="s">
        <v>171</v>
      </c>
      <c r="C84" s="24" t="s">
        <v>119</v>
      </c>
      <c r="D84" s="27">
        <v>398.60693832928797</v>
      </c>
      <c r="E84" s="27"/>
      <c r="F84" s="71">
        <v>5.8621839080459761</v>
      </c>
      <c r="G84" s="27">
        <v>2336.7071795094266</v>
      </c>
      <c r="H84" s="27" t="s">
        <v>119</v>
      </c>
      <c r="I84" s="27">
        <v>11.096873336530615</v>
      </c>
    </row>
    <row r="85" spans="1:14" x14ac:dyDescent="0.2">
      <c r="A85" s="10">
        <v>1</v>
      </c>
      <c r="B85" s="94" t="s">
        <v>172</v>
      </c>
      <c r="C85" s="95" t="s">
        <v>119</v>
      </c>
      <c r="D85" s="91" t="s">
        <v>119</v>
      </c>
      <c r="E85" s="91"/>
      <c r="F85" s="171" t="s">
        <v>119</v>
      </c>
      <c r="G85" s="91" t="s">
        <v>119</v>
      </c>
      <c r="H85" s="91">
        <v>1975.2643686379688</v>
      </c>
      <c r="I85" s="91" t="s">
        <v>119</v>
      </c>
      <c r="L85" s="63">
        <f>SUM(G86:G91)</f>
        <v>1975.2643686379688</v>
      </c>
      <c r="N85" s="218">
        <v>100.66475955511453</v>
      </c>
    </row>
    <row r="86" spans="1:14" hidden="1" x14ac:dyDescent="0.2">
      <c r="A86" s="10">
        <v>0</v>
      </c>
      <c r="B86" s="12" t="s">
        <v>173</v>
      </c>
      <c r="C86" s="9" t="s">
        <v>119</v>
      </c>
      <c r="D86" s="76" t="s">
        <v>119</v>
      </c>
      <c r="E86" s="77" t="s">
        <v>119</v>
      </c>
      <c r="F86" s="84" t="s">
        <v>119</v>
      </c>
      <c r="G86" s="8" t="s">
        <v>119</v>
      </c>
      <c r="H86" s="9" t="s">
        <v>119</v>
      </c>
      <c r="I86" s="24" t="s">
        <v>119</v>
      </c>
    </row>
    <row r="87" spans="1:14" x14ac:dyDescent="0.2">
      <c r="A87" s="10">
        <v>1</v>
      </c>
      <c r="B87" s="31" t="s">
        <v>174</v>
      </c>
      <c r="C87" s="24" t="s">
        <v>119</v>
      </c>
      <c r="D87" s="27" t="s">
        <v>119</v>
      </c>
      <c r="E87" s="27"/>
      <c r="F87" s="72" t="s">
        <v>119</v>
      </c>
      <c r="G87" s="27">
        <v>763.89048678481117</v>
      </c>
      <c r="H87" s="27" t="s">
        <v>119</v>
      </c>
      <c r="I87" s="27">
        <v>3.627667193033318</v>
      </c>
    </row>
    <row r="88" spans="1:14" x14ac:dyDescent="0.2">
      <c r="A88" s="10">
        <v>1</v>
      </c>
      <c r="B88" s="31" t="s">
        <v>175</v>
      </c>
      <c r="C88" s="24" t="s">
        <v>119</v>
      </c>
      <c r="D88" s="27" t="s">
        <v>119</v>
      </c>
      <c r="E88" s="27"/>
      <c r="F88" s="72" t="s">
        <v>119</v>
      </c>
      <c r="G88" s="27">
        <v>834.174302754368</v>
      </c>
      <c r="H88" s="27" t="s">
        <v>119</v>
      </c>
      <c r="I88" s="27">
        <v>3.9614405516558309</v>
      </c>
    </row>
    <row r="89" spans="1:14" x14ac:dyDescent="0.2">
      <c r="A89" s="10">
        <v>1</v>
      </c>
      <c r="B89" s="31" t="s">
        <v>176</v>
      </c>
      <c r="C89" s="24" t="s">
        <v>119</v>
      </c>
      <c r="D89" s="27" t="s">
        <v>119</v>
      </c>
      <c r="E89" s="27"/>
      <c r="F89" s="72" t="s">
        <v>119</v>
      </c>
      <c r="G89" s="27">
        <v>377.19957909878951</v>
      </c>
      <c r="H89" s="27" t="s">
        <v>119</v>
      </c>
      <c r="I89" s="27">
        <v>1.7912967395130319</v>
      </c>
    </row>
    <row r="90" spans="1:14" hidden="1" x14ac:dyDescent="0.2">
      <c r="A90" s="10">
        <v>0</v>
      </c>
      <c r="B90" s="11">
        <v>0</v>
      </c>
      <c r="C90" s="9" t="s">
        <v>119</v>
      </c>
      <c r="D90" s="9" t="s">
        <v>119</v>
      </c>
      <c r="E90" s="77" t="s">
        <v>119</v>
      </c>
      <c r="F90" s="75" t="s">
        <v>119</v>
      </c>
      <c r="G90" s="27" t="s">
        <v>119</v>
      </c>
      <c r="H90" s="26" t="s">
        <v>119</v>
      </c>
      <c r="I90" s="24" t="s">
        <v>119</v>
      </c>
    </row>
    <row r="91" spans="1:14" hidden="1" x14ac:dyDescent="0.2">
      <c r="A91" s="10">
        <v>0</v>
      </c>
      <c r="B91" s="12" t="s">
        <v>177</v>
      </c>
      <c r="C91" s="9" t="s">
        <v>119</v>
      </c>
      <c r="D91" s="85" t="s">
        <v>119</v>
      </c>
      <c r="E91" s="77" t="s">
        <v>119</v>
      </c>
      <c r="F91" s="75" t="s">
        <v>119</v>
      </c>
      <c r="G91" s="86" t="s">
        <v>119</v>
      </c>
      <c r="H91" s="9" t="s">
        <v>119</v>
      </c>
      <c r="I91" s="24" t="s">
        <v>119</v>
      </c>
    </row>
    <row r="92" spans="1:14" x14ac:dyDescent="0.2">
      <c r="A92" s="10">
        <v>1</v>
      </c>
      <c r="B92" s="31" t="s">
        <v>178</v>
      </c>
      <c r="C92" s="24" t="s">
        <v>119</v>
      </c>
      <c r="D92" s="27" t="s">
        <v>119</v>
      </c>
      <c r="E92" s="27"/>
      <c r="F92" s="72" t="s">
        <v>119</v>
      </c>
      <c r="G92" s="27">
        <v>472.96141995846529</v>
      </c>
      <c r="H92" s="27" t="s">
        <v>119</v>
      </c>
      <c r="I92" s="27">
        <v>2.2460636130910556</v>
      </c>
      <c r="L92" s="63">
        <f>+G92</f>
        <v>472.96141995846529</v>
      </c>
    </row>
    <row r="93" spans="1:14" hidden="1" x14ac:dyDescent="0.2">
      <c r="A93" s="10">
        <v>0</v>
      </c>
      <c r="B93" s="9">
        <v>0</v>
      </c>
      <c r="C93" s="9" t="s">
        <v>119</v>
      </c>
      <c r="D93" s="9" t="s">
        <v>119</v>
      </c>
      <c r="E93" s="77" t="s">
        <v>119</v>
      </c>
      <c r="F93" s="75" t="s">
        <v>119</v>
      </c>
      <c r="G93" s="27" t="s">
        <v>119</v>
      </c>
      <c r="H93" s="24" t="s">
        <v>119</v>
      </c>
      <c r="I93" s="24" t="s">
        <v>119</v>
      </c>
    </row>
    <row r="94" spans="1:14" x14ac:dyDescent="0.2">
      <c r="A94" s="10">
        <v>1</v>
      </c>
      <c r="B94" s="37" t="s">
        <v>4</v>
      </c>
      <c r="C94" s="38" t="s">
        <v>119</v>
      </c>
      <c r="D94" s="64" t="s">
        <v>119</v>
      </c>
      <c r="E94" s="65"/>
      <c r="F94" s="155" t="s">
        <v>119</v>
      </c>
      <c r="G94" s="39">
        <v>21057.347494605059</v>
      </c>
      <c r="H94" s="38" t="s">
        <v>119</v>
      </c>
      <c r="I94" s="38">
        <v>100</v>
      </c>
      <c r="K94" s="63"/>
      <c r="L94" s="63">
        <f>SUM(L31:L92)</f>
        <v>21057.347494605059</v>
      </c>
    </row>
    <row r="95" spans="1:14" hidden="1" x14ac:dyDescent="0.2">
      <c r="A95" s="10">
        <v>0</v>
      </c>
      <c r="B95" s="12" t="s">
        <v>49</v>
      </c>
      <c r="C95" s="9" t="s">
        <v>119</v>
      </c>
      <c r="D95" s="9" t="s">
        <v>119</v>
      </c>
      <c r="E95" s="77" t="s">
        <v>119</v>
      </c>
      <c r="F95" s="75" t="s">
        <v>119</v>
      </c>
      <c r="G95" s="27" t="s">
        <v>119</v>
      </c>
      <c r="H95" s="24" t="s">
        <v>119</v>
      </c>
      <c r="I95" s="9" t="s">
        <v>119</v>
      </c>
    </row>
    <row r="96" spans="1:14" hidden="1" x14ac:dyDescent="0.2">
      <c r="A96" s="10">
        <v>0</v>
      </c>
      <c r="B96" s="76">
        <v>0</v>
      </c>
      <c r="C96" s="9" t="s">
        <v>119</v>
      </c>
      <c r="D96" s="76" t="s">
        <v>119</v>
      </c>
      <c r="E96" s="77" t="s">
        <v>119</v>
      </c>
      <c r="F96" s="77" t="s">
        <v>119</v>
      </c>
      <c r="G96" s="78" t="s">
        <v>119</v>
      </c>
      <c r="H96" s="24" t="s">
        <v>119</v>
      </c>
      <c r="I96" s="9" t="s">
        <v>119</v>
      </c>
    </row>
    <row r="97" spans="1:14" hidden="1" x14ac:dyDescent="0.2">
      <c r="A97" s="10">
        <v>0</v>
      </c>
      <c r="B97" s="76">
        <v>0</v>
      </c>
      <c r="C97" s="9" t="s">
        <v>119</v>
      </c>
      <c r="D97" s="76" t="s">
        <v>119</v>
      </c>
      <c r="E97" s="77" t="s">
        <v>119</v>
      </c>
      <c r="F97" s="77" t="s">
        <v>119</v>
      </c>
      <c r="G97" s="78" t="s">
        <v>119</v>
      </c>
      <c r="H97" s="9" t="s">
        <v>119</v>
      </c>
      <c r="I97" s="9" t="s">
        <v>119</v>
      </c>
    </row>
    <row r="98" spans="1:14" hidden="1" x14ac:dyDescent="0.2">
      <c r="A98" s="10">
        <v>0</v>
      </c>
      <c r="B98" s="76">
        <v>0</v>
      </c>
      <c r="C98" s="9" t="s">
        <v>119</v>
      </c>
      <c r="D98" s="76" t="s">
        <v>119</v>
      </c>
      <c r="E98" s="77" t="s">
        <v>119</v>
      </c>
      <c r="F98" s="77" t="s">
        <v>119</v>
      </c>
      <c r="G98" s="78" t="s">
        <v>119</v>
      </c>
      <c r="H98" s="9" t="s">
        <v>119</v>
      </c>
      <c r="I98" s="9" t="s">
        <v>119</v>
      </c>
    </row>
    <row r="99" spans="1:14" x14ac:dyDescent="0.2">
      <c r="A99" s="10">
        <v>1</v>
      </c>
      <c r="B99" s="41" t="s">
        <v>5</v>
      </c>
      <c r="C99" s="42" t="s">
        <v>119</v>
      </c>
      <c r="D99" s="66" t="s">
        <v>119</v>
      </c>
      <c r="E99" s="66"/>
      <c r="F99" s="156" t="s">
        <v>119</v>
      </c>
      <c r="G99" s="41">
        <v>21057.347494605059</v>
      </c>
      <c r="H99" s="57" t="s">
        <v>119</v>
      </c>
      <c r="I99" s="57" t="s">
        <v>119</v>
      </c>
    </row>
    <row r="100" spans="1:14" x14ac:dyDescent="0.2">
      <c r="A100" s="10">
        <v>1</v>
      </c>
      <c r="B100" s="33" t="s">
        <v>179</v>
      </c>
      <c r="C100" s="42" t="s">
        <v>119</v>
      </c>
      <c r="D100" s="67" t="s">
        <v>119</v>
      </c>
      <c r="E100" s="59"/>
      <c r="F100" s="170">
        <v>1.403823166307004</v>
      </c>
      <c r="G100" s="35" t="s">
        <v>119</v>
      </c>
      <c r="H100" s="59" t="s">
        <v>119</v>
      </c>
      <c r="I100" s="59" t="s">
        <v>119</v>
      </c>
      <c r="N100" s="74">
        <v>112.91322261061876</v>
      </c>
    </row>
    <row r="101" spans="1:14" hidden="1" x14ac:dyDescent="0.2">
      <c r="A101" s="10">
        <v>0</v>
      </c>
      <c r="B101" s="12">
        <v>0</v>
      </c>
      <c r="C101" s="9" t="s">
        <v>119</v>
      </c>
      <c r="D101" s="26" t="s">
        <v>119</v>
      </c>
      <c r="E101" s="26" t="s">
        <v>119</v>
      </c>
      <c r="F101" s="27" t="s">
        <v>119</v>
      </c>
      <c r="G101" s="30" t="s">
        <v>119</v>
      </c>
      <c r="H101" s="9" t="s">
        <v>119</v>
      </c>
      <c r="I101" s="9" t="s">
        <v>119</v>
      </c>
    </row>
    <row r="102" spans="1:14" hidden="1" x14ac:dyDescent="0.2">
      <c r="A102" s="10">
        <v>0</v>
      </c>
      <c r="B102" s="12">
        <v>0</v>
      </c>
      <c r="C102" s="87" t="s">
        <v>119</v>
      </c>
      <c r="D102" s="25" t="s">
        <v>119</v>
      </c>
      <c r="E102" s="25" t="s">
        <v>119</v>
      </c>
      <c r="F102" s="25" t="s">
        <v>119</v>
      </c>
      <c r="G102" s="40" t="s">
        <v>119</v>
      </c>
      <c r="H102" s="9" t="s">
        <v>119</v>
      </c>
      <c r="I102" s="9" t="s">
        <v>119</v>
      </c>
    </row>
    <row r="103" spans="1:14" x14ac:dyDescent="0.2">
      <c r="A103" s="10">
        <v>1</v>
      </c>
      <c r="B103" s="43" t="s">
        <v>6</v>
      </c>
      <c r="C103" s="24" t="s">
        <v>119</v>
      </c>
      <c r="D103" s="24" t="s">
        <v>119</v>
      </c>
      <c r="E103" s="26"/>
      <c r="F103" s="71" t="s">
        <v>119</v>
      </c>
      <c r="G103" s="27" t="s">
        <v>119</v>
      </c>
      <c r="H103" s="95">
        <v>1662.1844751858662</v>
      </c>
      <c r="I103" s="24" t="s">
        <v>119</v>
      </c>
    </row>
    <row r="104" spans="1:14" hidden="1" x14ac:dyDescent="0.2">
      <c r="A104" s="10">
        <v>0</v>
      </c>
      <c r="B104" s="43" t="s">
        <v>180</v>
      </c>
      <c r="C104" s="24" t="s">
        <v>119</v>
      </c>
      <c r="D104" s="24" t="s">
        <v>119</v>
      </c>
      <c r="E104" s="26"/>
      <c r="F104" s="71" t="s">
        <v>119</v>
      </c>
      <c r="G104" s="27" t="s">
        <v>119</v>
      </c>
      <c r="H104" s="95">
        <v>1662.1844751858662</v>
      </c>
      <c r="I104" s="24" t="s">
        <v>119</v>
      </c>
    </row>
    <row r="105" spans="1:14" x14ac:dyDescent="0.2">
      <c r="A105" s="10">
        <v>1</v>
      </c>
      <c r="B105" s="26" t="s">
        <v>181</v>
      </c>
      <c r="C105" s="24" t="s">
        <v>119</v>
      </c>
      <c r="D105" s="271">
        <v>1725.0899576339129</v>
      </c>
      <c r="E105" s="271"/>
      <c r="F105" s="271">
        <v>0.27195433341851943</v>
      </c>
      <c r="G105" s="26">
        <v>54.390866683703884</v>
      </c>
      <c r="H105" s="24" t="s">
        <v>119</v>
      </c>
      <c r="I105" s="24" t="s">
        <v>119</v>
      </c>
    </row>
    <row r="106" spans="1:14" hidden="1" x14ac:dyDescent="0.2">
      <c r="A106" s="10">
        <v>0</v>
      </c>
      <c r="B106" s="26" t="s">
        <v>182</v>
      </c>
      <c r="C106" s="24" t="s">
        <v>119</v>
      </c>
      <c r="D106" s="26" t="s">
        <v>119</v>
      </c>
      <c r="E106" s="26"/>
      <c r="F106" s="26" t="s">
        <v>119</v>
      </c>
      <c r="G106" s="26" t="s">
        <v>119</v>
      </c>
      <c r="H106" s="24" t="s">
        <v>119</v>
      </c>
      <c r="I106" s="24" t="s">
        <v>119</v>
      </c>
    </row>
    <row r="107" spans="1:14" x14ac:dyDescent="0.2">
      <c r="A107" s="10">
        <v>1</v>
      </c>
      <c r="B107" s="11" t="s">
        <v>183</v>
      </c>
      <c r="C107" s="9" t="s">
        <v>119</v>
      </c>
      <c r="D107" s="76">
        <v>1</v>
      </c>
      <c r="E107" s="77" t="s">
        <v>119</v>
      </c>
      <c r="F107" s="26">
        <v>172.59</v>
      </c>
      <c r="G107" s="26">
        <v>172.59</v>
      </c>
      <c r="H107" s="9" t="s">
        <v>119</v>
      </c>
      <c r="I107" s="9" t="s">
        <v>119</v>
      </c>
    </row>
    <row r="108" spans="1:14" x14ac:dyDescent="0.2">
      <c r="A108" s="10">
        <v>1</v>
      </c>
      <c r="B108" s="11" t="s">
        <v>184</v>
      </c>
      <c r="C108" s="9" t="s">
        <v>119</v>
      </c>
      <c r="D108" s="76">
        <v>1</v>
      </c>
      <c r="E108" s="77" t="s">
        <v>119</v>
      </c>
      <c r="F108" s="271">
        <v>0.56755089230060951</v>
      </c>
      <c r="G108" s="26">
        <v>97.953608502162197</v>
      </c>
      <c r="H108" s="24" t="s">
        <v>119</v>
      </c>
      <c r="I108" s="9" t="s">
        <v>119</v>
      </c>
    </row>
    <row r="109" spans="1:14" x14ac:dyDescent="0.2">
      <c r="A109" s="10">
        <v>1</v>
      </c>
      <c r="B109" s="11" t="s">
        <v>185</v>
      </c>
      <c r="C109" s="9" t="s">
        <v>119</v>
      </c>
      <c r="D109" s="76">
        <v>1</v>
      </c>
      <c r="E109" s="77" t="s">
        <v>119</v>
      </c>
      <c r="F109" s="26">
        <v>1337.25</v>
      </c>
      <c r="G109" s="26">
        <v>1337.25</v>
      </c>
      <c r="H109" s="24" t="s">
        <v>119</v>
      </c>
      <c r="I109" s="9" t="s">
        <v>119</v>
      </c>
    </row>
    <row r="110" spans="1:14" hidden="1" x14ac:dyDescent="0.2">
      <c r="A110" s="10">
        <v>0</v>
      </c>
      <c r="B110" s="11" t="s">
        <v>186</v>
      </c>
      <c r="C110" s="9" t="s">
        <v>119</v>
      </c>
      <c r="D110" s="76" t="s">
        <v>119</v>
      </c>
      <c r="E110" s="77" t="s">
        <v>119</v>
      </c>
      <c r="F110" s="77" t="s">
        <v>119</v>
      </c>
      <c r="G110" s="78" t="s">
        <v>119</v>
      </c>
      <c r="H110" s="9" t="s">
        <v>119</v>
      </c>
      <c r="I110" s="9" t="s">
        <v>119</v>
      </c>
    </row>
    <row r="111" spans="1:14" hidden="1" x14ac:dyDescent="0.2">
      <c r="A111" s="10">
        <v>0</v>
      </c>
      <c r="B111" s="88" t="s">
        <v>187</v>
      </c>
      <c r="C111" s="9" t="s">
        <v>119</v>
      </c>
      <c r="D111" s="76" t="s">
        <v>119</v>
      </c>
      <c r="E111" s="77" t="s">
        <v>119</v>
      </c>
      <c r="F111" s="85" t="s">
        <v>119</v>
      </c>
      <c r="G111" s="89" t="s">
        <v>119</v>
      </c>
      <c r="H111" s="24" t="s">
        <v>119</v>
      </c>
      <c r="I111" s="9" t="s">
        <v>119</v>
      </c>
    </row>
    <row r="112" spans="1:14" x14ac:dyDescent="0.2">
      <c r="A112" s="10">
        <v>1</v>
      </c>
      <c r="B112" s="33" t="s">
        <v>7</v>
      </c>
      <c r="C112" s="34" t="s">
        <v>119</v>
      </c>
      <c r="D112" s="34" t="s">
        <v>119</v>
      </c>
      <c r="E112" s="35"/>
      <c r="F112" s="157" t="s">
        <v>119</v>
      </c>
      <c r="G112" s="36">
        <v>19395.163019419193</v>
      </c>
      <c r="H112" s="35" t="s">
        <v>119</v>
      </c>
      <c r="I112" s="34" t="s">
        <v>119</v>
      </c>
      <c r="L112" s="63" t="e">
        <f>+L94-G105-G106</f>
        <v>#VALUE!</v>
      </c>
    </row>
    <row r="113" spans="1:12" x14ac:dyDescent="0.2">
      <c r="A113" s="10">
        <v>1</v>
      </c>
      <c r="B113" s="33" t="s">
        <v>8</v>
      </c>
      <c r="C113" s="42" t="s">
        <v>119</v>
      </c>
      <c r="D113" s="42" t="s">
        <v>119</v>
      </c>
      <c r="E113" s="41"/>
      <c r="F113" s="158">
        <v>1.2930108679612795</v>
      </c>
      <c r="G113" s="60" t="s">
        <v>119</v>
      </c>
      <c r="H113" s="42" t="s">
        <v>119</v>
      </c>
      <c r="I113" s="42" t="s">
        <v>119</v>
      </c>
      <c r="L113" s="10" t="e">
        <f>L112/G9-F113</f>
        <v>#VALUE!</v>
      </c>
    </row>
    <row r="115" spans="1:12" x14ac:dyDescent="0.2">
      <c r="B115" s="176" t="s">
        <v>57</v>
      </c>
    </row>
  </sheetData>
  <autoFilter ref="A1:H113">
    <filterColumn colId="0">
      <filters>
        <filter val="1"/>
      </filters>
    </filterColumn>
  </autoFilter>
  <phoneticPr fontId="42" type="noConversion"/>
  <conditionalFormatting sqref="E25:E26 D22:D26 F22:I26 E22:E23 D20:I21 C33 D27:I27 I55:I73 D74:I80 I81 D82:I85 I86 D87:I89 I90:I91 I93 D92:I92 C3:I3 D31:I54 D55:H72">
    <cfRule type="cellIs" dxfId="9" priority="1" stopIfTrue="1" operator="equal">
      <formula>0</formula>
    </cfRule>
  </conditionalFormatting>
  <pageMargins left="0.75" right="0.75" top="1" bottom="1" header="0" footer="0"/>
  <pageSetup paperSize="9" scale="90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N115"/>
  <sheetViews>
    <sheetView workbookViewId="0">
      <selection activeCell="D84" sqref="D84"/>
    </sheetView>
  </sheetViews>
  <sheetFormatPr defaultRowHeight="12" x14ac:dyDescent="0.2"/>
  <cols>
    <col min="1" max="1" width="3.28515625" style="10" customWidth="1"/>
    <col min="2" max="2" width="40.7109375" style="10" customWidth="1"/>
    <col min="3" max="3" width="4.85546875" style="10" customWidth="1"/>
    <col min="4" max="4" width="10.28515625" style="10" bestFit="1" customWidth="1"/>
    <col min="5" max="5" width="4.85546875" style="10" customWidth="1"/>
    <col min="6" max="6" width="9.7109375" style="10" customWidth="1"/>
    <col min="7" max="7" width="9.140625" style="63"/>
    <col min="8" max="8" width="9.140625" style="10"/>
    <col min="9" max="9" width="6.5703125" style="23" customWidth="1"/>
    <col min="10" max="11" width="9.140625" style="10"/>
    <col min="12" max="14" width="9.140625" style="10" hidden="1" customWidth="1"/>
    <col min="15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63">
        <v>7</v>
      </c>
      <c r="H1" s="10">
        <v>8</v>
      </c>
    </row>
    <row r="2" spans="1:9" hidden="1" x14ac:dyDescent="0.2">
      <c r="G2" s="10"/>
    </row>
    <row r="3" spans="1:9" x14ac:dyDescent="0.2">
      <c r="A3" s="10">
        <v>1</v>
      </c>
      <c r="B3" s="95" t="s">
        <v>118</v>
      </c>
      <c r="C3" s="27" t="s">
        <v>119</v>
      </c>
      <c r="D3" s="27" t="s">
        <v>119</v>
      </c>
      <c r="E3" s="27" t="s">
        <v>119</v>
      </c>
      <c r="F3" s="27" t="s">
        <v>119</v>
      </c>
      <c r="G3" s="27" t="s">
        <v>119</v>
      </c>
      <c r="H3" s="27" t="s">
        <v>119</v>
      </c>
      <c r="I3" s="27" t="s">
        <v>119</v>
      </c>
    </row>
    <row r="4" spans="1:9" x14ac:dyDescent="0.2">
      <c r="A4" s="10">
        <v>1</v>
      </c>
      <c r="B4" s="95" t="s">
        <v>0</v>
      </c>
      <c r="C4" s="24" t="s">
        <v>119</v>
      </c>
      <c r="D4" s="24" t="s">
        <v>119</v>
      </c>
      <c r="E4" s="24" t="s">
        <v>119</v>
      </c>
      <c r="F4" s="24" t="s">
        <v>119</v>
      </c>
      <c r="G4" s="24" t="s">
        <v>119</v>
      </c>
      <c r="H4" s="24" t="s">
        <v>119</v>
      </c>
      <c r="I4" s="25" t="s">
        <v>119</v>
      </c>
    </row>
    <row r="5" spans="1:9" x14ac:dyDescent="0.2">
      <c r="A5" s="10">
        <v>1</v>
      </c>
      <c r="B5" s="24" t="s">
        <v>119</v>
      </c>
      <c r="C5" s="24" t="s">
        <v>119</v>
      </c>
      <c r="D5" s="61" t="s">
        <v>119</v>
      </c>
      <c r="E5" s="62" t="s">
        <v>119</v>
      </c>
      <c r="F5" s="62" t="s">
        <v>119</v>
      </c>
      <c r="G5" s="175" t="s">
        <v>120</v>
      </c>
      <c r="H5" s="62"/>
      <c r="I5" s="61" t="s">
        <v>119</v>
      </c>
    </row>
    <row r="6" spans="1:9" x14ac:dyDescent="0.2">
      <c r="A6" s="10">
        <v>1</v>
      </c>
      <c r="B6" s="79" t="s">
        <v>121</v>
      </c>
      <c r="C6" s="24" t="s">
        <v>119</v>
      </c>
      <c r="D6" s="61" t="s">
        <v>119</v>
      </c>
      <c r="E6" s="62" t="s">
        <v>119</v>
      </c>
      <c r="F6" s="62" t="s">
        <v>119</v>
      </c>
      <c r="G6" s="62" t="s">
        <v>119</v>
      </c>
      <c r="H6" s="62" t="s">
        <v>119</v>
      </c>
      <c r="I6" s="61" t="s">
        <v>119</v>
      </c>
    </row>
    <row r="7" spans="1:9" x14ac:dyDescent="0.2">
      <c r="A7" s="10">
        <v>1</v>
      </c>
      <c r="B7" s="95" t="s">
        <v>67</v>
      </c>
      <c r="C7" s="24" t="s">
        <v>119</v>
      </c>
      <c r="D7" s="61" t="s">
        <v>119</v>
      </c>
      <c r="E7" s="62" t="s">
        <v>119</v>
      </c>
      <c r="F7" s="62" t="s">
        <v>119</v>
      </c>
      <c r="G7" s="62" t="s">
        <v>119</v>
      </c>
      <c r="H7" s="62" t="s">
        <v>119</v>
      </c>
      <c r="I7" s="61" t="s">
        <v>119</v>
      </c>
    </row>
    <row r="8" spans="1:9" x14ac:dyDescent="0.2">
      <c r="A8" s="10">
        <v>1</v>
      </c>
      <c r="B8" s="24" t="s">
        <v>119</v>
      </c>
      <c r="C8" s="24" t="s">
        <v>119</v>
      </c>
      <c r="D8" s="61" t="s">
        <v>119</v>
      </c>
      <c r="E8" s="62" t="s">
        <v>119</v>
      </c>
      <c r="F8" s="62" t="s">
        <v>119</v>
      </c>
      <c r="G8" s="62" t="s">
        <v>119</v>
      </c>
      <c r="H8" s="62" t="s">
        <v>119</v>
      </c>
      <c r="I8" s="61" t="s">
        <v>119</v>
      </c>
    </row>
    <row r="9" spans="1:9" x14ac:dyDescent="0.2">
      <c r="A9" s="10">
        <v>1</v>
      </c>
      <c r="B9" s="95" t="s">
        <v>122</v>
      </c>
      <c r="C9" s="95" t="s">
        <v>119</v>
      </c>
      <c r="D9" s="101" t="s">
        <v>119</v>
      </c>
      <c r="E9" s="102" t="s">
        <v>119</v>
      </c>
      <c r="F9" s="102" t="s">
        <v>119</v>
      </c>
      <c r="G9" s="144">
        <v>80000</v>
      </c>
      <c r="H9" s="145" t="s">
        <v>1</v>
      </c>
      <c r="I9" s="61" t="s">
        <v>119</v>
      </c>
    </row>
    <row r="10" spans="1:9" x14ac:dyDescent="0.2">
      <c r="A10" s="10">
        <v>1</v>
      </c>
      <c r="B10" s="24" t="s">
        <v>119</v>
      </c>
      <c r="C10" s="24" t="s">
        <v>119</v>
      </c>
      <c r="D10" s="61" t="s">
        <v>119</v>
      </c>
      <c r="E10" s="62" t="s">
        <v>119</v>
      </c>
      <c r="F10" s="62" t="s">
        <v>119</v>
      </c>
      <c r="G10" s="96" t="s">
        <v>119</v>
      </c>
      <c r="H10" s="97" t="s">
        <v>119</v>
      </c>
      <c r="I10" s="61" t="s">
        <v>119</v>
      </c>
    </row>
    <row r="11" spans="1:9" x14ac:dyDescent="0.2">
      <c r="A11" s="10">
        <v>1</v>
      </c>
      <c r="B11" s="24" t="s">
        <v>123</v>
      </c>
      <c r="C11" s="24" t="s">
        <v>119</v>
      </c>
      <c r="D11" s="61" t="s">
        <v>119</v>
      </c>
      <c r="E11" s="62" t="s">
        <v>119</v>
      </c>
      <c r="F11" s="62" t="s">
        <v>119</v>
      </c>
      <c r="G11" s="96">
        <v>88888.888888888891</v>
      </c>
      <c r="H11" s="97" t="s">
        <v>1</v>
      </c>
      <c r="I11" s="61" t="s">
        <v>119</v>
      </c>
    </row>
    <row r="12" spans="1:9" x14ac:dyDescent="0.2">
      <c r="A12" s="10">
        <v>1</v>
      </c>
      <c r="B12" s="24" t="s">
        <v>124</v>
      </c>
      <c r="C12" s="24" t="s">
        <v>119</v>
      </c>
      <c r="D12" s="61" t="s">
        <v>119</v>
      </c>
      <c r="E12" s="62" t="s">
        <v>119</v>
      </c>
      <c r="F12" s="62" t="s">
        <v>119</v>
      </c>
      <c r="G12" s="40">
        <v>10</v>
      </c>
      <c r="H12" s="73" t="s">
        <v>2</v>
      </c>
      <c r="I12" s="61" t="s">
        <v>119</v>
      </c>
    </row>
    <row r="13" spans="1:9" x14ac:dyDescent="0.2">
      <c r="A13" s="10">
        <v>1</v>
      </c>
      <c r="B13" s="24" t="s">
        <v>119</v>
      </c>
      <c r="C13" s="24" t="s">
        <v>119</v>
      </c>
      <c r="D13" s="61" t="s">
        <v>119</v>
      </c>
      <c r="E13" s="62" t="s">
        <v>119</v>
      </c>
      <c r="F13" s="62" t="s">
        <v>119</v>
      </c>
      <c r="G13" s="62" t="s">
        <v>119</v>
      </c>
      <c r="H13" s="62" t="s">
        <v>119</v>
      </c>
      <c r="I13" s="61" t="s">
        <v>119</v>
      </c>
    </row>
    <row r="14" spans="1:9" hidden="1" x14ac:dyDescent="0.2">
      <c r="A14" s="10">
        <v>0</v>
      </c>
      <c r="B14" s="24" t="s">
        <v>119</v>
      </c>
      <c r="C14" s="24" t="s">
        <v>119</v>
      </c>
      <c r="D14" s="61" t="s">
        <v>119</v>
      </c>
      <c r="E14" s="62" t="s">
        <v>119</v>
      </c>
      <c r="F14" s="62" t="s">
        <v>119</v>
      </c>
      <c r="G14" s="40" t="s">
        <v>119</v>
      </c>
      <c r="H14" s="73" t="s">
        <v>119</v>
      </c>
      <c r="I14" s="61" t="s">
        <v>119</v>
      </c>
    </row>
    <row r="15" spans="1:9" x14ac:dyDescent="0.2">
      <c r="A15" s="10">
        <v>1</v>
      </c>
      <c r="B15" s="24" t="s">
        <v>125</v>
      </c>
      <c r="C15" s="24" t="s">
        <v>119</v>
      </c>
      <c r="D15" s="61" t="s">
        <v>119</v>
      </c>
      <c r="E15" s="62" t="s">
        <v>119</v>
      </c>
      <c r="F15" s="62" t="s">
        <v>119</v>
      </c>
      <c r="G15" s="249">
        <v>0.5</v>
      </c>
      <c r="H15" s="73" t="s">
        <v>3</v>
      </c>
      <c r="I15" s="61" t="s">
        <v>119</v>
      </c>
    </row>
    <row r="16" spans="1:9" x14ac:dyDescent="0.2">
      <c r="A16" s="10">
        <v>1</v>
      </c>
      <c r="B16" s="24" t="s">
        <v>126</v>
      </c>
      <c r="C16" s="24" t="s">
        <v>119</v>
      </c>
      <c r="D16" s="61" t="s">
        <v>119</v>
      </c>
      <c r="E16" s="62" t="s">
        <v>119</v>
      </c>
      <c r="F16" s="62" t="s">
        <v>119</v>
      </c>
      <c r="G16" s="40">
        <v>0.5</v>
      </c>
      <c r="H16" s="73" t="s">
        <v>127</v>
      </c>
      <c r="I16" s="61" t="s">
        <v>119</v>
      </c>
    </row>
    <row r="17" spans="1:14" x14ac:dyDescent="0.2">
      <c r="A17" s="10">
        <v>1</v>
      </c>
      <c r="B17" s="24" t="s">
        <v>119</v>
      </c>
      <c r="C17" s="24" t="s">
        <v>119</v>
      </c>
      <c r="D17" s="61" t="s">
        <v>119</v>
      </c>
      <c r="E17" s="62" t="s">
        <v>119</v>
      </c>
      <c r="F17" s="62" t="s">
        <v>119</v>
      </c>
      <c r="G17" s="40" t="s">
        <v>119</v>
      </c>
      <c r="H17" s="73" t="s">
        <v>119</v>
      </c>
      <c r="I17" s="61" t="s">
        <v>119</v>
      </c>
    </row>
    <row r="18" spans="1:14" x14ac:dyDescent="0.2">
      <c r="A18" s="10">
        <v>1</v>
      </c>
      <c r="B18" s="24" t="s">
        <v>128</v>
      </c>
      <c r="C18" s="25" t="s">
        <v>119</v>
      </c>
      <c r="D18" s="25" t="s">
        <v>119</v>
      </c>
      <c r="E18" s="25" t="s">
        <v>119</v>
      </c>
      <c r="F18" s="25" t="s">
        <v>119</v>
      </c>
      <c r="G18" s="40">
        <v>5.3871999999999991</v>
      </c>
      <c r="H18" s="73" t="s">
        <v>2</v>
      </c>
      <c r="I18" s="25" t="s">
        <v>119</v>
      </c>
    </row>
    <row r="19" spans="1:14" x14ac:dyDescent="0.2">
      <c r="A19" s="10">
        <v>1</v>
      </c>
      <c r="B19" s="24" t="s">
        <v>119</v>
      </c>
      <c r="C19" s="25" t="s">
        <v>119</v>
      </c>
      <c r="D19" s="61" t="s">
        <v>119</v>
      </c>
      <c r="E19" s="62" t="s">
        <v>119</v>
      </c>
      <c r="F19" s="62" t="s">
        <v>119</v>
      </c>
      <c r="G19" s="62" t="s">
        <v>119</v>
      </c>
      <c r="H19" s="62" t="s">
        <v>119</v>
      </c>
      <c r="I19" s="61" t="s">
        <v>119</v>
      </c>
    </row>
    <row r="20" spans="1:14" hidden="1" x14ac:dyDescent="0.2">
      <c r="A20" s="10">
        <v>0</v>
      </c>
      <c r="B20" s="24" t="s">
        <v>119</v>
      </c>
      <c r="C20" s="27" t="s">
        <v>119</v>
      </c>
      <c r="D20" s="27" t="s">
        <v>119</v>
      </c>
      <c r="E20" s="24" t="s">
        <v>119</v>
      </c>
      <c r="F20" s="28" t="s">
        <v>119</v>
      </c>
      <c r="G20" s="27" t="s">
        <v>119</v>
      </c>
      <c r="H20" s="24" t="s">
        <v>119</v>
      </c>
      <c r="I20" s="25" t="s">
        <v>119</v>
      </c>
    </row>
    <row r="21" spans="1:14" x14ac:dyDescent="0.2">
      <c r="A21" s="10">
        <v>1</v>
      </c>
      <c r="B21" s="24" t="s">
        <v>130</v>
      </c>
      <c r="C21" s="27" t="s">
        <v>119</v>
      </c>
      <c r="D21" s="27" t="s">
        <v>119</v>
      </c>
      <c r="E21" s="24" t="s">
        <v>119</v>
      </c>
      <c r="F21" s="24" t="s">
        <v>119</v>
      </c>
      <c r="G21" s="200">
        <v>13400</v>
      </c>
      <c r="H21" s="24" t="s">
        <v>131</v>
      </c>
      <c r="I21" s="24" t="s">
        <v>119</v>
      </c>
    </row>
    <row r="22" spans="1:14" hidden="1" x14ac:dyDescent="0.2">
      <c r="A22" s="10">
        <v>0</v>
      </c>
      <c r="B22" s="24" t="s">
        <v>119</v>
      </c>
      <c r="C22" s="27" t="s">
        <v>119</v>
      </c>
      <c r="D22" s="29" t="s">
        <v>119</v>
      </c>
      <c r="E22" s="24" t="s">
        <v>119</v>
      </c>
      <c r="F22" s="28" t="s">
        <v>119</v>
      </c>
      <c r="G22" s="27" t="s">
        <v>119</v>
      </c>
      <c r="H22" s="24" t="s">
        <v>119</v>
      </c>
      <c r="I22" s="24" t="s">
        <v>119</v>
      </c>
    </row>
    <row r="23" spans="1:14" hidden="1" x14ac:dyDescent="0.2">
      <c r="A23" s="10">
        <v>0</v>
      </c>
      <c r="B23" s="24" t="s">
        <v>119</v>
      </c>
      <c r="C23" s="27" t="s">
        <v>119</v>
      </c>
      <c r="D23" s="29" t="s">
        <v>119</v>
      </c>
      <c r="E23" s="24" t="s">
        <v>119</v>
      </c>
      <c r="F23" s="28" t="s">
        <v>119</v>
      </c>
      <c r="G23" s="27" t="s">
        <v>119</v>
      </c>
      <c r="H23" s="24" t="s">
        <v>119</v>
      </c>
      <c r="I23" s="24" t="s">
        <v>119</v>
      </c>
    </row>
    <row r="24" spans="1:14" ht="13.5" hidden="1" x14ac:dyDescent="0.2">
      <c r="A24" s="10">
        <v>0</v>
      </c>
      <c r="B24" s="24" t="s">
        <v>119</v>
      </c>
      <c r="C24" s="27" t="s">
        <v>119</v>
      </c>
      <c r="D24" s="29" t="s">
        <v>119</v>
      </c>
      <c r="E24" s="58" t="s">
        <v>119</v>
      </c>
      <c r="F24" s="28" t="s">
        <v>119</v>
      </c>
      <c r="G24" s="27" t="s">
        <v>119</v>
      </c>
      <c r="H24" s="24" t="s">
        <v>119</v>
      </c>
      <c r="I24" s="24" t="s">
        <v>119</v>
      </c>
    </row>
    <row r="25" spans="1:14" hidden="1" x14ac:dyDescent="0.2">
      <c r="A25" s="10">
        <v>0</v>
      </c>
      <c r="B25" s="24" t="s">
        <v>119</v>
      </c>
      <c r="C25" s="27" t="s">
        <v>119</v>
      </c>
      <c r="D25" s="27" t="s">
        <v>119</v>
      </c>
      <c r="E25" s="24" t="s">
        <v>119</v>
      </c>
      <c r="F25" s="28" t="s">
        <v>119</v>
      </c>
      <c r="G25" s="27" t="s">
        <v>119</v>
      </c>
      <c r="H25" s="24" t="s">
        <v>119</v>
      </c>
      <c r="I25" s="24" t="s">
        <v>119</v>
      </c>
    </row>
    <row r="26" spans="1:14" hidden="1" x14ac:dyDescent="0.2">
      <c r="A26" s="10">
        <v>0</v>
      </c>
      <c r="B26" s="24" t="s">
        <v>119</v>
      </c>
      <c r="C26" s="27" t="s">
        <v>119</v>
      </c>
      <c r="D26" s="29" t="s">
        <v>119</v>
      </c>
      <c r="E26" s="24" t="s">
        <v>119</v>
      </c>
      <c r="F26" s="28" t="s">
        <v>119</v>
      </c>
      <c r="G26" s="27" t="s">
        <v>119</v>
      </c>
      <c r="H26" s="24" t="s">
        <v>119</v>
      </c>
      <c r="I26" s="24" t="s">
        <v>119</v>
      </c>
    </row>
    <row r="27" spans="1:14" hidden="1" x14ac:dyDescent="0.2">
      <c r="A27" s="10">
        <v>0</v>
      </c>
      <c r="B27" s="24" t="s">
        <v>119</v>
      </c>
      <c r="C27" s="27" t="s">
        <v>119</v>
      </c>
      <c r="D27" s="27" t="s">
        <v>119</v>
      </c>
      <c r="E27" s="24" t="s">
        <v>119</v>
      </c>
      <c r="F27" s="28" t="s">
        <v>119</v>
      </c>
      <c r="G27" s="27" t="s">
        <v>119</v>
      </c>
      <c r="H27" s="24" t="s">
        <v>119</v>
      </c>
      <c r="I27" s="24" t="s">
        <v>119</v>
      </c>
    </row>
    <row r="28" spans="1:14" x14ac:dyDescent="0.2">
      <c r="A28" s="10">
        <v>1</v>
      </c>
      <c r="B28" s="24"/>
      <c r="C28" s="27" t="s">
        <v>119</v>
      </c>
      <c r="D28" s="61" t="s">
        <v>119</v>
      </c>
      <c r="E28" s="62" t="s">
        <v>119</v>
      </c>
      <c r="F28" s="62" t="s">
        <v>119</v>
      </c>
      <c r="G28" s="62" t="s">
        <v>119</v>
      </c>
      <c r="H28" s="62" t="s">
        <v>119</v>
      </c>
      <c r="I28" s="61" t="s">
        <v>119</v>
      </c>
      <c r="L28" s="10" t="s">
        <v>9</v>
      </c>
    </row>
    <row r="29" spans="1:14" x14ac:dyDescent="0.2">
      <c r="A29" s="10">
        <v>1</v>
      </c>
      <c r="B29" s="159" t="s">
        <v>249</v>
      </c>
      <c r="C29" s="160" t="s">
        <v>119</v>
      </c>
      <c r="D29" s="161" t="s">
        <v>132</v>
      </c>
      <c r="E29" s="162" t="s">
        <v>119</v>
      </c>
      <c r="F29" s="162" t="s">
        <v>133</v>
      </c>
      <c r="G29" s="162" t="s">
        <v>134</v>
      </c>
      <c r="H29" s="162" t="s">
        <v>119</v>
      </c>
      <c r="I29" s="161" t="s">
        <v>135</v>
      </c>
    </row>
    <row r="30" spans="1:14" x14ac:dyDescent="0.2">
      <c r="A30" s="10">
        <v>1</v>
      </c>
      <c r="B30" s="163" t="s">
        <v>136</v>
      </c>
      <c r="C30" s="164" t="s">
        <v>119</v>
      </c>
      <c r="D30" s="165" t="s">
        <v>3</v>
      </c>
      <c r="E30" s="165" t="s">
        <v>119</v>
      </c>
      <c r="F30" s="165" t="s">
        <v>137</v>
      </c>
      <c r="G30" s="165" t="s">
        <v>108</v>
      </c>
      <c r="H30" s="165" t="s">
        <v>119</v>
      </c>
      <c r="I30" s="166" t="s">
        <v>138</v>
      </c>
    </row>
    <row r="31" spans="1:14" x14ac:dyDescent="0.2">
      <c r="A31" s="10">
        <v>1</v>
      </c>
      <c r="B31" s="90" t="s">
        <v>139</v>
      </c>
      <c r="C31" s="91" t="s">
        <v>119</v>
      </c>
      <c r="D31" s="91" t="s">
        <v>119</v>
      </c>
      <c r="E31" s="91" t="s">
        <v>119</v>
      </c>
      <c r="F31" s="91" t="s">
        <v>119</v>
      </c>
      <c r="G31" s="91" t="s">
        <v>119</v>
      </c>
      <c r="H31" s="91">
        <v>263.78115741847131</v>
      </c>
      <c r="I31" s="27" t="s">
        <v>119</v>
      </c>
      <c r="L31" s="63">
        <f>+H31</f>
        <v>263.78115741847131</v>
      </c>
      <c r="N31" s="218">
        <v>96.299694205909731</v>
      </c>
    </row>
    <row r="32" spans="1:14" hidden="1" x14ac:dyDescent="0.2">
      <c r="A32" s="10">
        <v>0</v>
      </c>
      <c r="B32" s="11" t="s">
        <v>250</v>
      </c>
      <c r="C32" s="75" t="s">
        <v>119</v>
      </c>
      <c r="D32" s="7" t="s">
        <v>119</v>
      </c>
      <c r="E32" s="9" t="s">
        <v>119</v>
      </c>
      <c r="F32" s="81" t="s">
        <v>119</v>
      </c>
      <c r="G32" s="24" t="s">
        <v>119</v>
      </c>
      <c r="H32" s="24" t="s">
        <v>119</v>
      </c>
      <c r="I32" s="24" t="s">
        <v>119</v>
      </c>
    </row>
    <row r="33" spans="1:14" x14ac:dyDescent="0.2">
      <c r="A33" s="10">
        <v>1</v>
      </c>
      <c r="B33" s="26" t="s">
        <v>141</v>
      </c>
      <c r="C33" s="27" t="s">
        <v>119</v>
      </c>
      <c r="D33" s="27">
        <v>25000</v>
      </c>
      <c r="E33" s="27" t="s">
        <v>119</v>
      </c>
      <c r="F33" s="71">
        <v>1.0551246296738852E-2</v>
      </c>
      <c r="G33" s="27">
        <v>263.78115741847131</v>
      </c>
      <c r="H33" s="27" t="s">
        <v>119</v>
      </c>
      <c r="I33" s="27">
        <v>0.50552204474389439</v>
      </c>
    </row>
    <row r="34" spans="1:14" x14ac:dyDescent="0.2">
      <c r="A34" s="10">
        <v>1</v>
      </c>
      <c r="B34" s="43" t="s">
        <v>142</v>
      </c>
      <c r="C34" s="91" t="s">
        <v>119</v>
      </c>
      <c r="D34" s="91" t="s">
        <v>119</v>
      </c>
      <c r="E34" s="91" t="s">
        <v>119</v>
      </c>
      <c r="F34" s="93" t="s">
        <v>119</v>
      </c>
      <c r="G34" s="91" t="s">
        <v>119</v>
      </c>
      <c r="H34" s="91">
        <v>14298.323106430367</v>
      </c>
      <c r="I34" s="27" t="s">
        <v>119</v>
      </c>
      <c r="L34" s="10">
        <f>SUBTOTAL(9,G35:G53)</f>
        <v>14298.323106430367</v>
      </c>
      <c r="N34" s="218">
        <v>100.2317708144609</v>
      </c>
    </row>
    <row r="35" spans="1:14" x14ac:dyDescent="0.2">
      <c r="A35" s="10">
        <v>1</v>
      </c>
      <c r="B35" s="26" t="s">
        <v>144</v>
      </c>
      <c r="C35" s="27" t="s">
        <v>119</v>
      </c>
      <c r="D35" s="27">
        <v>13400</v>
      </c>
      <c r="E35" s="27" t="s">
        <v>119</v>
      </c>
      <c r="F35" s="71">
        <v>0.12690000000000001</v>
      </c>
      <c r="G35" s="27">
        <v>1700.4600000000003</v>
      </c>
      <c r="H35" s="27" t="s">
        <v>119</v>
      </c>
      <c r="I35" s="27">
        <v>3.2588378359469878</v>
      </c>
      <c r="M35" s="218">
        <v>100.0019700939735</v>
      </c>
    </row>
    <row r="36" spans="1:14" x14ac:dyDescent="0.2">
      <c r="A36" s="10">
        <v>1</v>
      </c>
      <c r="B36" s="26" t="s">
        <v>143</v>
      </c>
      <c r="C36" s="27" t="s">
        <v>119</v>
      </c>
      <c r="D36" s="27">
        <v>13400</v>
      </c>
      <c r="E36" s="27" t="s">
        <v>119</v>
      </c>
      <c r="F36" s="71">
        <v>7.8899999999999998E-2</v>
      </c>
      <c r="G36" s="27">
        <v>1057.26</v>
      </c>
      <c r="H36" s="27" t="s">
        <v>119</v>
      </c>
      <c r="I36" s="27">
        <v>2.0261804984729492</v>
      </c>
      <c r="M36" s="218">
        <v>99.17218251703774</v>
      </c>
    </row>
    <row r="37" spans="1:14" x14ac:dyDescent="0.2">
      <c r="A37" s="10">
        <v>1</v>
      </c>
      <c r="B37" s="26" t="s">
        <v>145</v>
      </c>
      <c r="C37" s="27" t="s">
        <v>119</v>
      </c>
      <c r="D37" s="27">
        <v>3</v>
      </c>
      <c r="E37" s="27" t="s">
        <v>119</v>
      </c>
      <c r="F37" s="71">
        <v>0.94000000000000006</v>
      </c>
      <c r="G37" s="27">
        <v>2.8200000000000003</v>
      </c>
      <c r="H37" s="27" t="s">
        <v>119</v>
      </c>
      <c r="I37" s="27">
        <v>5.4043745206417701E-3</v>
      </c>
    </row>
    <row r="38" spans="1:14" x14ac:dyDescent="0.2">
      <c r="A38" s="10">
        <v>1</v>
      </c>
      <c r="B38" s="11" t="s">
        <v>148</v>
      </c>
      <c r="C38" s="75" t="s">
        <v>119</v>
      </c>
      <c r="D38" s="27">
        <v>421.50270779140351</v>
      </c>
      <c r="E38" s="9" t="s">
        <v>119</v>
      </c>
      <c r="F38" s="28">
        <v>0.37843589859080529</v>
      </c>
      <c r="G38" s="27">
        <v>159.5117559814974</v>
      </c>
      <c r="H38" s="24" t="s">
        <v>119</v>
      </c>
      <c r="I38" s="24">
        <v>0.3056954857337702</v>
      </c>
      <c r="M38" s="218">
        <v>95.153710530590004</v>
      </c>
    </row>
    <row r="39" spans="1:14" hidden="1" x14ac:dyDescent="0.2">
      <c r="A39" s="10">
        <v>0</v>
      </c>
      <c r="B39" s="11" t="s">
        <v>53</v>
      </c>
      <c r="C39" s="75" t="s">
        <v>119</v>
      </c>
      <c r="D39" s="82">
        <v>64.026666666666671</v>
      </c>
      <c r="E39" s="9" t="s">
        <v>119</v>
      </c>
      <c r="F39" s="13" t="s">
        <v>119</v>
      </c>
      <c r="G39" s="27" t="s">
        <v>119</v>
      </c>
      <c r="H39" s="24" t="s">
        <v>119</v>
      </c>
      <c r="I39" s="24" t="s">
        <v>119</v>
      </c>
    </row>
    <row r="40" spans="1:14" hidden="1" x14ac:dyDescent="0.2">
      <c r="A40" s="10">
        <v>0</v>
      </c>
      <c r="B40" s="11" t="s">
        <v>12</v>
      </c>
      <c r="C40" s="75" t="s">
        <v>119</v>
      </c>
      <c r="D40" s="82">
        <v>23.777777777777786</v>
      </c>
      <c r="E40" s="9" t="s">
        <v>119</v>
      </c>
      <c r="F40" s="13" t="s">
        <v>119</v>
      </c>
      <c r="G40" s="27" t="s">
        <v>119</v>
      </c>
      <c r="H40" s="24" t="s">
        <v>119</v>
      </c>
      <c r="I40" s="24" t="s">
        <v>119</v>
      </c>
    </row>
    <row r="41" spans="1:14" hidden="1" x14ac:dyDescent="0.2">
      <c r="A41" s="10">
        <v>0</v>
      </c>
      <c r="B41" s="26" t="s">
        <v>54</v>
      </c>
      <c r="C41" s="27" t="s">
        <v>119</v>
      </c>
      <c r="D41" s="27">
        <v>93.044888888888892</v>
      </c>
      <c r="E41" s="27" t="s">
        <v>119</v>
      </c>
      <c r="F41" s="70" t="s">
        <v>119</v>
      </c>
      <c r="G41" s="27" t="s">
        <v>119</v>
      </c>
      <c r="H41" s="27" t="s">
        <v>119</v>
      </c>
      <c r="I41" s="27" t="s">
        <v>119</v>
      </c>
    </row>
    <row r="42" spans="1:14" x14ac:dyDescent="0.2">
      <c r="A42" s="10">
        <v>1</v>
      </c>
      <c r="B42" s="26" t="s">
        <v>149</v>
      </c>
      <c r="C42" s="27" t="s">
        <v>119</v>
      </c>
      <c r="D42" s="27" t="s">
        <v>119</v>
      </c>
      <c r="E42" s="27" t="s">
        <v>119</v>
      </c>
      <c r="F42" s="71" t="s">
        <v>119</v>
      </c>
      <c r="G42" s="27">
        <v>519.99395999999979</v>
      </c>
      <c r="H42" s="27" t="s">
        <v>119</v>
      </c>
      <c r="I42" s="27">
        <v>0.99653975472043066</v>
      </c>
    </row>
    <row r="43" spans="1:14" hidden="1" x14ac:dyDescent="0.2">
      <c r="A43" s="10">
        <v>0</v>
      </c>
      <c r="B43" s="26" t="s">
        <v>199</v>
      </c>
      <c r="C43" s="27" t="s">
        <v>119</v>
      </c>
      <c r="D43" s="27">
        <v>2</v>
      </c>
      <c r="E43" s="27" t="s">
        <v>119</v>
      </c>
      <c r="F43" s="71">
        <v>61.5672</v>
      </c>
      <c r="G43" s="27">
        <v>123.1344</v>
      </c>
      <c r="H43" s="27" t="s">
        <v>119</v>
      </c>
      <c r="I43" s="27">
        <v>0.23598028864344395</v>
      </c>
    </row>
    <row r="44" spans="1:14" hidden="1" x14ac:dyDescent="0.2">
      <c r="A44" s="10">
        <v>0</v>
      </c>
      <c r="B44" s="26" t="s">
        <v>251</v>
      </c>
      <c r="C44" s="27" t="s">
        <v>119</v>
      </c>
      <c r="D44" s="27">
        <v>0.2</v>
      </c>
      <c r="E44" s="27" t="s">
        <v>119</v>
      </c>
      <c r="F44" s="71">
        <v>274.06380000000001</v>
      </c>
      <c r="G44" s="27">
        <v>54.812760000000004</v>
      </c>
      <c r="H44" s="27" t="s">
        <v>119</v>
      </c>
      <c r="I44" s="27">
        <v>0.10504563246455757</v>
      </c>
    </row>
    <row r="45" spans="1:14" hidden="1" x14ac:dyDescent="0.2">
      <c r="A45" s="10">
        <v>0</v>
      </c>
      <c r="B45" s="26" t="s">
        <v>218</v>
      </c>
      <c r="C45" s="27" t="s">
        <v>119</v>
      </c>
      <c r="D45" s="27">
        <v>0.4</v>
      </c>
      <c r="E45" s="27" t="s">
        <v>119</v>
      </c>
      <c r="F45" s="71">
        <v>200.94</v>
      </c>
      <c r="G45" s="27">
        <v>80.376000000000005</v>
      </c>
      <c r="H45" s="27" t="s">
        <v>119</v>
      </c>
      <c r="I45" s="27">
        <v>0.1540361725074833</v>
      </c>
    </row>
    <row r="46" spans="1:14" hidden="1" x14ac:dyDescent="0.2">
      <c r="A46" s="10">
        <v>0</v>
      </c>
      <c r="B46" s="26" t="s">
        <v>252</v>
      </c>
      <c r="C46" s="27" t="s">
        <v>119</v>
      </c>
      <c r="D46" s="27">
        <v>0.75</v>
      </c>
      <c r="E46" s="27" t="s">
        <v>119</v>
      </c>
      <c r="F46" s="71">
        <v>118.32000000000001</v>
      </c>
      <c r="G46" s="27">
        <v>88.740000000000009</v>
      </c>
      <c r="H46" s="27" t="s">
        <v>119</v>
      </c>
      <c r="I46" s="27">
        <v>0.17006531736232294</v>
      </c>
    </row>
    <row r="47" spans="1:14" hidden="1" x14ac:dyDescent="0.2">
      <c r="A47" s="10">
        <v>0</v>
      </c>
      <c r="B47" s="26" t="s">
        <v>196</v>
      </c>
      <c r="C47" s="27" t="s">
        <v>119</v>
      </c>
      <c r="D47" s="27">
        <v>0.45</v>
      </c>
      <c r="E47" s="27" t="s">
        <v>119</v>
      </c>
      <c r="F47" s="71">
        <v>225.624</v>
      </c>
      <c r="G47" s="27">
        <v>101.5308</v>
      </c>
      <c r="H47" s="27" t="s">
        <v>119</v>
      </c>
      <c r="I47" s="27">
        <v>0.19457818034765087</v>
      </c>
    </row>
    <row r="48" spans="1:14" hidden="1" x14ac:dyDescent="0.2">
      <c r="A48" s="10">
        <v>0</v>
      </c>
      <c r="B48" s="26" t="s">
        <v>253</v>
      </c>
      <c r="C48" s="27" t="s">
        <v>119</v>
      </c>
      <c r="D48" s="27">
        <v>0.5</v>
      </c>
      <c r="E48" s="27" t="s">
        <v>119</v>
      </c>
      <c r="F48" s="71">
        <v>142.80000000000001</v>
      </c>
      <c r="G48" s="27">
        <v>71.400000000000006</v>
      </c>
      <c r="H48" s="27" t="s">
        <v>119</v>
      </c>
      <c r="I48" s="27">
        <v>0.13683416339497248</v>
      </c>
    </row>
    <row r="49" spans="1:14" x14ac:dyDescent="0.2">
      <c r="A49" s="10">
        <v>1</v>
      </c>
      <c r="B49" s="26" t="s">
        <v>220</v>
      </c>
      <c r="C49" s="27" t="s">
        <v>119</v>
      </c>
      <c r="D49" s="27">
        <v>6800</v>
      </c>
      <c r="E49" s="27" t="s">
        <v>119</v>
      </c>
      <c r="F49" s="71">
        <v>5.9697E-2</v>
      </c>
      <c r="G49" s="27">
        <v>405.93959999999998</v>
      </c>
      <c r="H49" s="27" t="s">
        <v>119</v>
      </c>
      <c r="I49" s="27">
        <v>0.77796086211330207</v>
      </c>
    </row>
    <row r="50" spans="1:14" x14ac:dyDescent="0.2">
      <c r="A50" s="10">
        <v>1</v>
      </c>
      <c r="B50" s="26" t="s">
        <v>254</v>
      </c>
      <c r="C50" s="27" t="s">
        <v>119</v>
      </c>
      <c r="D50" s="27">
        <v>75.599999999999994</v>
      </c>
      <c r="E50" s="27" t="s">
        <v>119</v>
      </c>
      <c r="F50" s="71">
        <v>0.38600000000000001</v>
      </c>
      <c r="G50" s="27">
        <v>29.1816</v>
      </c>
      <c r="H50" s="27" t="s">
        <v>119</v>
      </c>
      <c r="I50" s="27">
        <v>5.592492748636875E-2</v>
      </c>
    </row>
    <row r="51" spans="1:14" x14ac:dyDescent="0.2">
      <c r="A51" s="10">
        <v>1</v>
      </c>
      <c r="B51" s="26" t="s">
        <v>255</v>
      </c>
      <c r="C51" s="27" t="s">
        <v>119</v>
      </c>
      <c r="D51" s="27">
        <v>6800</v>
      </c>
      <c r="E51" s="27" t="s">
        <v>119</v>
      </c>
      <c r="F51" s="71">
        <v>0.16</v>
      </c>
      <c r="G51" s="27">
        <v>1088</v>
      </c>
      <c r="H51" s="27" t="s">
        <v>119</v>
      </c>
      <c r="I51" s="27">
        <v>2.0850920136376758</v>
      </c>
    </row>
    <row r="52" spans="1:14" x14ac:dyDescent="0.2">
      <c r="A52" s="10">
        <v>1</v>
      </c>
      <c r="B52" s="26" t="s">
        <v>158</v>
      </c>
      <c r="C52" s="27" t="s">
        <v>119</v>
      </c>
      <c r="D52" s="27">
        <v>16000</v>
      </c>
      <c r="E52" s="27" t="s">
        <v>119</v>
      </c>
      <c r="F52" s="71">
        <v>0.56279999999999997</v>
      </c>
      <c r="G52" s="27">
        <v>9004.7999999999993</v>
      </c>
      <c r="H52" s="27" t="s">
        <v>119</v>
      </c>
      <c r="I52" s="27">
        <v>17.257202724636528</v>
      </c>
    </row>
    <row r="53" spans="1:14" x14ac:dyDescent="0.2">
      <c r="A53" s="10">
        <v>1</v>
      </c>
      <c r="B53" s="26" t="s">
        <v>221</v>
      </c>
      <c r="C53" s="27" t="s">
        <v>119</v>
      </c>
      <c r="D53" s="27">
        <v>6800</v>
      </c>
      <c r="E53" s="27" t="s">
        <v>119</v>
      </c>
      <c r="F53" s="71">
        <v>4.8581792713069331E-2</v>
      </c>
      <c r="G53" s="27">
        <v>330.35619044887147</v>
      </c>
      <c r="H53" s="27" t="s">
        <v>119</v>
      </c>
      <c r="I53" s="27">
        <v>0.63310942496388689</v>
      </c>
      <c r="L53" s="63">
        <f>SUM(G54:G74)</f>
        <v>12551.044554324819</v>
      </c>
      <c r="N53" s="218" t="e">
        <v>#VALUE!</v>
      </c>
    </row>
    <row r="54" spans="1:14" x14ac:dyDescent="0.2">
      <c r="A54" s="10">
        <v>1</v>
      </c>
      <c r="B54" s="43" t="s">
        <v>159</v>
      </c>
      <c r="C54" s="91" t="s">
        <v>119</v>
      </c>
      <c r="D54" s="91" t="s">
        <v>119</v>
      </c>
      <c r="E54" s="91" t="s">
        <v>119</v>
      </c>
      <c r="F54" s="93" t="s">
        <v>119</v>
      </c>
      <c r="G54" s="91" t="s">
        <v>119</v>
      </c>
      <c r="H54" s="91">
        <v>12551.044554324819</v>
      </c>
      <c r="I54" s="27" t="s">
        <v>119</v>
      </c>
    </row>
    <row r="55" spans="1:14" x14ac:dyDescent="0.2">
      <c r="A55" s="10">
        <v>1</v>
      </c>
      <c r="B55" s="11" t="s">
        <v>160</v>
      </c>
      <c r="C55" s="75" t="s">
        <v>119</v>
      </c>
      <c r="D55" s="27">
        <v>1.4</v>
      </c>
      <c r="E55" s="9" t="s">
        <v>119</v>
      </c>
      <c r="F55" s="28">
        <v>45</v>
      </c>
      <c r="G55" s="27">
        <v>62.999999999999993</v>
      </c>
      <c r="H55" s="9" t="s">
        <v>119</v>
      </c>
      <c r="I55" s="24">
        <v>0.1207360265249757</v>
      </c>
    </row>
    <row r="56" spans="1:14" x14ac:dyDescent="0.2">
      <c r="A56" s="10">
        <v>1</v>
      </c>
      <c r="B56" s="11" t="s">
        <v>222</v>
      </c>
      <c r="C56" s="75" t="s">
        <v>119</v>
      </c>
      <c r="D56" s="27">
        <v>900</v>
      </c>
      <c r="E56" s="9" t="s">
        <v>119</v>
      </c>
      <c r="F56" s="28">
        <v>0.1396</v>
      </c>
      <c r="G56" s="27">
        <v>125.64</v>
      </c>
      <c r="H56" s="9" t="s">
        <v>119</v>
      </c>
      <c r="I56" s="24">
        <v>0.24078213289838013</v>
      </c>
    </row>
    <row r="57" spans="1:14" x14ac:dyDescent="0.2">
      <c r="A57" s="10">
        <v>1</v>
      </c>
      <c r="B57" s="11" t="s">
        <v>161</v>
      </c>
      <c r="C57" s="75" t="s">
        <v>119</v>
      </c>
      <c r="D57" s="27">
        <v>1336</v>
      </c>
      <c r="E57" s="9" t="s">
        <v>119</v>
      </c>
      <c r="F57" s="154">
        <v>0.19999999999999998</v>
      </c>
      <c r="G57" s="27">
        <v>267.2</v>
      </c>
      <c r="H57" s="9" t="s">
        <v>119</v>
      </c>
      <c r="I57" s="24">
        <v>0.51207406805513511</v>
      </c>
    </row>
    <row r="58" spans="1:14" x14ac:dyDescent="0.2">
      <c r="A58" s="10">
        <v>1</v>
      </c>
      <c r="B58" s="11" t="s">
        <v>162</v>
      </c>
      <c r="C58" s="75" t="s">
        <v>119</v>
      </c>
      <c r="D58" s="27">
        <v>6750000</v>
      </c>
      <c r="E58" s="9" t="s">
        <v>119</v>
      </c>
      <c r="F58" s="28">
        <v>2.5000000000000001E-4</v>
      </c>
      <c r="G58" s="27">
        <v>1687.5</v>
      </c>
      <c r="H58" s="9" t="s">
        <v>119</v>
      </c>
      <c r="I58" s="24">
        <v>3.2340007104904207</v>
      </c>
    </row>
    <row r="59" spans="1:14" x14ac:dyDescent="0.2">
      <c r="A59" s="10">
        <v>1</v>
      </c>
      <c r="B59" s="11" t="s">
        <v>163</v>
      </c>
      <c r="C59" s="75" t="s">
        <v>119</v>
      </c>
      <c r="D59" s="27">
        <v>80000</v>
      </c>
      <c r="E59" s="9" t="s">
        <v>119</v>
      </c>
      <c r="F59" s="28">
        <v>0.05</v>
      </c>
      <c r="G59" s="7">
        <v>4000</v>
      </c>
      <c r="H59" s="9" t="s">
        <v>119</v>
      </c>
      <c r="I59" s="24">
        <v>7.6657794619032202</v>
      </c>
    </row>
    <row r="60" spans="1:14" x14ac:dyDescent="0.2">
      <c r="A60" s="10">
        <v>1</v>
      </c>
      <c r="B60" s="11" t="s">
        <v>164</v>
      </c>
      <c r="C60" s="75" t="s">
        <v>119</v>
      </c>
      <c r="D60" s="29">
        <v>1041.4999999999998</v>
      </c>
      <c r="E60" s="9" t="s">
        <v>119</v>
      </c>
      <c r="F60" s="195">
        <v>4.5444252873563231</v>
      </c>
      <c r="G60" s="7">
        <v>4733.0189367816092</v>
      </c>
      <c r="H60" s="9" t="s">
        <v>119</v>
      </c>
      <c r="I60" s="24">
        <v>9.0705698395948673</v>
      </c>
    </row>
    <row r="61" spans="1:14" hidden="1" x14ac:dyDescent="0.2">
      <c r="A61" s="10">
        <v>0</v>
      </c>
      <c r="B61" s="11">
        <v>0</v>
      </c>
      <c r="C61" s="75" t="s">
        <v>119</v>
      </c>
      <c r="D61" s="29" t="s">
        <v>119</v>
      </c>
      <c r="E61" s="9" t="s">
        <v>119</v>
      </c>
      <c r="F61" s="9" t="s">
        <v>119</v>
      </c>
      <c r="G61" s="7" t="s">
        <v>119</v>
      </c>
      <c r="H61" s="9" t="s">
        <v>119</v>
      </c>
      <c r="I61" s="24" t="s">
        <v>119</v>
      </c>
    </row>
    <row r="62" spans="1:14" hidden="1" x14ac:dyDescent="0.2">
      <c r="A62" s="10">
        <v>0</v>
      </c>
      <c r="B62" s="11">
        <v>0</v>
      </c>
      <c r="C62" s="75" t="s">
        <v>119</v>
      </c>
      <c r="D62" s="29" t="s">
        <v>119</v>
      </c>
      <c r="E62" s="9" t="s">
        <v>119</v>
      </c>
      <c r="F62" s="9" t="s">
        <v>119</v>
      </c>
      <c r="G62" s="7" t="s">
        <v>119</v>
      </c>
      <c r="H62" s="9" t="s">
        <v>119</v>
      </c>
      <c r="I62" s="24" t="s">
        <v>119</v>
      </c>
    </row>
    <row r="63" spans="1:14" hidden="1" x14ac:dyDescent="0.2">
      <c r="A63" s="10">
        <v>0</v>
      </c>
      <c r="B63" s="11">
        <v>0</v>
      </c>
      <c r="C63" s="75" t="s">
        <v>119</v>
      </c>
      <c r="D63" s="29" t="s">
        <v>119</v>
      </c>
      <c r="E63" s="9" t="s">
        <v>119</v>
      </c>
      <c r="F63" s="9" t="s">
        <v>119</v>
      </c>
      <c r="G63" s="7" t="s">
        <v>119</v>
      </c>
      <c r="H63" s="9" t="s">
        <v>119</v>
      </c>
      <c r="I63" s="24" t="s">
        <v>119</v>
      </c>
    </row>
    <row r="64" spans="1:14" hidden="1" x14ac:dyDescent="0.2">
      <c r="A64" s="10">
        <v>0</v>
      </c>
      <c r="B64" s="11">
        <v>0</v>
      </c>
      <c r="C64" s="75" t="s">
        <v>119</v>
      </c>
      <c r="D64" s="29" t="s">
        <v>119</v>
      </c>
      <c r="E64" s="9" t="s">
        <v>119</v>
      </c>
      <c r="F64" s="9" t="s">
        <v>119</v>
      </c>
      <c r="G64" s="7" t="s">
        <v>119</v>
      </c>
      <c r="H64" s="9" t="s">
        <v>119</v>
      </c>
      <c r="I64" s="24" t="s">
        <v>119</v>
      </c>
    </row>
    <row r="65" spans="1:14" hidden="1" x14ac:dyDescent="0.2">
      <c r="A65" s="10">
        <v>0</v>
      </c>
      <c r="B65" s="11">
        <v>0</v>
      </c>
      <c r="C65" s="75" t="s">
        <v>119</v>
      </c>
      <c r="D65" s="29" t="s">
        <v>119</v>
      </c>
      <c r="E65" s="9" t="s">
        <v>119</v>
      </c>
      <c r="F65" s="9" t="s">
        <v>119</v>
      </c>
      <c r="G65" s="7" t="s">
        <v>119</v>
      </c>
      <c r="H65" s="9" t="s">
        <v>119</v>
      </c>
      <c r="I65" s="24" t="s">
        <v>119</v>
      </c>
    </row>
    <row r="66" spans="1:14" hidden="1" x14ac:dyDescent="0.2">
      <c r="A66" s="10">
        <v>0</v>
      </c>
      <c r="B66" s="11">
        <v>0</v>
      </c>
      <c r="C66" s="75" t="s">
        <v>119</v>
      </c>
      <c r="D66" s="29" t="s">
        <v>119</v>
      </c>
      <c r="E66" s="9" t="s">
        <v>119</v>
      </c>
      <c r="F66" s="9" t="s">
        <v>119</v>
      </c>
      <c r="G66" s="7" t="s">
        <v>119</v>
      </c>
      <c r="H66" s="9" t="s">
        <v>119</v>
      </c>
      <c r="I66" s="24" t="s">
        <v>119</v>
      </c>
    </row>
    <row r="67" spans="1:14" hidden="1" x14ac:dyDescent="0.2">
      <c r="A67" s="10">
        <v>0</v>
      </c>
      <c r="B67" s="11">
        <v>0</v>
      </c>
      <c r="C67" s="75" t="s">
        <v>119</v>
      </c>
      <c r="D67" s="29" t="s">
        <v>119</v>
      </c>
      <c r="E67" s="9" t="s">
        <v>119</v>
      </c>
      <c r="F67" s="9" t="s">
        <v>119</v>
      </c>
      <c r="G67" s="7" t="s">
        <v>119</v>
      </c>
      <c r="H67" s="9" t="s">
        <v>119</v>
      </c>
      <c r="I67" s="24" t="s">
        <v>119</v>
      </c>
    </row>
    <row r="68" spans="1:14" hidden="1" x14ac:dyDescent="0.2">
      <c r="A68" s="10">
        <v>0</v>
      </c>
      <c r="B68" s="11">
        <v>0</v>
      </c>
      <c r="C68" s="75" t="s">
        <v>119</v>
      </c>
      <c r="D68" s="29" t="s">
        <v>119</v>
      </c>
      <c r="E68" s="9" t="s">
        <v>119</v>
      </c>
      <c r="F68" s="9" t="s">
        <v>119</v>
      </c>
      <c r="G68" s="7" t="s">
        <v>119</v>
      </c>
      <c r="H68" s="9" t="s">
        <v>119</v>
      </c>
      <c r="I68" s="24" t="s">
        <v>119</v>
      </c>
    </row>
    <row r="69" spans="1:14" hidden="1" x14ac:dyDescent="0.2">
      <c r="A69" s="10">
        <v>0</v>
      </c>
      <c r="B69" s="11">
        <v>0</v>
      </c>
      <c r="C69" s="75" t="s">
        <v>119</v>
      </c>
      <c r="D69" s="29" t="s">
        <v>119</v>
      </c>
      <c r="E69" s="9" t="s">
        <v>119</v>
      </c>
      <c r="F69" s="9" t="s">
        <v>119</v>
      </c>
      <c r="G69" s="7" t="s">
        <v>119</v>
      </c>
      <c r="H69" s="9" t="s">
        <v>119</v>
      </c>
      <c r="I69" s="24" t="s">
        <v>119</v>
      </c>
    </row>
    <row r="70" spans="1:14" hidden="1" x14ac:dyDescent="0.2">
      <c r="A70" s="10">
        <v>0</v>
      </c>
      <c r="B70" s="11">
        <v>0</v>
      </c>
      <c r="C70" s="75" t="s">
        <v>119</v>
      </c>
      <c r="D70" s="29" t="s">
        <v>119</v>
      </c>
      <c r="E70" s="9" t="s">
        <v>119</v>
      </c>
      <c r="F70" s="9" t="s">
        <v>119</v>
      </c>
      <c r="G70" s="7" t="s">
        <v>119</v>
      </c>
      <c r="H70" s="9" t="s">
        <v>119</v>
      </c>
      <c r="I70" s="24" t="s">
        <v>119</v>
      </c>
    </row>
    <row r="71" spans="1:14" hidden="1" x14ac:dyDescent="0.2">
      <c r="A71" s="10">
        <v>0</v>
      </c>
      <c r="B71" s="11">
        <v>0</v>
      </c>
      <c r="C71" s="75" t="s">
        <v>119</v>
      </c>
      <c r="D71" s="29" t="s">
        <v>119</v>
      </c>
      <c r="E71" s="9" t="s">
        <v>119</v>
      </c>
      <c r="F71" s="9" t="s">
        <v>119</v>
      </c>
      <c r="G71" s="7" t="s">
        <v>119</v>
      </c>
      <c r="H71" s="9" t="s">
        <v>119</v>
      </c>
      <c r="I71" s="24" t="s">
        <v>119</v>
      </c>
    </row>
    <row r="72" spans="1:14" hidden="1" x14ac:dyDescent="0.2">
      <c r="A72" s="10">
        <v>0</v>
      </c>
      <c r="B72" s="11">
        <v>0</v>
      </c>
      <c r="C72" s="75" t="s">
        <v>119</v>
      </c>
      <c r="D72" s="29" t="s">
        <v>119</v>
      </c>
      <c r="E72" s="9" t="s">
        <v>119</v>
      </c>
      <c r="F72" s="9" t="s">
        <v>119</v>
      </c>
      <c r="G72" s="7" t="s">
        <v>119</v>
      </c>
      <c r="H72" s="9" t="s">
        <v>119</v>
      </c>
      <c r="I72" s="24" t="s">
        <v>119</v>
      </c>
    </row>
    <row r="73" spans="1:14" x14ac:dyDescent="0.2">
      <c r="A73" s="10">
        <v>1</v>
      </c>
      <c r="B73" s="11" t="s">
        <v>165</v>
      </c>
      <c r="C73" s="9" t="s">
        <v>119</v>
      </c>
      <c r="D73" s="29" t="s">
        <v>119</v>
      </c>
      <c r="E73" s="77" t="s">
        <v>119</v>
      </c>
      <c r="F73" s="71" t="s">
        <v>119</v>
      </c>
      <c r="G73" s="30">
        <v>1292.9279999999997</v>
      </c>
      <c r="H73" s="24" t="s">
        <v>119</v>
      </c>
      <c r="I73" s="24">
        <v>2.4778252270299008</v>
      </c>
    </row>
    <row r="74" spans="1:14" x14ac:dyDescent="0.2">
      <c r="A74" s="10">
        <v>1</v>
      </c>
      <c r="B74" s="26" t="s">
        <v>166</v>
      </c>
      <c r="C74" s="24" t="s">
        <v>119</v>
      </c>
      <c r="D74" s="27" t="s">
        <v>119</v>
      </c>
      <c r="E74" s="27" t="s">
        <v>119</v>
      </c>
      <c r="F74" s="71" t="s">
        <v>119</v>
      </c>
      <c r="G74" s="27">
        <v>381.7576175432099</v>
      </c>
      <c r="H74" s="27" t="s">
        <v>119</v>
      </c>
      <c r="I74" s="27">
        <v>0.73161742599696067</v>
      </c>
    </row>
    <row r="75" spans="1:14" x14ac:dyDescent="0.2">
      <c r="A75" s="10">
        <v>1</v>
      </c>
      <c r="B75" s="94" t="s">
        <v>167</v>
      </c>
      <c r="C75" s="95" t="s">
        <v>119</v>
      </c>
      <c r="D75" s="27" t="s">
        <v>119</v>
      </c>
      <c r="E75" s="91" t="s">
        <v>119</v>
      </c>
      <c r="F75" s="93" t="s">
        <v>119</v>
      </c>
      <c r="G75" s="91" t="s">
        <v>119</v>
      </c>
      <c r="H75" s="91">
        <v>14292.672736625513</v>
      </c>
      <c r="I75" s="27" t="s">
        <v>119</v>
      </c>
      <c r="L75" s="63">
        <f>SUM(G76:G80)</f>
        <v>14292.672736625513</v>
      </c>
      <c r="N75" s="218">
        <v>99.999999999999986</v>
      </c>
    </row>
    <row r="76" spans="1:14" x14ac:dyDescent="0.2">
      <c r="A76" s="10">
        <v>1</v>
      </c>
      <c r="B76" s="26" t="s">
        <v>256</v>
      </c>
      <c r="C76" s="24" t="s">
        <v>119</v>
      </c>
      <c r="D76" s="27" t="s">
        <v>119</v>
      </c>
      <c r="E76" s="27" t="s">
        <v>119</v>
      </c>
      <c r="F76" s="71" t="s">
        <v>119</v>
      </c>
      <c r="G76" s="27">
        <v>200.49166666666662</v>
      </c>
      <c r="H76" s="27" t="s">
        <v>119</v>
      </c>
      <c r="I76" s="27">
        <v>0.38423122515401986</v>
      </c>
      <c r="M76" s="218">
        <v>100</v>
      </c>
      <c r="N76" s="218"/>
    </row>
    <row r="77" spans="1:14" x14ac:dyDescent="0.2">
      <c r="A77" s="10">
        <v>1</v>
      </c>
      <c r="B77" s="26" t="s">
        <v>257</v>
      </c>
      <c r="C77" s="24" t="s">
        <v>119</v>
      </c>
      <c r="D77" s="27" t="s">
        <v>119</v>
      </c>
      <c r="E77" s="27" t="s">
        <v>119</v>
      </c>
      <c r="F77" s="71" t="s">
        <v>119</v>
      </c>
      <c r="G77" s="27">
        <v>7835.3909465020579</v>
      </c>
      <c r="H77" s="27" t="s">
        <v>119</v>
      </c>
      <c r="I77" s="27">
        <v>15.016094748419476</v>
      </c>
      <c r="M77" s="218">
        <v>100</v>
      </c>
    </row>
    <row r="78" spans="1:14" x14ac:dyDescent="0.2">
      <c r="A78" s="10">
        <v>1</v>
      </c>
      <c r="B78" s="26" t="s">
        <v>258</v>
      </c>
      <c r="C78" s="24" t="s">
        <v>119</v>
      </c>
      <c r="D78" s="27" t="s">
        <v>119</v>
      </c>
      <c r="E78" s="27" t="s">
        <v>119</v>
      </c>
      <c r="F78" s="71" t="s">
        <v>119</v>
      </c>
      <c r="G78" s="27">
        <v>1820.5761316872427</v>
      </c>
      <c r="H78" s="27" t="s">
        <v>119</v>
      </c>
      <c r="I78" s="27">
        <v>3.489033779779819</v>
      </c>
      <c r="M78" s="218">
        <v>100</v>
      </c>
    </row>
    <row r="79" spans="1:14" x14ac:dyDescent="0.2">
      <c r="A79" s="10">
        <v>1</v>
      </c>
      <c r="B79" s="26" t="s">
        <v>259</v>
      </c>
      <c r="C79" s="24" t="s">
        <v>119</v>
      </c>
      <c r="D79" s="27" t="s">
        <v>119</v>
      </c>
      <c r="E79" s="27" t="s">
        <v>119</v>
      </c>
      <c r="F79" s="71" t="s">
        <v>119</v>
      </c>
      <c r="G79" s="27">
        <v>4320.9876543209866</v>
      </c>
      <c r="H79" s="27" t="s">
        <v>119</v>
      </c>
      <c r="I79" s="27">
        <v>8.2809346039077969</v>
      </c>
      <c r="M79" s="218">
        <v>99.999999999999972</v>
      </c>
    </row>
    <row r="80" spans="1:14" x14ac:dyDescent="0.2">
      <c r="A80" s="10">
        <v>1</v>
      </c>
      <c r="B80" s="26" t="s">
        <v>260</v>
      </c>
      <c r="C80" s="24" t="s">
        <v>119</v>
      </c>
      <c r="D80" s="27" t="s">
        <v>119</v>
      </c>
      <c r="E80" s="27" t="s">
        <v>119</v>
      </c>
      <c r="F80" s="71" t="s">
        <v>119</v>
      </c>
      <c r="G80" s="27">
        <v>115.22633744855966</v>
      </c>
      <c r="H80" s="27" t="s">
        <v>119</v>
      </c>
      <c r="I80" s="27">
        <v>0.22082492277087462</v>
      </c>
      <c r="M80" s="218">
        <v>100</v>
      </c>
    </row>
    <row r="81" spans="1:14" hidden="1" x14ac:dyDescent="0.2">
      <c r="A81" s="10">
        <v>0</v>
      </c>
      <c r="B81" s="11">
        <v>0</v>
      </c>
      <c r="C81" s="9" t="s">
        <v>119</v>
      </c>
      <c r="D81" s="29" t="s">
        <v>119</v>
      </c>
      <c r="E81" s="77" t="s">
        <v>119</v>
      </c>
      <c r="F81" s="75" t="s">
        <v>119</v>
      </c>
      <c r="G81" s="83" t="s">
        <v>119</v>
      </c>
      <c r="H81" s="9" t="s">
        <v>119</v>
      </c>
      <c r="I81" s="24" t="s">
        <v>119</v>
      </c>
    </row>
    <row r="82" spans="1:14" x14ac:dyDescent="0.2">
      <c r="A82" s="10">
        <v>1</v>
      </c>
      <c r="B82" s="94" t="s">
        <v>169</v>
      </c>
      <c r="C82" s="95" t="s">
        <v>119</v>
      </c>
      <c r="D82" s="27" t="s">
        <v>119</v>
      </c>
      <c r="E82" s="91" t="s">
        <v>119</v>
      </c>
      <c r="F82" s="93" t="s">
        <v>119</v>
      </c>
      <c r="G82" s="91" t="s">
        <v>119</v>
      </c>
      <c r="H82" s="91">
        <v>5515.0905962903016</v>
      </c>
      <c r="I82" s="27" t="s">
        <v>119</v>
      </c>
      <c r="L82" s="63">
        <f>SUM(G83:G84)</f>
        <v>5515.0905962903016</v>
      </c>
      <c r="N82" s="218">
        <v>98.763870259341672</v>
      </c>
    </row>
    <row r="83" spans="1:14" x14ac:dyDescent="0.2">
      <c r="A83" s="10">
        <v>1</v>
      </c>
      <c r="B83" s="31" t="s">
        <v>170</v>
      </c>
      <c r="C83" s="24" t="s">
        <v>119</v>
      </c>
      <c r="D83" s="27">
        <v>187.14217746682516</v>
      </c>
      <c r="E83" s="27" t="s">
        <v>119</v>
      </c>
      <c r="F83" s="71">
        <v>19.201997356266979</v>
      </c>
      <c r="G83" s="27">
        <v>3593.5035969640226</v>
      </c>
      <c r="H83" s="27" t="s">
        <v>119</v>
      </c>
      <c r="I83" s="27">
        <v>6.8867515174705378</v>
      </c>
      <c r="M83" s="218">
        <v>97.172613470672246</v>
      </c>
    </row>
    <row r="84" spans="1:14" x14ac:dyDescent="0.2">
      <c r="A84" s="10">
        <v>1</v>
      </c>
      <c r="B84" s="31" t="s">
        <v>171</v>
      </c>
      <c r="C84" s="24" t="s">
        <v>119</v>
      </c>
      <c r="D84" s="27">
        <v>327.7937078515838</v>
      </c>
      <c r="E84" s="27" t="s">
        <v>119</v>
      </c>
      <c r="F84" s="71">
        <v>5.8621839080459761</v>
      </c>
      <c r="G84" s="27">
        <v>1921.5869993262786</v>
      </c>
      <c r="H84" s="27" t="s">
        <v>119</v>
      </c>
      <c r="I84" s="27">
        <v>3.6826155384239057</v>
      </c>
      <c r="M84" s="218">
        <v>101.8839092295452</v>
      </c>
    </row>
    <row r="85" spans="1:14" x14ac:dyDescent="0.2">
      <c r="A85" s="10">
        <v>1</v>
      </c>
      <c r="B85" s="94" t="s">
        <v>172</v>
      </c>
      <c r="C85" s="95" t="s">
        <v>119</v>
      </c>
      <c r="D85" s="91" t="s">
        <v>119</v>
      </c>
      <c r="E85" s="91" t="s">
        <v>119</v>
      </c>
      <c r="F85" s="93" t="s">
        <v>119</v>
      </c>
      <c r="G85" s="91" t="s">
        <v>119</v>
      </c>
      <c r="H85" s="91">
        <v>1806.3342335069287</v>
      </c>
      <c r="I85" s="27" t="s">
        <v>119</v>
      </c>
      <c r="L85" s="63">
        <f>SUM(G87:G91)</f>
        <v>1806.3342335069287</v>
      </c>
      <c r="N85" s="218">
        <v>100.90915578812736</v>
      </c>
    </row>
    <row r="86" spans="1:14" hidden="1" x14ac:dyDescent="0.2">
      <c r="A86" s="10">
        <v>0</v>
      </c>
      <c r="B86" s="12" t="s">
        <v>173</v>
      </c>
      <c r="C86" s="9" t="s">
        <v>119</v>
      </c>
      <c r="D86" s="76" t="s">
        <v>119</v>
      </c>
      <c r="E86" s="77" t="s">
        <v>119</v>
      </c>
      <c r="F86" s="84" t="s">
        <v>119</v>
      </c>
      <c r="G86" s="8" t="s">
        <v>119</v>
      </c>
      <c r="H86" s="9" t="s">
        <v>119</v>
      </c>
      <c r="I86" s="24" t="s">
        <v>119</v>
      </c>
    </row>
    <row r="87" spans="1:14" x14ac:dyDescent="0.2">
      <c r="A87" s="10">
        <v>1</v>
      </c>
      <c r="B87" s="31" t="s">
        <v>174</v>
      </c>
      <c r="C87" s="24" t="s">
        <v>119</v>
      </c>
      <c r="D87" s="27" t="s">
        <v>119</v>
      </c>
      <c r="E87" s="27" t="s">
        <v>119</v>
      </c>
      <c r="F87" s="71" t="s">
        <v>119</v>
      </c>
      <c r="G87" s="27">
        <v>633.44278607793683</v>
      </c>
      <c r="H87" s="27" t="s">
        <v>119</v>
      </c>
      <c r="I87" s="27">
        <v>1.2139581749517507</v>
      </c>
      <c r="M87" s="218">
        <v>102.12925638885338</v>
      </c>
    </row>
    <row r="88" spans="1:14" x14ac:dyDescent="0.2">
      <c r="A88" s="10">
        <v>1</v>
      </c>
      <c r="B88" s="31" t="s">
        <v>175</v>
      </c>
      <c r="C88" s="24" t="s">
        <v>119</v>
      </c>
      <c r="D88" s="27" t="s">
        <v>119</v>
      </c>
      <c r="E88" s="27" t="s">
        <v>119</v>
      </c>
      <c r="F88" s="71" t="s">
        <v>119</v>
      </c>
      <c r="G88" s="27">
        <v>685.98175646525851</v>
      </c>
      <c r="H88" s="27" t="s">
        <v>119</v>
      </c>
      <c r="I88" s="27">
        <v>1.3146462149879186</v>
      </c>
      <c r="M88" s="218">
        <v>101.51032247346505</v>
      </c>
    </row>
    <row r="89" spans="1:14" x14ac:dyDescent="0.2">
      <c r="A89" s="10">
        <v>1</v>
      </c>
      <c r="B89" s="31" t="s">
        <v>176</v>
      </c>
      <c r="C89" s="24" t="s">
        <v>119</v>
      </c>
      <c r="D89" s="27" t="s">
        <v>119</v>
      </c>
      <c r="E89" s="27" t="s">
        <v>119</v>
      </c>
      <c r="F89" s="71" t="s">
        <v>119</v>
      </c>
      <c r="G89" s="27">
        <v>486.90969096373328</v>
      </c>
      <c r="H89" s="27" t="s">
        <v>119</v>
      </c>
      <c r="I89" s="27">
        <v>0.93313557719785756</v>
      </c>
      <c r="M89" s="218">
        <v>98.555124929240861</v>
      </c>
    </row>
    <row r="90" spans="1:14" hidden="1" x14ac:dyDescent="0.2">
      <c r="A90" s="10">
        <v>0</v>
      </c>
      <c r="B90" s="11">
        <v>0</v>
      </c>
      <c r="C90" s="9" t="s">
        <v>119</v>
      </c>
      <c r="D90" s="9" t="s">
        <v>119</v>
      </c>
      <c r="E90" s="77" t="s">
        <v>119</v>
      </c>
      <c r="F90" s="75" t="s">
        <v>119</v>
      </c>
      <c r="G90" s="27" t="s">
        <v>119</v>
      </c>
      <c r="H90" s="26" t="s">
        <v>119</v>
      </c>
      <c r="I90" s="24" t="s">
        <v>119</v>
      </c>
    </row>
    <row r="91" spans="1:14" hidden="1" x14ac:dyDescent="0.2">
      <c r="A91" s="10">
        <v>0</v>
      </c>
      <c r="B91" s="12" t="s">
        <v>177</v>
      </c>
      <c r="C91" s="9" t="s">
        <v>119</v>
      </c>
      <c r="D91" s="85" t="s">
        <v>119</v>
      </c>
      <c r="E91" s="77" t="s">
        <v>119</v>
      </c>
      <c r="F91" s="75" t="s">
        <v>119</v>
      </c>
      <c r="G91" s="86" t="s">
        <v>119</v>
      </c>
      <c r="H91" s="9" t="s">
        <v>119</v>
      </c>
      <c r="I91" s="24" t="s">
        <v>119</v>
      </c>
    </row>
    <row r="92" spans="1:14" x14ac:dyDescent="0.2">
      <c r="A92" s="10">
        <v>1</v>
      </c>
      <c r="B92" s="31" t="s">
        <v>178</v>
      </c>
      <c r="C92" s="24" t="s">
        <v>119</v>
      </c>
      <c r="D92" s="27" t="s">
        <v>119</v>
      </c>
      <c r="E92" s="27" t="s">
        <v>119</v>
      </c>
      <c r="F92" s="71" t="s">
        <v>119</v>
      </c>
      <c r="G92" s="27">
        <v>3452.7050460295413</v>
      </c>
      <c r="H92" s="27" t="s">
        <v>119</v>
      </c>
      <c r="I92" s="27">
        <v>6.6169188574657172</v>
      </c>
      <c r="L92" s="63">
        <f>+G92</f>
        <v>3452.7050460295413</v>
      </c>
      <c r="M92" s="218">
        <v>99.988792704213097</v>
      </c>
    </row>
    <row r="93" spans="1:14" hidden="1" x14ac:dyDescent="0.2">
      <c r="A93" s="10">
        <v>0</v>
      </c>
      <c r="B93" s="9">
        <v>0</v>
      </c>
      <c r="C93" s="9" t="s">
        <v>119</v>
      </c>
      <c r="D93" s="9" t="s">
        <v>119</v>
      </c>
      <c r="E93" s="77" t="s">
        <v>119</v>
      </c>
      <c r="F93" s="75" t="s">
        <v>119</v>
      </c>
      <c r="G93" s="27" t="s">
        <v>119</v>
      </c>
      <c r="H93" s="24" t="s">
        <v>119</v>
      </c>
      <c r="I93" s="24" t="s">
        <v>119</v>
      </c>
    </row>
    <row r="94" spans="1:14" x14ac:dyDescent="0.2">
      <c r="A94" s="10">
        <v>1</v>
      </c>
      <c r="B94" s="37" t="s">
        <v>4</v>
      </c>
      <c r="C94" s="38" t="s">
        <v>119</v>
      </c>
      <c r="D94" s="64" t="s">
        <v>119</v>
      </c>
      <c r="E94" s="65" t="s">
        <v>119</v>
      </c>
      <c r="F94" s="155" t="s">
        <v>119</v>
      </c>
      <c r="G94" s="39">
        <v>52179.951430625959</v>
      </c>
      <c r="H94" s="38" t="s">
        <v>119</v>
      </c>
      <c r="I94" s="38">
        <v>99.999999999999986</v>
      </c>
      <c r="L94" s="63">
        <f>SUM(L31:L92)</f>
        <v>52179.951430625952</v>
      </c>
    </row>
    <row r="95" spans="1:14" hidden="1" x14ac:dyDescent="0.2">
      <c r="A95" s="10">
        <v>0</v>
      </c>
      <c r="B95" s="12" t="s">
        <v>49</v>
      </c>
      <c r="C95" s="9" t="s">
        <v>119</v>
      </c>
      <c r="D95" s="9" t="s">
        <v>119</v>
      </c>
      <c r="E95" s="77" t="s">
        <v>119</v>
      </c>
      <c r="F95" s="75" t="s">
        <v>119</v>
      </c>
      <c r="G95" s="27" t="s">
        <v>119</v>
      </c>
      <c r="H95" s="24" t="s">
        <v>119</v>
      </c>
      <c r="I95" s="9" t="s">
        <v>119</v>
      </c>
    </row>
    <row r="96" spans="1:14" hidden="1" x14ac:dyDescent="0.2">
      <c r="A96" s="10">
        <v>0</v>
      </c>
      <c r="B96" s="76">
        <v>0</v>
      </c>
      <c r="C96" s="9" t="s">
        <v>119</v>
      </c>
      <c r="D96" s="76" t="s">
        <v>119</v>
      </c>
      <c r="E96" s="77" t="s">
        <v>119</v>
      </c>
      <c r="F96" s="77" t="s">
        <v>119</v>
      </c>
      <c r="G96" s="78" t="s">
        <v>119</v>
      </c>
      <c r="H96" s="24" t="s">
        <v>119</v>
      </c>
      <c r="I96" s="9" t="s">
        <v>119</v>
      </c>
    </row>
    <row r="97" spans="1:12" hidden="1" x14ac:dyDescent="0.2">
      <c r="A97" s="10">
        <v>0</v>
      </c>
      <c r="B97" s="76">
        <v>0</v>
      </c>
      <c r="C97" s="9" t="s">
        <v>119</v>
      </c>
      <c r="D97" s="76" t="s">
        <v>119</v>
      </c>
      <c r="E97" s="77" t="s">
        <v>119</v>
      </c>
      <c r="F97" s="77" t="s">
        <v>119</v>
      </c>
      <c r="G97" s="78" t="s">
        <v>119</v>
      </c>
      <c r="H97" s="9" t="s">
        <v>119</v>
      </c>
      <c r="I97" s="9" t="s">
        <v>119</v>
      </c>
    </row>
    <row r="98" spans="1:12" hidden="1" x14ac:dyDescent="0.2">
      <c r="A98" s="10">
        <v>0</v>
      </c>
      <c r="B98" s="76">
        <v>0</v>
      </c>
      <c r="C98" s="9" t="s">
        <v>119</v>
      </c>
      <c r="D98" s="76" t="s">
        <v>119</v>
      </c>
      <c r="E98" s="77" t="s">
        <v>119</v>
      </c>
      <c r="F98" s="77" t="s">
        <v>119</v>
      </c>
      <c r="G98" s="78" t="s">
        <v>119</v>
      </c>
      <c r="H98" s="9" t="s">
        <v>119</v>
      </c>
      <c r="I98" s="9" t="s">
        <v>119</v>
      </c>
    </row>
    <row r="99" spans="1:12" x14ac:dyDescent="0.2">
      <c r="A99" s="10">
        <v>1</v>
      </c>
      <c r="B99" s="41" t="s">
        <v>5</v>
      </c>
      <c r="C99" s="42" t="s">
        <v>119</v>
      </c>
      <c r="D99" s="66" t="s">
        <v>119</v>
      </c>
      <c r="E99" s="66" t="s">
        <v>119</v>
      </c>
      <c r="F99" s="156" t="s">
        <v>119</v>
      </c>
      <c r="G99" s="41">
        <v>52179.951430625959</v>
      </c>
      <c r="H99" s="57" t="s">
        <v>119</v>
      </c>
      <c r="I99" s="57" t="s">
        <v>119</v>
      </c>
    </row>
    <row r="100" spans="1:12" x14ac:dyDescent="0.2">
      <c r="A100" s="10">
        <v>1</v>
      </c>
      <c r="B100" s="33" t="s">
        <v>179</v>
      </c>
      <c r="C100" s="42" t="s">
        <v>119</v>
      </c>
      <c r="D100" s="67" t="s">
        <v>119</v>
      </c>
      <c r="E100" s="59" t="s">
        <v>119</v>
      </c>
      <c r="F100" s="170">
        <v>0.65224939288282446</v>
      </c>
      <c r="G100" s="35" t="s">
        <v>119</v>
      </c>
      <c r="H100" s="59" t="s">
        <v>119</v>
      </c>
      <c r="I100" s="59" t="s">
        <v>119</v>
      </c>
    </row>
    <row r="101" spans="1:12" hidden="1" x14ac:dyDescent="0.2">
      <c r="A101" s="10">
        <v>0</v>
      </c>
      <c r="B101" s="12">
        <v>0</v>
      </c>
      <c r="C101" s="9" t="s">
        <v>119</v>
      </c>
      <c r="D101" s="26" t="s">
        <v>119</v>
      </c>
      <c r="E101" s="26" t="s">
        <v>119</v>
      </c>
      <c r="F101" s="27" t="s">
        <v>119</v>
      </c>
      <c r="G101" s="30" t="s">
        <v>119</v>
      </c>
      <c r="H101" s="9" t="s">
        <v>119</v>
      </c>
      <c r="I101" s="9" t="s">
        <v>119</v>
      </c>
    </row>
    <row r="102" spans="1:12" hidden="1" x14ac:dyDescent="0.2">
      <c r="A102" s="10">
        <v>0</v>
      </c>
      <c r="B102" s="12">
        <v>0</v>
      </c>
      <c r="C102" s="87" t="s">
        <v>119</v>
      </c>
      <c r="D102" s="25" t="s">
        <v>119</v>
      </c>
      <c r="E102" s="25" t="s">
        <v>119</v>
      </c>
      <c r="F102" s="25" t="s">
        <v>119</v>
      </c>
      <c r="G102" s="40" t="s">
        <v>119</v>
      </c>
      <c r="H102" s="9" t="s">
        <v>119</v>
      </c>
      <c r="I102" s="9" t="s">
        <v>119</v>
      </c>
    </row>
    <row r="103" spans="1:12" x14ac:dyDescent="0.2">
      <c r="A103" s="10">
        <v>1</v>
      </c>
      <c r="B103" s="43" t="s">
        <v>6</v>
      </c>
      <c r="C103" s="24" t="s">
        <v>119</v>
      </c>
      <c r="D103" s="24" t="s">
        <v>119</v>
      </c>
      <c r="E103" s="26" t="s">
        <v>119</v>
      </c>
      <c r="F103" s="71" t="s">
        <v>119</v>
      </c>
      <c r="G103" s="27" t="s">
        <v>119</v>
      </c>
      <c r="H103" s="24">
        <v>1662.1844751858662</v>
      </c>
      <c r="I103" s="24" t="s">
        <v>119</v>
      </c>
    </row>
    <row r="104" spans="1:12" hidden="1" x14ac:dyDescent="0.2">
      <c r="A104" s="10">
        <v>0</v>
      </c>
      <c r="B104" s="43" t="s">
        <v>180</v>
      </c>
      <c r="C104" s="24" t="s">
        <v>119</v>
      </c>
      <c r="D104" s="24" t="s">
        <v>119</v>
      </c>
      <c r="E104" s="26" t="s">
        <v>119</v>
      </c>
      <c r="F104" s="71" t="s">
        <v>119</v>
      </c>
      <c r="G104" s="27" t="s">
        <v>119</v>
      </c>
      <c r="H104" s="24">
        <v>1662.1844751858662</v>
      </c>
      <c r="I104" s="24" t="s">
        <v>119</v>
      </c>
    </row>
    <row r="105" spans="1:12" x14ac:dyDescent="0.2">
      <c r="A105" s="10">
        <v>1</v>
      </c>
      <c r="B105" s="26" t="s">
        <v>181</v>
      </c>
      <c r="C105" s="24" t="s">
        <v>119</v>
      </c>
      <c r="D105" s="271">
        <v>3593.5035969640226</v>
      </c>
      <c r="E105" s="271" t="s">
        <v>119</v>
      </c>
      <c r="F105" s="271">
        <v>0.27195433341851943</v>
      </c>
      <c r="G105" s="26">
        <v>54.390866683703884</v>
      </c>
      <c r="H105" s="24" t="s">
        <v>119</v>
      </c>
      <c r="I105" s="24" t="s">
        <v>119</v>
      </c>
    </row>
    <row r="106" spans="1:12" hidden="1" x14ac:dyDescent="0.2">
      <c r="A106" s="10">
        <v>0</v>
      </c>
      <c r="B106" s="26" t="s">
        <v>182</v>
      </c>
      <c r="C106" s="24" t="s">
        <v>119</v>
      </c>
      <c r="D106" s="26" t="s">
        <v>119</v>
      </c>
      <c r="E106" s="26" t="s">
        <v>119</v>
      </c>
      <c r="F106" s="26" t="s">
        <v>119</v>
      </c>
      <c r="G106" s="26" t="s">
        <v>119</v>
      </c>
      <c r="H106" s="24" t="s">
        <v>119</v>
      </c>
      <c r="I106" s="24" t="s">
        <v>119</v>
      </c>
    </row>
    <row r="107" spans="1:12" x14ac:dyDescent="0.2">
      <c r="A107" s="10">
        <v>1</v>
      </c>
      <c r="B107" s="11" t="s">
        <v>183</v>
      </c>
      <c r="C107" s="9" t="s">
        <v>119</v>
      </c>
      <c r="D107" s="76">
        <v>1</v>
      </c>
      <c r="E107" s="77" t="s">
        <v>119</v>
      </c>
      <c r="F107" s="26">
        <v>172.59</v>
      </c>
      <c r="G107" s="26">
        <v>172.59</v>
      </c>
      <c r="H107" s="9" t="s">
        <v>119</v>
      </c>
      <c r="I107" s="9" t="s">
        <v>119</v>
      </c>
    </row>
    <row r="108" spans="1:12" x14ac:dyDescent="0.2">
      <c r="A108" s="10">
        <v>1</v>
      </c>
      <c r="B108" s="11" t="s">
        <v>184</v>
      </c>
      <c r="C108" s="9" t="s">
        <v>119</v>
      </c>
      <c r="D108" s="76">
        <v>1</v>
      </c>
      <c r="E108" s="77" t="s">
        <v>119</v>
      </c>
      <c r="F108" s="271">
        <v>0.56755089230060951</v>
      </c>
      <c r="G108" s="26">
        <v>97.953608502162197</v>
      </c>
      <c r="H108" s="24" t="s">
        <v>119</v>
      </c>
      <c r="I108" s="9" t="s">
        <v>119</v>
      </c>
    </row>
    <row r="109" spans="1:12" x14ac:dyDescent="0.2">
      <c r="A109" s="10">
        <v>1</v>
      </c>
      <c r="B109" s="11" t="s">
        <v>185</v>
      </c>
      <c r="C109" s="9" t="s">
        <v>119</v>
      </c>
      <c r="D109" s="76">
        <v>1</v>
      </c>
      <c r="E109" s="77" t="s">
        <v>119</v>
      </c>
      <c r="F109" s="26">
        <v>1337.25</v>
      </c>
      <c r="G109" s="26">
        <v>1337.25</v>
      </c>
      <c r="H109" s="24" t="s">
        <v>119</v>
      </c>
      <c r="I109" s="9" t="s">
        <v>119</v>
      </c>
    </row>
    <row r="110" spans="1:12" hidden="1" x14ac:dyDescent="0.2">
      <c r="A110" s="10">
        <v>0</v>
      </c>
      <c r="B110" s="11" t="e">
        <v>#N/A</v>
      </c>
      <c r="C110" s="9" t="s">
        <v>119</v>
      </c>
      <c r="D110" s="76" t="s">
        <v>119</v>
      </c>
      <c r="E110" s="77" t="s">
        <v>119</v>
      </c>
      <c r="F110" s="77" t="s">
        <v>119</v>
      </c>
      <c r="G110" s="78" t="s">
        <v>119</v>
      </c>
      <c r="H110" s="9" t="s">
        <v>119</v>
      </c>
      <c r="I110" s="9" t="s">
        <v>119</v>
      </c>
    </row>
    <row r="111" spans="1:12" hidden="1" x14ac:dyDescent="0.2">
      <c r="A111" s="10">
        <v>0</v>
      </c>
      <c r="B111" s="88" t="s">
        <v>187</v>
      </c>
      <c r="C111" s="9" t="s">
        <v>119</v>
      </c>
      <c r="D111" s="76" t="s">
        <v>119</v>
      </c>
      <c r="E111" s="77" t="s">
        <v>119</v>
      </c>
      <c r="F111" s="85" t="s">
        <v>119</v>
      </c>
      <c r="G111" s="89" t="s">
        <v>119</v>
      </c>
      <c r="H111" s="24" t="s">
        <v>119</v>
      </c>
      <c r="I111" s="9" t="s">
        <v>119</v>
      </c>
    </row>
    <row r="112" spans="1:12" x14ac:dyDescent="0.2">
      <c r="A112" s="10">
        <v>1</v>
      </c>
      <c r="B112" s="33" t="s">
        <v>7</v>
      </c>
      <c r="C112" s="34" t="s">
        <v>119</v>
      </c>
      <c r="D112" s="34" t="s">
        <v>119</v>
      </c>
      <c r="E112" s="35" t="s">
        <v>119</v>
      </c>
      <c r="F112" s="157" t="s">
        <v>119</v>
      </c>
      <c r="G112" s="36">
        <v>50517.766955440093</v>
      </c>
      <c r="H112" s="35" t="s">
        <v>119</v>
      </c>
      <c r="I112" s="34" t="s">
        <v>119</v>
      </c>
      <c r="L112" s="63" t="e">
        <f>+L94-G105-G106</f>
        <v>#VALUE!</v>
      </c>
    </row>
    <row r="113" spans="1:14" x14ac:dyDescent="0.2">
      <c r="A113" s="10">
        <v>1</v>
      </c>
      <c r="B113" s="33" t="s">
        <v>8</v>
      </c>
      <c r="C113" s="42" t="s">
        <v>119</v>
      </c>
      <c r="D113" s="42" t="s">
        <v>119</v>
      </c>
      <c r="E113" s="41" t="s">
        <v>119</v>
      </c>
      <c r="F113" s="158">
        <v>0.63147208694300117</v>
      </c>
      <c r="G113" s="60" t="s">
        <v>119</v>
      </c>
      <c r="H113" s="42" t="s">
        <v>119</v>
      </c>
      <c r="I113" s="42" t="s">
        <v>119</v>
      </c>
      <c r="L113" s="10" t="e">
        <f>L112/G9-F113</f>
        <v>#VALUE!</v>
      </c>
      <c r="N113" s="10">
        <v>101.29459144578115</v>
      </c>
    </row>
    <row r="115" spans="1:14" x14ac:dyDescent="0.2">
      <c r="B115" s="176" t="s">
        <v>57</v>
      </c>
    </row>
  </sheetData>
  <autoFilter ref="A1:H113">
    <filterColumn colId="0">
      <filters>
        <filter val="1"/>
      </filters>
    </filterColumn>
  </autoFilter>
  <phoneticPr fontId="5" type="noConversion"/>
  <conditionalFormatting sqref="E25:E26 D22:D26 F22:I26 E22:E23 D20:I21 C33 D27:I27 E74:I80 I55:I73 I81 C3:I3 I86 D87:I89 I90:I91 I93 D92:I92 D31:I54 E82:I85 E55:H72 D55:D85">
    <cfRule type="cellIs" dxfId="8" priority="1" stopIfTrue="1" operator="equal">
      <formula>0</formula>
    </cfRule>
  </conditionalFormatting>
  <pageMargins left="0.75" right="0.75" top="1" bottom="1" header="0" footer="0"/>
  <pageSetup paperSize="9" scale="82" orientation="portrait" r:id="rId1"/>
  <headerFooter alignWithMargins="0"/>
  <colBreaks count="1" manualBreakCount="1">
    <brk id="9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N115"/>
  <sheetViews>
    <sheetView workbookViewId="0">
      <selection activeCell="T36" sqref="T36"/>
    </sheetView>
  </sheetViews>
  <sheetFormatPr defaultRowHeight="12" x14ac:dyDescent="0.2"/>
  <cols>
    <col min="1" max="1" width="3.28515625" style="10" customWidth="1"/>
    <col min="2" max="2" width="40.7109375" style="10" customWidth="1"/>
    <col min="3" max="3" width="4.85546875" style="10" customWidth="1"/>
    <col min="4" max="4" width="10.28515625" style="10" bestFit="1" customWidth="1"/>
    <col min="5" max="5" width="4.85546875" style="10" customWidth="1"/>
    <col min="6" max="6" width="9.7109375" style="10" customWidth="1"/>
    <col min="7" max="7" width="9.140625" style="63"/>
    <col min="8" max="8" width="9.140625" style="10"/>
    <col min="9" max="9" width="6.5703125" style="23" customWidth="1"/>
    <col min="10" max="10" width="9.140625" style="10"/>
    <col min="11" max="11" width="0" style="10" hidden="1" customWidth="1"/>
    <col min="12" max="14" width="9.140625" style="10" hidden="1" customWidth="1"/>
    <col min="15" max="15" width="0" style="10" hidden="1" customWidth="1"/>
    <col min="16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63">
        <v>7</v>
      </c>
      <c r="H1" s="10">
        <v>8</v>
      </c>
    </row>
    <row r="2" spans="1:9" hidden="1" x14ac:dyDescent="0.2">
      <c r="G2" s="10"/>
    </row>
    <row r="3" spans="1:9" x14ac:dyDescent="0.2">
      <c r="A3" s="10">
        <v>1</v>
      </c>
      <c r="B3" s="95" t="s">
        <v>118</v>
      </c>
      <c r="C3" s="27" t="s">
        <v>119</v>
      </c>
      <c r="D3" s="27" t="s">
        <v>119</v>
      </c>
      <c r="E3" s="27" t="s">
        <v>119</v>
      </c>
      <c r="F3" s="27" t="s">
        <v>119</v>
      </c>
      <c r="G3" s="27" t="s">
        <v>119</v>
      </c>
      <c r="H3" s="27" t="s">
        <v>119</v>
      </c>
      <c r="I3" s="27" t="s">
        <v>119</v>
      </c>
    </row>
    <row r="4" spans="1:9" x14ac:dyDescent="0.2">
      <c r="A4" s="10">
        <v>1</v>
      </c>
      <c r="B4" s="95" t="s">
        <v>0</v>
      </c>
      <c r="C4" s="24" t="s">
        <v>119</v>
      </c>
      <c r="D4" s="24" t="s">
        <v>119</v>
      </c>
      <c r="E4" s="24" t="s">
        <v>119</v>
      </c>
      <c r="F4" s="24" t="s">
        <v>119</v>
      </c>
      <c r="G4" s="24" t="s">
        <v>119</v>
      </c>
      <c r="H4" s="24" t="s">
        <v>119</v>
      </c>
      <c r="I4" s="25" t="s">
        <v>119</v>
      </c>
    </row>
    <row r="5" spans="1:9" x14ac:dyDescent="0.2">
      <c r="A5" s="10">
        <v>1</v>
      </c>
      <c r="B5" s="24" t="s">
        <v>119</v>
      </c>
      <c r="C5" s="24" t="s">
        <v>119</v>
      </c>
      <c r="D5" s="61" t="s">
        <v>119</v>
      </c>
      <c r="E5" s="62" t="s">
        <v>119</v>
      </c>
      <c r="F5" s="62" t="s">
        <v>119</v>
      </c>
      <c r="G5" s="175" t="s">
        <v>120</v>
      </c>
      <c r="H5" s="62"/>
      <c r="I5" s="61" t="s">
        <v>119</v>
      </c>
    </row>
    <row r="6" spans="1:9" x14ac:dyDescent="0.2">
      <c r="A6" s="10">
        <v>1</v>
      </c>
      <c r="B6" s="79" t="s">
        <v>121</v>
      </c>
      <c r="C6" s="24" t="s">
        <v>119</v>
      </c>
      <c r="D6" s="61" t="s">
        <v>119</v>
      </c>
      <c r="E6" s="62" t="s">
        <v>119</v>
      </c>
      <c r="F6" s="62" t="s">
        <v>119</v>
      </c>
      <c r="G6" s="62" t="s">
        <v>119</v>
      </c>
      <c r="H6" s="62" t="s">
        <v>119</v>
      </c>
      <c r="I6" s="61" t="s">
        <v>119</v>
      </c>
    </row>
    <row r="7" spans="1:9" x14ac:dyDescent="0.2">
      <c r="A7" s="10">
        <v>1</v>
      </c>
      <c r="B7" s="95" t="s">
        <v>261</v>
      </c>
      <c r="C7" s="24" t="s">
        <v>119</v>
      </c>
      <c r="D7" s="61" t="s">
        <v>119</v>
      </c>
      <c r="E7" s="62" t="s">
        <v>119</v>
      </c>
      <c r="F7" s="62" t="s">
        <v>119</v>
      </c>
      <c r="G7" s="62" t="s">
        <v>119</v>
      </c>
      <c r="H7" s="62" t="s">
        <v>119</v>
      </c>
      <c r="I7" s="61" t="s">
        <v>119</v>
      </c>
    </row>
    <row r="8" spans="1:9" x14ac:dyDescent="0.2">
      <c r="A8" s="10">
        <v>1</v>
      </c>
      <c r="B8" s="24" t="s">
        <v>119</v>
      </c>
      <c r="C8" s="24" t="s">
        <v>119</v>
      </c>
      <c r="D8" s="61" t="s">
        <v>119</v>
      </c>
      <c r="E8" s="62" t="s">
        <v>119</v>
      </c>
      <c r="F8" s="62" t="s">
        <v>119</v>
      </c>
      <c r="G8" s="62" t="s">
        <v>119</v>
      </c>
      <c r="H8" s="62" t="s">
        <v>119</v>
      </c>
      <c r="I8" s="61" t="s">
        <v>119</v>
      </c>
    </row>
    <row r="9" spans="1:9" x14ac:dyDescent="0.2">
      <c r="A9" s="10">
        <v>1</v>
      </c>
      <c r="B9" s="95" t="s">
        <v>122</v>
      </c>
      <c r="C9" s="95" t="s">
        <v>119</v>
      </c>
      <c r="D9" s="101" t="s">
        <v>119</v>
      </c>
      <c r="E9" s="102" t="s">
        <v>119</v>
      </c>
      <c r="F9" s="102" t="s">
        <v>119</v>
      </c>
      <c r="G9" s="144">
        <v>25000</v>
      </c>
      <c r="H9" s="145" t="s">
        <v>1</v>
      </c>
      <c r="I9" s="61" t="s">
        <v>119</v>
      </c>
    </row>
    <row r="10" spans="1:9" x14ac:dyDescent="0.2">
      <c r="A10" s="10">
        <v>1</v>
      </c>
      <c r="B10" s="24" t="s">
        <v>119</v>
      </c>
      <c r="C10" s="24" t="s">
        <v>119</v>
      </c>
      <c r="D10" s="61" t="s">
        <v>119</v>
      </c>
      <c r="E10" s="62" t="s">
        <v>119</v>
      </c>
      <c r="F10" s="62" t="s">
        <v>119</v>
      </c>
      <c r="G10" s="96" t="s">
        <v>119</v>
      </c>
      <c r="H10" s="97" t="s">
        <v>119</v>
      </c>
      <c r="I10" s="61" t="s">
        <v>119</v>
      </c>
    </row>
    <row r="11" spans="1:9" x14ac:dyDescent="0.2">
      <c r="A11" s="10">
        <v>1</v>
      </c>
      <c r="B11" s="24" t="s">
        <v>123</v>
      </c>
      <c r="C11" s="24" t="s">
        <v>119</v>
      </c>
      <c r="D11" s="61" t="s">
        <v>119</v>
      </c>
      <c r="E11" s="62" t="s">
        <v>119</v>
      </c>
      <c r="F11" s="62" t="s">
        <v>119</v>
      </c>
      <c r="G11" s="179">
        <v>27777.777777777777</v>
      </c>
      <c r="H11" s="97" t="s">
        <v>1</v>
      </c>
      <c r="I11" s="61" t="s">
        <v>119</v>
      </c>
    </row>
    <row r="12" spans="1:9" x14ac:dyDescent="0.2">
      <c r="A12" s="10">
        <v>1</v>
      </c>
      <c r="B12" s="24" t="s">
        <v>124</v>
      </c>
      <c r="C12" s="24" t="s">
        <v>119</v>
      </c>
      <c r="D12" s="61" t="s">
        <v>119</v>
      </c>
      <c r="E12" s="62" t="s">
        <v>119</v>
      </c>
      <c r="F12" s="62" t="s">
        <v>119</v>
      </c>
      <c r="G12" s="179">
        <v>10</v>
      </c>
      <c r="H12" s="73" t="s">
        <v>2</v>
      </c>
      <c r="I12" s="61" t="s">
        <v>119</v>
      </c>
    </row>
    <row r="13" spans="1:9" x14ac:dyDescent="0.2">
      <c r="A13" s="10">
        <v>1</v>
      </c>
      <c r="B13" s="24" t="s">
        <v>119</v>
      </c>
      <c r="C13" s="24" t="s">
        <v>119</v>
      </c>
      <c r="D13" s="61" t="s">
        <v>119</v>
      </c>
      <c r="E13" s="62" t="s">
        <v>119</v>
      </c>
      <c r="F13" s="62" t="s">
        <v>119</v>
      </c>
      <c r="G13" s="179" t="s">
        <v>119</v>
      </c>
      <c r="H13" s="62" t="s">
        <v>119</v>
      </c>
      <c r="I13" s="61" t="s">
        <v>119</v>
      </c>
    </row>
    <row r="14" spans="1:9" hidden="1" x14ac:dyDescent="0.2">
      <c r="A14" s="10">
        <v>0</v>
      </c>
      <c r="B14" s="24" t="s">
        <v>119</v>
      </c>
      <c r="C14" s="24" t="s">
        <v>119</v>
      </c>
      <c r="D14" s="61" t="s">
        <v>119</v>
      </c>
      <c r="E14" s="62" t="s">
        <v>119</v>
      </c>
      <c r="F14" s="62" t="s">
        <v>119</v>
      </c>
      <c r="G14" s="40" t="s">
        <v>119</v>
      </c>
      <c r="H14" s="73" t="s">
        <v>119</v>
      </c>
      <c r="I14" s="61" t="s">
        <v>119</v>
      </c>
    </row>
    <row r="15" spans="1:9" x14ac:dyDescent="0.2">
      <c r="A15" s="10">
        <v>1</v>
      </c>
      <c r="B15" s="24" t="s">
        <v>125</v>
      </c>
      <c r="C15" s="24" t="s">
        <v>119</v>
      </c>
      <c r="D15" s="61" t="s">
        <v>119</v>
      </c>
      <c r="E15" s="62" t="s">
        <v>119</v>
      </c>
      <c r="F15" s="62" t="s">
        <v>119</v>
      </c>
      <c r="G15" s="248">
        <v>0.5</v>
      </c>
      <c r="H15" s="73" t="s">
        <v>3</v>
      </c>
      <c r="I15" s="61" t="s">
        <v>119</v>
      </c>
    </row>
    <row r="16" spans="1:9" x14ac:dyDescent="0.2">
      <c r="A16" s="10">
        <v>1</v>
      </c>
      <c r="B16" s="24" t="s">
        <v>126</v>
      </c>
      <c r="C16" s="24" t="s">
        <v>119</v>
      </c>
      <c r="D16" s="61" t="s">
        <v>119</v>
      </c>
      <c r="E16" s="62" t="s">
        <v>119</v>
      </c>
      <c r="F16" s="62" t="s">
        <v>119</v>
      </c>
      <c r="G16" s="179">
        <v>1</v>
      </c>
      <c r="H16" s="73" t="s">
        <v>127</v>
      </c>
      <c r="I16" s="61" t="s">
        <v>119</v>
      </c>
    </row>
    <row r="17" spans="1:14" x14ac:dyDescent="0.2">
      <c r="A17" s="10">
        <v>1</v>
      </c>
      <c r="B17" s="24" t="s">
        <v>119</v>
      </c>
      <c r="C17" s="24" t="s">
        <v>119</v>
      </c>
      <c r="D17" s="61" t="s">
        <v>119</v>
      </c>
      <c r="E17" s="62" t="s">
        <v>119</v>
      </c>
      <c r="F17" s="62" t="s">
        <v>119</v>
      </c>
      <c r="G17" s="179" t="s">
        <v>119</v>
      </c>
      <c r="H17" s="73" t="s">
        <v>119</v>
      </c>
      <c r="I17" s="61" t="s">
        <v>119</v>
      </c>
    </row>
    <row r="18" spans="1:14" x14ac:dyDescent="0.2">
      <c r="A18" s="10">
        <v>1</v>
      </c>
      <c r="B18" s="24" t="s">
        <v>128</v>
      </c>
      <c r="C18" s="25" t="s">
        <v>119</v>
      </c>
      <c r="D18" s="25" t="s">
        <v>119</v>
      </c>
      <c r="E18" s="25" t="s">
        <v>119</v>
      </c>
      <c r="F18" s="25" t="s">
        <v>119</v>
      </c>
      <c r="G18" s="179">
        <v>15.391999999999999</v>
      </c>
      <c r="H18" s="73" t="s">
        <v>2</v>
      </c>
      <c r="I18" s="25" t="s">
        <v>119</v>
      </c>
    </row>
    <row r="19" spans="1:14" x14ac:dyDescent="0.2">
      <c r="A19" s="10">
        <v>1</v>
      </c>
      <c r="B19" s="24" t="s">
        <v>119</v>
      </c>
      <c r="C19" s="25" t="s">
        <v>119</v>
      </c>
      <c r="D19" s="61" t="s">
        <v>119</v>
      </c>
      <c r="E19" s="62" t="s">
        <v>119</v>
      </c>
      <c r="F19" s="62" t="s">
        <v>119</v>
      </c>
      <c r="G19" s="62" t="s">
        <v>119</v>
      </c>
      <c r="H19" s="62" t="s">
        <v>119</v>
      </c>
      <c r="I19" s="61" t="s">
        <v>119</v>
      </c>
    </row>
    <row r="20" spans="1:14" hidden="1" x14ac:dyDescent="0.2">
      <c r="A20" s="10">
        <v>0</v>
      </c>
      <c r="B20" s="24" t="s">
        <v>119</v>
      </c>
      <c r="C20" s="27" t="s">
        <v>119</v>
      </c>
      <c r="D20" s="27" t="s">
        <v>119</v>
      </c>
      <c r="E20" s="24" t="s">
        <v>119</v>
      </c>
      <c r="F20" s="28" t="s">
        <v>119</v>
      </c>
      <c r="G20" s="27" t="s">
        <v>119</v>
      </c>
      <c r="H20" s="24" t="s">
        <v>119</v>
      </c>
      <c r="I20" s="25" t="s">
        <v>119</v>
      </c>
    </row>
    <row r="21" spans="1:14" x14ac:dyDescent="0.2">
      <c r="A21" s="10">
        <v>1</v>
      </c>
      <c r="B21" s="24" t="s">
        <v>130</v>
      </c>
      <c r="C21" s="27" t="s">
        <v>119</v>
      </c>
      <c r="D21" s="27" t="s">
        <v>119</v>
      </c>
      <c r="E21" s="24" t="s">
        <v>119</v>
      </c>
      <c r="F21" s="24" t="s">
        <v>119</v>
      </c>
      <c r="G21" s="200">
        <v>40000</v>
      </c>
      <c r="H21" s="24" t="s">
        <v>131</v>
      </c>
      <c r="I21" s="24" t="s">
        <v>119</v>
      </c>
    </row>
    <row r="22" spans="1:14" hidden="1" x14ac:dyDescent="0.2">
      <c r="A22" s="10">
        <v>0</v>
      </c>
      <c r="B22" s="24" t="s">
        <v>119</v>
      </c>
      <c r="C22" s="27" t="s">
        <v>119</v>
      </c>
      <c r="D22" s="29" t="s">
        <v>119</v>
      </c>
      <c r="E22" s="24" t="s">
        <v>119</v>
      </c>
      <c r="F22" s="28" t="s">
        <v>119</v>
      </c>
      <c r="G22" s="27" t="s">
        <v>119</v>
      </c>
      <c r="H22" s="24" t="s">
        <v>119</v>
      </c>
      <c r="I22" s="24" t="s">
        <v>119</v>
      </c>
    </row>
    <row r="23" spans="1:14" x14ac:dyDescent="0.2">
      <c r="A23" s="10">
        <v>1</v>
      </c>
      <c r="B23" s="24" t="s">
        <v>262</v>
      </c>
      <c r="C23" s="27" t="s">
        <v>119</v>
      </c>
      <c r="D23" s="29" t="s">
        <v>119</v>
      </c>
      <c r="E23" s="24" t="s">
        <v>119</v>
      </c>
      <c r="F23" s="28" t="s">
        <v>119</v>
      </c>
      <c r="G23" s="32" t="s">
        <v>105</v>
      </c>
      <c r="H23" s="24" t="s">
        <v>119</v>
      </c>
      <c r="I23" s="24" t="s">
        <v>119</v>
      </c>
    </row>
    <row r="24" spans="1:14" ht="13.5" x14ac:dyDescent="0.2">
      <c r="A24" s="10">
        <v>1</v>
      </c>
      <c r="B24" s="24" t="s">
        <v>263</v>
      </c>
      <c r="C24" s="27" t="s">
        <v>119</v>
      </c>
      <c r="D24" s="29" t="s">
        <v>119</v>
      </c>
      <c r="E24" s="58" t="s">
        <v>119</v>
      </c>
      <c r="F24" s="28" t="s">
        <v>119</v>
      </c>
      <c r="G24" s="32" t="s">
        <v>103</v>
      </c>
      <c r="H24" s="24"/>
      <c r="I24" s="24"/>
    </row>
    <row r="25" spans="1:14" hidden="1" x14ac:dyDescent="0.2">
      <c r="A25" s="10">
        <v>0</v>
      </c>
      <c r="B25" s="24" t="s">
        <v>119</v>
      </c>
      <c r="C25" s="27" t="s">
        <v>119</v>
      </c>
      <c r="D25" s="27" t="s">
        <v>119</v>
      </c>
      <c r="E25" s="24" t="s">
        <v>119</v>
      </c>
      <c r="F25" s="28" t="s">
        <v>119</v>
      </c>
      <c r="G25" s="27" t="s">
        <v>119</v>
      </c>
      <c r="H25" s="24" t="s">
        <v>119</v>
      </c>
      <c r="I25" s="24" t="s">
        <v>119</v>
      </c>
    </row>
    <row r="26" spans="1:14" hidden="1" x14ac:dyDescent="0.2">
      <c r="A26" s="10">
        <v>0</v>
      </c>
      <c r="B26" s="24" t="s">
        <v>119</v>
      </c>
      <c r="C26" s="27" t="s">
        <v>119</v>
      </c>
      <c r="D26" s="29" t="s">
        <v>119</v>
      </c>
      <c r="E26" s="24" t="s">
        <v>119</v>
      </c>
      <c r="F26" s="28" t="s">
        <v>119</v>
      </c>
      <c r="G26" s="27" t="s">
        <v>119</v>
      </c>
      <c r="H26" s="24" t="s">
        <v>119</v>
      </c>
      <c r="I26" s="24" t="s">
        <v>119</v>
      </c>
    </row>
    <row r="27" spans="1:14" hidden="1" x14ac:dyDescent="0.2">
      <c r="A27" s="10">
        <v>0</v>
      </c>
      <c r="B27" s="24" t="s">
        <v>119</v>
      </c>
      <c r="C27" s="27" t="s">
        <v>119</v>
      </c>
      <c r="D27" s="27" t="s">
        <v>119</v>
      </c>
      <c r="E27" s="24" t="s">
        <v>119</v>
      </c>
      <c r="F27" s="28" t="s">
        <v>119</v>
      </c>
      <c r="G27" s="27" t="s">
        <v>119</v>
      </c>
      <c r="H27" s="24" t="s">
        <v>119</v>
      </c>
      <c r="I27" s="24" t="s">
        <v>119</v>
      </c>
    </row>
    <row r="28" spans="1:14" x14ac:dyDescent="0.2">
      <c r="A28" s="10">
        <v>1</v>
      </c>
      <c r="B28" s="24"/>
      <c r="C28" s="27" t="s">
        <v>119</v>
      </c>
      <c r="D28" s="61" t="s">
        <v>119</v>
      </c>
      <c r="E28" s="62" t="s">
        <v>119</v>
      </c>
      <c r="F28" s="62" t="s">
        <v>119</v>
      </c>
      <c r="G28" s="62" t="s">
        <v>119</v>
      </c>
      <c r="H28" s="62" t="s">
        <v>119</v>
      </c>
      <c r="I28" s="61" t="s">
        <v>119</v>
      </c>
      <c r="L28" s="10" t="s">
        <v>9</v>
      </c>
    </row>
    <row r="29" spans="1:14" x14ac:dyDescent="0.2">
      <c r="A29" s="10">
        <v>1</v>
      </c>
      <c r="B29" s="159">
        <v>0</v>
      </c>
      <c r="C29" s="160" t="s">
        <v>119</v>
      </c>
      <c r="D29" s="161" t="s">
        <v>132</v>
      </c>
      <c r="E29" s="162" t="s">
        <v>119</v>
      </c>
      <c r="F29" s="162" t="s">
        <v>133</v>
      </c>
      <c r="G29" s="162" t="s">
        <v>134</v>
      </c>
      <c r="H29" s="162" t="s">
        <v>119</v>
      </c>
      <c r="I29" s="161" t="s">
        <v>135</v>
      </c>
    </row>
    <row r="30" spans="1:14" x14ac:dyDescent="0.2">
      <c r="A30" s="10">
        <v>1</v>
      </c>
      <c r="B30" s="163" t="s">
        <v>136</v>
      </c>
      <c r="C30" s="164" t="s">
        <v>119</v>
      </c>
      <c r="D30" s="165" t="s">
        <v>3</v>
      </c>
      <c r="E30" s="165" t="s">
        <v>119</v>
      </c>
      <c r="F30" s="165" t="s">
        <v>137</v>
      </c>
      <c r="G30" s="165" t="s">
        <v>108</v>
      </c>
      <c r="H30" s="165" t="s">
        <v>119</v>
      </c>
      <c r="I30" s="166" t="s">
        <v>138</v>
      </c>
    </row>
    <row r="31" spans="1:14" x14ac:dyDescent="0.2">
      <c r="A31" s="10">
        <v>1</v>
      </c>
      <c r="B31" s="90" t="s">
        <v>139</v>
      </c>
      <c r="C31" s="91" t="s">
        <v>119</v>
      </c>
      <c r="D31" s="91" t="s">
        <v>119</v>
      </c>
      <c r="E31" s="91" t="s">
        <v>119</v>
      </c>
      <c r="F31" s="91" t="s">
        <v>119</v>
      </c>
      <c r="G31" s="91" t="s">
        <v>119</v>
      </c>
      <c r="H31" s="91">
        <v>158.26869445108278</v>
      </c>
      <c r="I31" s="27" t="s">
        <v>119</v>
      </c>
      <c r="L31" s="63">
        <f>+H31</f>
        <v>158.26869445108278</v>
      </c>
      <c r="N31" s="218">
        <v>96.299694205909731</v>
      </c>
    </row>
    <row r="32" spans="1:14" hidden="1" x14ac:dyDescent="0.2">
      <c r="A32" s="10">
        <v>0</v>
      </c>
      <c r="B32" s="11" t="s">
        <v>264</v>
      </c>
      <c r="C32" s="75" t="s">
        <v>119</v>
      </c>
      <c r="D32" s="7" t="s">
        <v>119</v>
      </c>
      <c r="E32" s="9" t="s">
        <v>119</v>
      </c>
      <c r="F32" s="81" t="s">
        <v>119</v>
      </c>
      <c r="G32" s="24" t="s">
        <v>119</v>
      </c>
      <c r="H32" s="24" t="s">
        <v>119</v>
      </c>
      <c r="I32" s="24" t="s">
        <v>119</v>
      </c>
    </row>
    <row r="33" spans="1:14" x14ac:dyDescent="0.2">
      <c r="A33" s="10">
        <v>1</v>
      </c>
      <c r="B33" s="26" t="s">
        <v>141</v>
      </c>
      <c r="C33" s="27" t="s">
        <v>119</v>
      </c>
      <c r="D33" s="27">
        <v>15000</v>
      </c>
      <c r="E33" s="27" t="s">
        <v>119</v>
      </c>
      <c r="F33" s="71">
        <v>1.0551246296738852E-2</v>
      </c>
      <c r="G33" s="27">
        <v>158.26869445108278</v>
      </c>
      <c r="H33" s="27" t="s">
        <v>119</v>
      </c>
      <c r="I33" s="27">
        <v>0.60057518386766717</v>
      </c>
    </row>
    <row r="34" spans="1:14" x14ac:dyDescent="0.2">
      <c r="A34" s="10">
        <v>1</v>
      </c>
      <c r="B34" s="43" t="s">
        <v>142</v>
      </c>
      <c r="C34" s="91" t="s">
        <v>119</v>
      </c>
      <c r="D34" s="91" t="s">
        <v>119</v>
      </c>
      <c r="E34" s="91" t="s">
        <v>119</v>
      </c>
      <c r="F34" s="93" t="s">
        <v>119</v>
      </c>
      <c r="G34" s="91" t="s">
        <v>119</v>
      </c>
      <c r="H34" s="91">
        <v>8842.3454255455617</v>
      </c>
      <c r="I34" s="27" t="s">
        <v>119</v>
      </c>
      <c r="L34" s="10">
        <f>SUBTOTAL(9,G35:G52)</f>
        <v>8842.3454255455636</v>
      </c>
      <c r="N34" s="218">
        <v>100.92585509000311</v>
      </c>
    </row>
    <row r="35" spans="1:14" x14ac:dyDescent="0.2">
      <c r="A35" s="10">
        <v>1</v>
      </c>
      <c r="B35" s="26" t="s">
        <v>144</v>
      </c>
      <c r="C35" s="27" t="s">
        <v>119</v>
      </c>
      <c r="D35" s="27">
        <v>40000</v>
      </c>
      <c r="E35" s="27" t="s">
        <v>119</v>
      </c>
      <c r="F35" s="71">
        <v>0.1055</v>
      </c>
      <c r="G35" s="27">
        <v>4220</v>
      </c>
      <c r="H35" s="27" t="s">
        <v>119</v>
      </c>
      <c r="I35" s="27">
        <v>16.013446529723467</v>
      </c>
      <c r="M35" s="218">
        <v>100.02754087110421</v>
      </c>
    </row>
    <row r="36" spans="1:14" x14ac:dyDescent="0.2">
      <c r="A36" s="10">
        <v>1</v>
      </c>
      <c r="B36" s="26" t="s">
        <v>143</v>
      </c>
      <c r="C36" s="27" t="s">
        <v>119</v>
      </c>
      <c r="D36" s="27">
        <v>40000</v>
      </c>
      <c r="E36" s="27" t="s">
        <v>119</v>
      </c>
      <c r="F36" s="71">
        <v>6.5500000000000003E-2</v>
      </c>
      <c r="G36" s="27">
        <v>2620</v>
      </c>
      <c r="H36" s="27" t="s">
        <v>119</v>
      </c>
      <c r="I36" s="27">
        <v>9.9419976085012998</v>
      </c>
      <c r="M36" s="218">
        <v>103.87888514960144</v>
      </c>
    </row>
    <row r="37" spans="1:14" x14ac:dyDescent="0.2">
      <c r="A37" s="10">
        <v>1</v>
      </c>
      <c r="B37" s="26" t="s">
        <v>145</v>
      </c>
      <c r="C37" s="27" t="s">
        <v>119</v>
      </c>
      <c r="D37" s="27">
        <v>10</v>
      </c>
      <c r="E37" s="27" t="s">
        <v>119</v>
      </c>
      <c r="F37" s="71">
        <v>0.94000000000000006</v>
      </c>
      <c r="G37" s="27">
        <v>9.4</v>
      </c>
      <c r="H37" s="27" t="s">
        <v>119</v>
      </c>
      <c r="I37" s="27">
        <v>3.5669762412180235E-2</v>
      </c>
    </row>
    <row r="38" spans="1:14" x14ac:dyDescent="0.2">
      <c r="A38" s="10">
        <v>1</v>
      </c>
      <c r="B38" s="11" t="s">
        <v>265</v>
      </c>
      <c r="C38" s="75" t="s">
        <v>119</v>
      </c>
      <c r="D38" s="27">
        <v>10</v>
      </c>
      <c r="E38" s="9" t="s">
        <v>119</v>
      </c>
      <c r="F38" s="28">
        <v>7.3600000000000012</v>
      </c>
      <c r="G38" s="27">
        <v>73.600000000000009</v>
      </c>
      <c r="H38" s="24" t="s">
        <v>119</v>
      </c>
      <c r="I38" s="24">
        <v>0.27928665037621975</v>
      </c>
    </row>
    <row r="39" spans="1:14" x14ac:dyDescent="0.2">
      <c r="A39" s="10">
        <v>1</v>
      </c>
      <c r="B39" s="11" t="s">
        <v>148</v>
      </c>
      <c r="C39" s="75" t="s">
        <v>119</v>
      </c>
      <c r="D39" s="82">
        <v>631.71064040629255</v>
      </c>
      <c r="E39" s="9" t="s">
        <v>119</v>
      </c>
      <c r="F39" s="13">
        <v>0.35984375882779096</v>
      </c>
      <c r="G39" s="27">
        <v>227.31713133531133</v>
      </c>
      <c r="H39" s="24" t="s">
        <v>119</v>
      </c>
      <c r="I39" s="24">
        <v>0.86259021988818363</v>
      </c>
    </row>
    <row r="40" spans="1:14" hidden="1" x14ac:dyDescent="0.2">
      <c r="A40" s="10">
        <v>0</v>
      </c>
      <c r="B40" s="11" t="s">
        <v>53</v>
      </c>
      <c r="C40" s="75" t="s">
        <v>119</v>
      </c>
      <c r="D40" s="82">
        <v>124.66666666666666</v>
      </c>
      <c r="E40" s="9" t="s">
        <v>119</v>
      </c>
      <c r="F40" s="13" t="s">
        <v>119</v>
      </c>
      <c r="G40" s="27" t="s">
        <v>119</v>
      </c>
      <c r="H40" s="24" t="s">
        <v>119</v>
      </c>
      <c r="I40" s="24" t="s">
        <v>119</v>
      </c>
    </row>
    <row r="41" spans="1:14" hidden="1" x14ac:dyDescent="0.2">
      <c r="A41" s="10">
        <v>0</v>
      </c>
      <c r="B41" s="26" t="s">
        <v>12</v>
      </c>
      <c r="C41" s="27" t="s">
        <v>119</v>
      </c>
      <c r="D41" s="27">
        <v>20</v>
      </c>
      <c r="E41" s="27" t="s">
        <v>119</v>
      </c>
      <c r="F41" s="70" t="s">
        <v>119</v>
      </c>
      <c r="G41" s="27" t="s">
        <v>119</v>
      </c>
      <c r="H41" s="27" t="s">
        <v>119</v>
      </c>
      <c r="I41" s="27" t="s">
        <v>119</v>
      </c>
    </row>
    <row r="42" spans="1:14" hidden="1" x14ac:dyDescent="0.2">
      <c r="A42" s="10">
        <v>0</v>
      </c>
      <c r="B42" s="26" t="s">
        <v>54</v>
      </c>
      <c r="C42" s="27" t="s">
        <v>119</v>
      </c>
      <c r="D42" s="27">
        <v>110</v>
      </c>
      <c r="E42" s="27" t="s">
        <v>119</v>
      </c>
      <c r="F42" s="71" t="s">
        <v>119</v>
      </c>
      <c r="G42" s="27" t="s">
        <v>119</v>
      </c>
      <c r="H42" s="27" t="s">
        <v>119</v>
      </c>
      <c r="I42" s="27" t="s">
        <v>119</v>
      </c>
    </row>
    <row r="43" spans="1:14" x14ac:dyDescent="0.2">
      <c r="A43" s="10">
        <v>1</v>
      </c>
      <c r="B43" s="26" t="s">
        <v>149</v>
      </c>
      <c r="C43" s="27" t="s">
        <v>119</v>
      </c>
      <c r="D43" s="27" t="s">
        <v>119</v>
      </c>
      <c r="E43" s="27" t="s">
        <v>119</v>
      </c>
      <c r="F43" s="71" t="s">
        <v>119</v>
      </c>
      <c r="G43" s="27">
        <v>748.47088479262675</v>
      </c>
      <c r="H43" s="27" t="s">
        <v>119</v>
      </c>
      <c r="I43" s="27">
        <v>2.8401892162752471</v>
      </c>
    </row>
    <row r="44" spans="1:14" hidden="1" x14ac:dyDescent="0.2">
      <c r="A44" s="10">
        <v>0</v>
      </c>
      <c r="B44" s="26" t="s">
        <v>218</v>
      </c>
      <c r="C44" s="27" t="s">
        <v>119</v>
      </c>
      <c r="D44" s="27">
        <v>0.4</v>
      </c>
      <c r="E44" s="27" t="s">
        <v>119</v>
      </c>
      <c r="F44" s="71">
        <v>200.94</v>
      </c>
      <c r="G44" s="27">
        <v>80.376000000000005</v>
      </c>
      <c r="H44" s="27" t="s">
        <v>119</v>
      </c>
      <c r="I44" s="27">
        <v>0.30499923655759564</v>
      </c>
    </row>
    <row r="45" spans="1:14" hidden="1" x14ac:dyDescent="0.2">
      <c r="A45" s="10">
        <v>0</v>
      </c>
      <c r="B45" s="26" t="s">
        <v>153</v>
      </c>
      <c r="C45" s="27" t="s">
        <v>119</v>
      </c>
      <c r="D45" s="27">
        <v>4</v>
      </c>
      <c r="E45" s="27" t="s">
        <v>119</v>
      </c>
      <c r="F45" s="71">
        <v>26.52</v>
      </c>
      <c r="G45" s="27">
        <v>106.08</v>
      </c>
      <c r="H45" s="27" t="s">
        <v>119</v>
      </c>
      <c r="I45" s="27">
        <v>0.40253706347702972</v>
      </c>
    </row>
    <row r="46" spans="1:14" hidden="1" x14ac:dyDescent="0.2">
      <c r="A46" s="10">
        <v>0</v>
      </c>
      <c r="B46" s="26" t="s">
        <v>266</v>
      </c>
      <c r="C46" s="27" t="s">
        <v>119</v>
      </c>
      <c r="D46" s="27">
        <v>5</v>
      </c>
      <c r="E46" s="27" t="s">
        <v>119</v>
      </c>
      <c r="F46" s="71">
        <v>39.270000000000003</v>
      </c>
      <c r="G46" s="27">
        <v>196.35000000000002</v>
      </c>
      <c r="H46" s="27" t="s">
        <v>119</v>
      </c>
      <c r="I46" s="27">
        <v>0.74508062230123295</v>
      </c>
    </row>
    <row r="47" spans="1:14" hidden="1" x14ac:dyDescent="0.2">
      <c r="A47" s="10">
        <v>0</v>
      </c>
      <c r="B47" s="26" t="s">
        <v>229</v>
      </c>
      <c r="C47" s="27" t="s">
        <v>119</v>
      </c>
      <c r="D47" s="27">
        <v>1.2</v>
      </c>
      <c r="E47" s="27" t="s">
        <v>119</v>
      </c>
      <c r="F47" s="71" t="s">
        <v>119</v>
      </c>
      <c r="G47" s="27" t="s">
        <v>119</v>
      </c>
      <c r="H47" s="27" t="s">
        <v>119</v>
      </c>
      <c r="I47" s="27" t="s">
        <v>119</v>
      </c>
    </row>
    <row r="48" spans="1:14" hidden="1" x14ac:dyDescent="0.2">
      <c r="A48" s="10">
        <v>0</v>
      </c>
      <c r="B48" s="26" t="s">
        <v>252</v>
      </c>
      <c r="C48" s="27" t="s">
        <v>119</v>
      </c>
      <c r="D48" s="27">
        <v>2</v>
      </c>
      <c r="E48" s="27" t="s">
        <v>119</v>
      </c>
      <c r="F48" s="71">
        <v>118.32000000000001</v>
      </c>
      <c r="G48" s="27">
        <v>236.64000000000001</v>
      </c>
      <c r="H48" s="27" t="s">
        <v>119</v>
      </c>
      <c r="I48" s="27">
        <v>0.89796729544875875</v>
      </c>
    </row>
    <row r="49" spans="1:14" hidden="1" x14ac:dyDescent="0.2">
      <c r="A49" s="10">
        <v>0</v>
      </c>
      <c r="B49" s="26" t="s">
        <v>211</v>
      </c>
      <c r="C49" s="27" t="s">
        <v>119</v>
      </c>
      <c r="D49" s="27">
        <v>12</v>
      </c>
      <c r="E49" s="27" t="s">
        <v>119</v>
      </c>
      <c r="F49" s="71">
        <v>10.752073732718893</v>
      </c>
      <c r="G49" s="27">
        <v>129.02488479262672</v>
      </c>
      <c r="H49" s="27" t="s">
        <v>119</v>
      </c>
      <c r="I49" s="27">
        <v>0.48960499849062999</v>
      </c>
    </row>
    <row r="50" spans="1:14" x14ac:dyDescent="0.2">
      <c r="A50" s="10">
        <v>1</v>
      </c>
      <c r="B50" s="26" t="s">
        <v>267</v>
      </c>
      <c r="C50" s="27" t="s">
        <v>119</v>
      </c>
      <c r="D50" s="27">
        <v>8300</v>
      </c>
      <c r="E50" s="27" t="s">
        <v>119</v>
      </c>
      <c r="F50" s="71">
        <v>5.110424999999999E-2</v>
      </c>
      <c r="G50" s="27">
        <v>424.16527499999989</v>
      </c>
      <c r="H50" s="27" t="s">
        <v>119</v>
      </c>
      <c r="I50" s="27">
        <v>1.6095611258241584</v>
      </c>
    </row>
    <row r="51" spans="1:14" x14ac:dyDescent="0.2">
      <c r="A51" s="10">
        <v>1</v>
      </c>
      <c r="B51" s="26" t="s">
        <v>203</v>
      </c>
      <c r="C51" s="27" t="s">
        <v>119</v>
      </c>
      <c r="D51" s="27">
        <v>1786</v>
      </c>
      <c r="E51" s="27" t="s">
        <v>119</v>
      </c>
      <c r="F51" s="71">
        <v>4.5999999999999992E-2</v>
      </c>
      <c r="G51" s="27">
        <v>82.155999999999992</v>
      </c>
      <c r="H51" s="27" t="s">
        <v>119</v>
      </c>
      <c r="I51" s="27">
        <v>0.31175372348245523</v>
      </c>
    </row>
    <row r="52" spans="1:14" s="176" customFormat="1" x14ac:dyDescent="0.2">
      <c r="A52" s="10">
        <v>1</v>
      </c>
      <c r="B52" s="26" t="s">
        <v>221</v>
      </c>
      <c r="C52" s="27" t="s">
        <v>119</v>
      </c>
      <c r="D52" s="27">
        <v>9000</v>
      </c>
      <c r="E52" s="27" t="s">
        <v>119</v>
      </c>
      <c r="F52" s="71">
        <v>4.8581792713069338E-2</v>
      </c>
      <c r="G52" s="27">
        <v>437.23613441762404</v>
      </c>
      <c r="H52" s="27" t="s">
        <v>119</v>
      </c>
      <c r="I52" s="27">
        <v>1.6591605353932715</v>
      </c>
      <c r="J52" s="10"/>
      <c r="L52" s="63">
        <f>SUM(G53:G74)</f>
        <v>8979.6664864367813</v>
      </c>
      <c r="N52" s="218" t="e">
        <v>#VALUE!</v>
      </c>
    </row>
    <row r="53" spans="1:14" x14ac:dyDescent="0.2">
      <c r="A53" s="176">
        <v>1</v>
      </c>
      <c r="B53" s="43" t="s">
        <v>159</v>
      </c>
      <c r="C53" s="91" t="s">
        <v>119</v>
      </c>
      <c r="D53" s="91" t="s">
        <v>119</v>
      </c>
      <c r="E53" s="91" t="s">
        <v>119</v>
      </c>
      <c r="F53" s="93" t="s">
        <v>119</v>
      </c>
      <c r="G53" s="91" t="s">
        <v>119</v>
      </c>
      <c r="H53" s="91">
        <v>8979.6664864367813</v>
      </c>
      <c r="I53" s="91" t="s">
        <v>119</v>
      </c>
    </row>
    <row r="54" spans="1:14" x14ac:dyDescent="0.2">
      <c r="A54" s="10">
        <v>1</v>
      </c>
      <c r="B54" s="26" t="s">
        <v>160</v>
      </c>
      <c r="C54" s="27" t="s">
        <v>119</v>
      </c>
      <c r="D54" s="27">
        <v>1.4</v>
      </c>
      <c r="E54" s="27" t="s">
        <v>119</v>
      </c>
      <c r="F54" s="71">
        <v>45</v>
      </c>
      <c r="G54" s="27">
        <v>62.999999999999993</v>
      </c>
      <c r="H54" s="27" t="s">
        <v>119</v>
      </c>
      <c r="I54" s="27">
        <v>0.23906330127312284</v>
      </c>
    </row>
    <row r="55" spans="1:14" x14ac:dyDescent="0.2">
      <c r="A55" s="10">
        <v>1</v>
      </c>
      <c r="B55" s="11" t="s">
        <v>222</v>
      </c>
      <c r="C55" s="75" t="s">
        <v>119</v>
      </c>
      <c r="D55" s="27">
        <v>900</v>
      </c>
      <c r="E55" s="9" t="s">
        <v>119</v>
      </c>
      <c r="F55" s="28">
        <v>0.1396</v>
      </c>
      <c r="G55" s="27">
        <v>125.64</v>
      </c>
      <c r="H55" s="9" t="s">
        <v>119</v>
      </c>
      <c r="I55" s="24">
        <v>0.47676052653897072</v>
      </c>
    </row>
    <row r="56" spans="1:14" x14ac:dyDescent="0.2">
      <c r="A56" s="10">
        <v>1</v>
      </c>
      <c r="B56" s="11" t="s">
        <v>161</v>
      </c>
      <c r="C56" s="75" t="s">
        <v>119</v>
      </c>
      <c r="D56" s="27">
        <v>363</v>
      </c>
      <c r="E56" s="9" t="s">
        <v>119</v>
      </c>
      <c r="F56" s="154">
        <v>0.2</v>
      </c>
      <c r="G56" s="27">
        <v>72.600000000000009</v>
      </c>
      <c r="H56" s="9" t="s">
        <v>119</v>
      </c>
      <c r="I56" s="24">
        <v>0.27549199480045589</v>
      </c>
    </row>
    <row r="57" spans="1:14" x14ac:dyDescent="0.2">
      <c r="A57" s="10">
        <v>1</v>
      </c>
      <c r="B57" s="11" t="s">
        <v>162</v>
      </c>
      <c r="C57" s="75" t="s">
        <v>119</v>
      </c>
      <c r="D57" s="27">
        <v>2250000</v>
      </c>
      <c r="E57" s="9" t="s">
        <v>119</v>
      </c>
      <c r="F57" s="28">
        <v>2.5000000000000001E-4</v>
      </c>
      <c r="G57" s="27">
        <v>562.5</v>
      </c>
      <c r="H57" s="9" t="s">
        <v>119</v>
      </c>
      <c r="I57" s="24">
        <v>2.1344937613671684</v>
      </c>
      <c r="M57" s="218">
        <v>100</v>
      </c>
    </row>
    <row r="58" spans="1:14" x14ac:dyDescent="0.2">
      <c r="A58" s="10">
        <v>1</v>
      </c>
      <c r="B58" s="11" t="s">
        <v>163</v>
      </c>
      <c r="C58" s="75" t="s">
        <v>119</v>
      </c>
      <c r="D58" s="27">
        <v>25000</v>
      </c>
      <c r="E58" s="9" t="s">
        <v>119</v>
      </c>
      <c r="F58" s="28">
        <v>0.05</v>
      </c>
      <c r="G58" s="27">
        <v>1250</v>
      </c>
      <c r="H58" s="9" t="s">
        <v>119</v>
      </c>
      <c r="I58" s="24">
        <v>4.7433194697048187</v>
      </c>
      <c r="M58" s="218">
        <v>100</v>
      </c>
    </row>
    <row r="59" spans="1:14" x14ac:dyDescent="0.2">
      <c r="A59" s="10">
        <v>1</v>
      </c>
      <c r="B59" s="11" t="s">
        <v>164</v>
      </c>
      <c r="C59" s="75" t="s">
        <v>119</v>
      </c>
      <c r="D59" s="29">
        <v>1092.5</v>
      </c>
      <c r="E59" s="9" t="s">
        <v>119</v>
      </c>
      <c r="F59" s="28">
        <v>4.5444252873563222</v>
      </c>
      <c r="G59" s="7">
        <v>4964.7846264367818</v>
      </c>
      <c r="H59" s="9" t="s">
        <v>119</v>
      </c>
      <c r="I59" s="24">
        <v>18.839647665175001</v>
      </c>
    </row>
    <row r="60" spans="1:14" hidden="1" x14ac:dyDescent="0.2">
      <c r="A60" s="10">
        <v>0</v>
      </c>
      <c r="B60" s="11">
        <v>0</v>
      </c>
      <c r="C60" s="75" t="s">
        <v>119</v>
      </c>
      <c r="D60" s="29" t="s">
        <v>119</v>
      </c>
      <c r="E60" s="9" t="s">
        <v>119</v>
      </c>
      <c r="F60" s="9" t="s">
        <v>119</v>
      </c>
      <c r="G60" s="7" t="s">
        <v>119</v>
      </c>
      <c r="H60" s="9" t="s">
        <v>119</v>
      </c>
      <c r="I60" s="24" t="s">
        <v>119</v>
      </c>
    </row>
    <row r="61" spans="1:14" hidden="1" x14ac:dyDescent="0.2">
      <c r="A61" s="10">
        <v>0</v>
      </c>
      <c r="B61" s="11">
        <v>0</v>
      </c>
      <c r="C61" s="75" t="s">
        <v>119</v>
      </c>
      <c r="D61" s="29" t="s">
        <v>119</v>
      </c>
      <c r="E61" s="9" t="s">
        <v>119</v>
      </c>
      <c r="F61" s="9" t="s">
        <v>119</v>
      </c>
      <c r="G61" s="7" t="s">
        <v>119</v>
      </c>
      <c r="H61" s="9" t="s">
        <v>119</v>
      </c>
      <c r="I61" s="24" t="s">
        <v>119</v>
      </c>
    </row>
    <row r="62" spans="1:14" hidden="1" x14ac:dyDescent="0.2">
      <c r="A62" s="10">
        <v>0</v>
      </c>
      <c r="B62" s="11">
        <v>0</v>
      </c>
      <c r="C62" s="75" t="s">
        <v>119</v>
      </c>
      <c r="D62" s="29" t="s">
        <v>119</v>
      </c>
      <c r="E62" s="9" t="s">
        <v>119</v>
      </c>
      <c r="F62" s="9" t="s">
        <v>119</v>
      </c>
      <c r="G62" s="7" t="s">
        <v>119</v>
      </c>
      <c r="H62" s="9" t="s">
        <v>119</v>
      </c>
      <c r="I62" s="24" t="s">
        <v>119</v>
      </c>
    </row>
    <row r="63" spans="1:14" hidden="1" x14ac:dyDescent="0.2">
      <c r="A63" s="10">
        <v>0</v>
      </c>
      <c r="B63" s="11">
        <v>0</v>
      </c>
      <c r="C63" s="75" t="s">
        <v>119</v>
      </c>
      <c r="D63" s="29" t="s">
        <v>119</v>
      </c>
      <c r="E63" s="9" t="s">
        <v>119</v>
      </c>
      <c r="F63" s="9" t="s">
        <v>119</v>
      </c>
      <c r="G63" s="7" t="s">
        <v>119</v>
      </c>
      <c r="H63" s="9" t="s">
        <v>119</v>
      </c>
      <c r="I63" s="24" t="s">
        <v>119</v>
      </c>
    </row>
    <row r="64" spans="1:14" hidden="1" x14ac:dyDescent="0.2">
      <c r="A64" s="10">
        <v>0</v>
      </c>
      <c r="B64" s="11">
        <v>0</v>
      </c>
      <c r="C64" s="75" t="s">
        <v>119</v>
      </c>
      <c r="D64" s="29" t="s">
        <v>119</v>
      </c>
      <c r="E64" s="9" t="s">
        <v>119</v>
      </c>
      <c r="F64" s="9" t="s">
        <v>119</v>
      </c>
      <c r="G64" s="7" t="s">
        <v>119</v>
      </c>
      <c r="H64" s="9" t="s">
        <v>119</v>
      </c>
      <c r="I64" s="24" t="s">
        <v>119</v>
      </c>
    </row>
    <row r="65" spans="1:14" hidden="1" x14ac:dyDescent="0.2">
      <c r="A65" s="10">
        <v>0</v>
      </c>
      <c r="B65" s="11">
        <v>0</v>
      </c>
      <c r="C65" s="75" t="s">
        <v>119</v>
      </c>
      <c r="D65" s="29" t="s">
        <v>119</v>
      </c>
      <c r="E65" s="9" t="s">
        <v>119</v>
      </c>
      <c r="F65" s="9" t="s">
        <v>119</v>
      </c>
      <c r="G65" s="7" t="s">
        <v>119</v>
      </c>
      <c r="H65" s="9" t="s">
        <v>119</v>
      </c>
      <c r="I65" s="24" t="s">
        <v>119</v>
      </c>
    </row>
    <row r="66" spans="1:14" hidden="1" x14ac:dyDescent="0.2">
      <c r="A66" s="10">
        <v>0</v>
      </c>
      <c r="B66" s="11">
        <v>0</v>
      </c>
      <c r="C66" s="75" t="s">
        <v>119</v>
      </c>
      <c r="D66" s="29" t="s">
        <v>119</v>
      </c>
      <c r="E66" s="9" t="s">
        <v>119</v>
      </c>
      <c r="F66" s="9" t="s">
        <v>119</v>
      </c>
      <c r="G66" s="7" t="s">
        <v>119</v>
      </c>
      <c r="H66" s="9" t="s">
        <v>119</v>
      </c>
      <c r="I66" s="24" t="s">
        <v>119</v>
      </c>
    </row>
    <row r="67" spans="1:14" hidden="1" x14ac:dyDescent="0.2">
      <c r="A67" s="10">
        <v>0</v>
      </c>
      <c r="B67" s="11">
        <v>0</v>
      </c>
      <c r="C67" s="75" t="s">
        <v>119</v>
      </c>
      <c r="D67" s="29" t="s">
        <v>119</v>
      </c>
      <c r="E67" s="9" t="s">
        <v>119</v>
      </c>
      <c r="F67" s="9" t="s">
        <v>119</v>
      </c>
      <c r="G67" s="7" t="s">
        <v>119</v>
      </c>
      <c r="H67" s="9" t="s">
        <v>119</v>
      </c>
      <c r="I67" s="24" t="s">
        <v>119</v>
      </c>
    </row>
    <row r="68" spans="1:14" hidden="1" x14ac:dyDescent="0.2">
      <c r="A68" s="10">
        <v>0</v>
      </c>
      <c r="B68" s="11">
        <v>0</v>
      </c>
      <c r="C68" s="75" t="s">
        <v>119</v>
      </c>
      <c r="D68" s="29" t="s">
        <v>119</v>
      </c>
      <c r="E68" s="9" t="s">
        <v>119</v>
      </c>
      <c r="F68" s="9" t="s">
        <v>119</v>
      </c>
      <c r="G68" s="7" t="s">
        <v>119</v>
      </c>
      <c r="H68" s="9" t="s">
        <v>119</v>
      </c>
      <c r="I68" s="24" t="s">
        <v>119</v>
      </c>
    </row>
    <row r="69" spans="1:14" hidden="1" x14ac:dyDescent="0.2">
      <c r="A69" s="10">
        <v>0</v>
      </c>
      <c r="B69" s="11">
        <v>0</v>
      </c>
      <c r="C69" s="75" t="s">
        <v>119</v>
      </c>
      <c r="D69" s="29" t="s">
        <v>119</v>
      </c>
      <c r="E69" s="9" t="s">
        <v>119</v>
      </c>
      <c r="F69" s="9" t="s">
        <v>119</v>
      </c>
      <c r="G69" s="7" t="s">
        <v>119</v>
      </c>
      <c r="H69" s="9" t="s">
        <v>119</v>
      </c>
      <c r="I69" s="24" t="s">
        <v>119</v>
      </c>
    </row>
    <row r="70" spans="1:14" hidden="1" x14ac:dyDescent="0.2">
      <c r="A70" s="10">
        <v>0</v>
      </c>
      <c r="B70" s="11">
        <v>0</v>
      </c>
      <c r="C70" s="75" t="s">
        <v>119</v>
      </c>
      <c r="D70" s="29" t="s">
        <v>119</v>
      </c>
      <c r="E70" s="9" t="s">
        <v>119</v>
      </c>
      <c r="F70" s="9" t="s">
        <v>119</v>
      </c>
      <c r="G70" s="7" t="s">
        <v>119</v>
      </c>
      <c r="H70" s="9" t="s">
        <v>119</v>
      </c>
      <c r="I70" s="24" t="s">
        <v>119</v>
      </c>
    </row>
    <row r="71" spans="1:14" hidden="1" x14ac:dyDescent="0.2">
      <c r="A71" s="10">
        <v>0</v>
      </c>
      <c r="B71" s="11">
        <v>0</v>
      </c>
      <c r="C71" s="75" t="s">
        <v>119</v>
      </c>
      <c r="D71" s="29" t="s">
        <v>119</v>
      </c>
      <c r="E71" s="9" t="s">
        <v>119</v>
      </c>
      <c r="F71" s="9" t="s">
        <v>119</v>
      </c>
      <c r="G71" s="7" t="s">
        <v>119</v>
      </c>
      <c r="H71" s="9" t="s">
        <v>119</v>
      </c>
      <c r="I71" s="24" t="s">
        <v>119</v>
      </c>
    </row>
    <row r="72" spans="1:14" hidden="1" x14ac:dyDescent="0.2">
      <c r="A72" s="10">
        <v>0</v>
      </c>
      <c r="B72" s="11">
        <v>0</v>
      </c>
      <c r="C72" s="75" t="s">
        <v>119</v>
      </c>
      <c r="D72" s="29" t="s">
        <v>119</v>
      </c>
      <c r="E72" s="9" t="s">
        <v>119</v>
      </c>
      <c r="F72" s="9" t="s">
        <v>119</v>
      </c>
      <c r="G72" s="7" t="s">
        <v>119</v>
      </c>
      <c r="H72" s="9" t="s">
        <v>119</v>
      </c>
      <c r="I72" s="24" t="s">
        <v>119</v>
      </c>
    </row>
    <row r="73" spans="1:14" x14ac:dyDescent="0.2">
      <c r="A73" s="10">
        <v>1</v>
      </c>
      <c r="B73" s="11" t="s">
        <v>165</v>
      </c>
      <c r="C73" s="9" t="s">
        <v>119</v>
      </c>
      <c r="D73" s="27" t="s">
        <v>119</v>
      </c>
      <c r="E73" s="77" t="s">
        <v>119</v>
      </c>
      <c r="F73" s="71" t="s">
        <v>119</v>
      </c>
      <c r="G73" s="30">
        <v>1924</v>
      </c>
      <c r="H73" s="24" t="s">
        <v>119</v>
      </c>
      <c r="I73" s="24">
        <v>7.3009173277696569</v>
      </c>
      <c r="M73" s="218">
        <v>100</v>
      </c>
    </row>
    <row r="74" spans="1:14" x14ac:dyDescent="0.2">
      <c r="A74" s="10">
        <v>1</v>
      </c>
      <c r="B74" s="26" t="s">
        <v>166</v>
      </c>
      <c r="C74" s="24" t="s">
        <v>119</v>
      </c>
      <c r="D74" s="27" t="s">
        <v>119</v>
      </c>
      <c r="E74" s="27" t="s">
        <v>119</v>
      </c>
      <c r="F74" s="71" t="s">
        <v>119</v>
      </c>
      <c r="G74" s="27">
        <v>17.141860000000001</v>
      </c>
      <c r="H74" s="27" t="s">
        <v>119</v>
      </c>
      <c r="I74" s="27">
        <v>6.5047454627963394E-2</v>
      </c>
    </row>
    <row r="75" spans="1:14" x14ac:dyDescent="0.2">
      <c r="A75" s="10">
        <v>1</v>
      </c>
      <c r="B75" s="94" t="s">
        <v>167</v>
      </c>
      <c r="C75" s="95" t="s">
        <v>119</v>
      </c>
      <c r="D75" s="27" t="s">
        <v>119</v>
      </c>
      <c r="E75" s="91" t="s">
        <v>119</v>
      </c>
      <c r="F75" s="93" t="s">
        <v>119</v>
      </c>
      <c r="G75" s="91" t="s">
        <v>119</v>
      </c>
      <c r="H75" s="91">
        <v>717.83333333333337</v>
      </c>
      <c r="I75" s="27" t="s">
        <v>119</v>
      </c>
      <c r="L75" s="63">
        <f>SUM(G76:G80)</f>
        <v>717.83333333333337</v>
      </c>
      <c r="N75" s="218">
        <v>100</v>
      </c>
    </row>
    <row r="76" spans="1:14" x14ac:dyDescent="0.2">
      <c r="A76" s="10">
        <v>1</v>
      </c>
      <c r="B76" s="26" t="s">
        <v>223</v>
      </c>
      <c r="C76" s="24" t="s">
        <v>119</v>
      </c>
      <c r="D76" s="27">
        <v>0.7</v>
      </c>
      <c r="E76" s="27" t="s">
        <v>119</v>
      </c>
      <c r="F76" s="71" t="s">
        <v>119</v>
      </c>
      <c r="G76" s="27">
        <v>117.83333333333333</v>
      </c>
      <c r="H76" s="27" t="s">
        <v>119</v>
      </c>
      <c r="I76" s="27">
        <v>0.44713691534417421</v>
      </c>
    </row>
    <row r="77" spans="1:14" x14ac:dyDescent="0.2">
      <c r="A77" s="10">
        <v>1</v>
      </c>
      <c r="B77" s="26" t="s">
        <v>204</v>
      </c>
      <c r="C77" s="24" t="s">
        <v>119</v>
      </c>
      <c r="D77" s="27">
        <v>72</v>
      </c>
      <c r="E77" s="27" t="s">
        <v>119</v>
      </c>
      <c r="F77" s="71" t="s">
        <v>119</v>
      </c>
      <c r="G77" s="27">
        <v>600</v>
      </c>
      <c r="H77" s="27" t="s">
        <v>119</v>
      </c>
      <c r="I77" s="27">
        <v>2.2767933454583127</v>
      </c>
    </row>
    <row r="78" spans="1:14" hidden="1" x14ac:dyDescent="0.2">
      <c r="A78" s="10">
        <v>0</v>
      </c>
      <c r="B78" s="26">
        <v>0</v>
      </c>
      <c r="C78" s="24" t="s">
        <v>119</v>
      </c>
      <c r="D78" s="29" t="s">
        <v>119</v>
      </c>
      <c r="E78" s="27" t="s">
        <v>119</v>
      </c>
      <c r="F78" s="71" t="s">
        <v>119</v>
      </c>
      <c r="G78" s="27" t="s">
        <v>119</v>
      </c>
      <c r="H78" s="27" t="s">
        <v>119</v>
      </c>
      <c r="I78" s="27" t="s">
        <v>119</v>
      </c>
    </row>
    <row r="79" spans="1:14" hidden="1" x14ac:dyDescent="0.2">
      <c r="A79" s="10">
        <v>0</v>
      </c>
      <c r="B79" s="26">
        <v>0</v>
      </c>
      <c r="C79" s="24" t="s">
        <v>119</v>
      </c>
      <c r="D79" s="29" t="s">
        <v>119</v>
      </c>
      <c r="E79" s="27" t="s">
        <v>119</v>
      </c>
      <c r="F79" s="71" t="s">
        <v>119</v>
      </c>
      <c r="G79" s="27" t="s">
        <v>119</v>
      </c>
      <c r="H79" s="27" t="s">
        <v>119</v>
      </c>
      <c r="I79" s="27" t="s">
        <v>119</v>
      </c>
    </row>
    <row r="80" spans="1:14" hidden="1" x14ac:dyDescent="0.2">
      <c r="A80" s="10">
        <v>0</v>
      </c>
      <c r="B80" s="26">
        <v>0</v>
      </c>
      <c r="C80" s="24" t="s">
        <v>119</v>
      </c>
      <c r="D80" s="29" t="s">
        <v>119</v>
      </c>
      <c r="E80" s="27" t="s">
        <v>119</v>
      </c>
      <c r="F80" s="71" t="s">
        <v>119</v>
      </c>
      <c r="G80" s="27" t="s">
        <v>119</v>
      </c>
      <c r="H80" s="27" t="s">
        <v>119</v>
      </c>
      <c r="I80" s="27" t="s">
        <v>119</v>
      </c>
    </row>
    <row r="81" spans="1:14" hidden="1" x14ac:dyDescent="0.2">
      <c r="A81" s="10">
        <v>0</v>
      </c>
      <c r="B81" s="11">
        <v>0</v>
      </c>
      <c r="C81" s="9" t="s">
        <v>119</v>
      </c>
      <c r="D81" s="29" t="s">
        <v>119</v>
      </c>
      <c r="E81" s="77" t="s">
        <v>119</v>
      </c>
      <c r="F81" s="75" t="s">
        <v>119</v>
      </c>
      <c r="G81" s="83" t="s">
        <v>119</v>
      </c>
      <c r="H81" s="9" t="s">
        <v>119</v>
      </c>
      <c r="I81" s="24" t="s">
        <v>119</v>
      </c>
    </row>
    <row r="82" spans="1:14" x14ac:dyDescent="0.2">
      <c r="A82" s="10">
        <v>1</v>
      </c>
      <c r="B82" s="94" t="s">
        <v>169</v>
      </c>
      <c r="C82" s="95" t="s">
        <v>119</v>
      </c>
      <c r="D82" s="27" t="s">
        <v>119</v>
      </c>
      <c r="E82" s="91" t="s">
        <v>119</v>
      </c>
      <c r="F82" s="93" t="s">
        <v>119</v>
      </c>
      <c r="G82" s="91" t="s">
        <v>119</v>
      </c>
      <c r="H82" s="91">
        <v>5125.6398881690129</v>
      </c>
      <c r="I82" s="27" t="s">
        <v>119</v>
      </c>
      <c r="L82" s="63">
        <f>SUM(G83:G84)</f>
        <v>5125.6398881690129</v>
      </c>
      <c r="N82" s="218">
        <v>99.387712629460623</v>
      </c>
    </row>
    <row r="83" spans="1:14" x14ac:dyDescent="0.2">
      <c r="A83" s="10">
        <v>1</v>
      </c>
      <c r="B83" s="31" t="s">
        <v>170</v>
      </c>
      <c r="C83" s="24" t="s">
        <v>119</v>
      </c>
      <c r="D83" s="27">
        <v>134.36439552411727</v>
      </c>
      <c r="E83" s="27" t="s">
        <v>119</v>
      </c>
      <c r="F83" s="71">
        <v>20.849320296184629</v>
      </c>
      <c r="G83" s="27">
        <v>2801.4063186855574</v>
      </c>
      <c r="H83" s="27" t="s">
        <v>119</v>
      </c>
      <c r="I83" s="27">
        <v>10.630372107180245</v>
      </c>
    </row>
    <row r="84" spans="1:14" x14ac:dyDescent="0.2">
      <c r="A84" s="10">
        <v>1</v>
      </c>
      <c r="B84" s="31" t="s">
        <v>171</v>
      </c>
      <c r="C84" s="24" t="s">
        <v>119</v>
      </c>
      <c r="D84" s="27">
        <v>396.47912892896341</v>
      </c>
      <c r="E84" s="27" t="s">
        <v>119</v>
      </c>
      <c r="F84" s="71">
        <v>5.8621839080459761</v>
      </c>
      <c r="G84" s="27">
        <v>2324.2335694834551</v>
      </c>
      <c r="H84" s="27" t="s">
        <v>119</v>
      </c>
      <c r="I84" s="27">
        <v>8.8196658738179199</v>
      </c>
    </row>
    <row r="85" spans="1:14" x14ac:dyDescent="0.2">
      <c r="A85" s="10">
        <v>1</v>
      </c>
      <c r="B85" s="94" t="s">
        <v>172</v>
      </c>
      <c r="C85" s="95" t="s">
        <v>119</v>
      </c>
      <c r="D85" s="91" t="s">
        <v>119</v>
      </c>
      <c r="E85" s="91" t="s">
        <v>119</v>
      </c>
      <c r="F85" s="93" t="s">
        <v>119</v>
      </c>
      <c r="G85" s="91" t="s">
        <v>119</v>
      </c>
      <c r="H85" s="91">
        <v>1942.4020545124313</v>
      </c>
      <c r="I85" s="27" t="s">
        <v>119</v>
      </c>
      <c r="L85" s="63">
        <f>SUM(G87:G91)</f>
        <v>1942.4020545124313</v>
      </c>
      <c r="N85" s="218">
        <v>100.65363273955752</v>
      </c>
    </row>
    <row r="86" spans="1:14" hidden="1" x14ac:dyDescent="0.2">
      <c r="A86" s="10">
        <v>0</v>
      </c>
      <c r="B86" s="12" t="s">
        <v>173</v>
      </c>
      <c r="C86" s="9" t="s">
        <v>119</v>
      </c>
      <c r="D86" s="76" t="s">
        <v>119</v>
      </c>
      <c r="E86" s="77" t="s">
        <v>119</v>
      </c>
      <c r="F86" s="84" t="s">
        <v>119</v>
      </c>
      <c r="G86" s="8" t="s">
        <v>119</v>
      </c>
      <c r="H86" s="9" t="s">
        <v>119</v>
      </c>
      <c r="I86" s="24" t="s">
        <v>119</v>
      </c>
    </row>
    <row r="87" spans="1:14" x14ac:dyDescent="0.2">
      <c r="A87" s="10">
        <v>1</v>
      </c>
      <c r="B87" s="31" t="s">
        <v>174</v>
      </c>
      <c r="C87" s="24" t="s">
        <v>119</v>
      </c>
      <c r="D87" s="27" t="s">
        <v>119</v>
      </c>
      <c r="E87" s="27" t="s">
        <v>119</v>
      </c>
      <c r="F87" s="71" t="s">
        <v>119</v>
      </c>
      <c r="G87" s="27">
        <v>759.97076949550888</v>
      </c>
      <c r="H87" s="27" t="s">
        <v>119</v>
      </c>
      <c r="I87" s="27">
        <v>2.88382731788368</v>
      </c>
    </row>
    <row r="88" spans="1:14" x14ac:dyDescent="0.2">
      <c r="A88" s="10">
        <v>1</v>
      </c>
      <c r="B88" s="31" t="s">
        <v>175</v>
      </c>
      <c r="C88" s="24" t="s">
        <v>119</v>
      </c>
      <c r="D88" s="27" t="s">
        <v>119</v>
      </c>
      <c r="E88" s="27" t="s">
        <v>119</v>
      </c>
      <c r="F88" s="71" t="s">
        <v>119</v>
      </c>
      <c r="G88" s="27">
        <v>829.72138497438789</v>
      </c>
      <c r="H88" s="27" t="s">
        <v>119</v>
      </c>
      <c r="I88" s="27">
        <v>3.1485068798235689</v>
      </c>
    </row>
    <row r="89" spans="1:14" x14ac:dyDescent="0.2">
      <c r="A89" s="10">
        <v>1</v>
      </c>
      <c r="B89" s="31" t="s">
        <v>176</v>
      </c>
      <c r="C89" s="24" t="s">
        <v>119</v>
      </c>
      <c r="D89" s="27" t="s">
        <v>119</v>
      </c>
      <c r="E89" s="27" t="s">
        <v>119</v>
      </c>
      <c r="F89" s="71" t="s">
        <v>119</v>
      </c>
      <c r="G89" s="27">
        <v>352.70990004253451</v>
      </c>
      <c r="H89" s="27" t="s">
        <v>119</v>
      </c>
      <c r="I89" s="27">
        <v>1.3384125888235154</v>
      </c>
    </row>
    <row r="90" spans="1:14" hidden="1" x14ac:dyDescent="0.2">
      <c r="A90" s="10">
        <v>0</v>
      </c>
      <c r="B90" s="11">
        <v>0</v>
      </c>
      <c r="C90" s="9" t="s">
        <v>119</v>
      </c>
      <c r="D90" s="9" t="s">
        <v>119</v>
      </c>
      <c r="E90" s="77" t="s">
        <v>119</v>
      </c>
      <c r="F90" s="75" t="s">
        <v>119</v>
      </c>
      <c r="G90" s="27" t="s">
        <v>119</v>
      </c>
      <c r="H90" s="26" t="s">
        <v>119</v>
      </c>
      <c r="I90" s="24" t="s">
        <v>119</v>
      </c>
    </row>
    <row r="91" spans="1:14" hidden="1" x14ac:dyDescent="0.2">
      <c r="A91" s="10">
        <v>0</v>
      </c>
      <c r="B91" s="12" t="s">
        <v>177</v>
      </c>
      <c r="C91" s="9" t="s">
        <v>119</v>
      </c>
      <c r="D91" s="85" t="s">
        <v>119</v>
      </c>
      <c r="E91" s="77" t="s">
        <v>119</v>
      </c>
      <c r="F91" s="75" t="s">
        <v>119</v>
      </c>
      <c r="G91" s="86" t="s">
        <v>119</v>
      </c>
      <c r="H91" s="9" t="s">
        <v>119</v>
      </c>
      <c r="I91" s="24" t="s">
        <v>119</v>
      </c>
    </row>
    <row r="92" spans="1:14" x14ac:dyDescent="0.2">
      <c r="A92" s="10">
        <v>1</v>
      </c>
      <c r="B92" s="31" t="s">
        <v>178</v>
      </c>
      <c r="C92" s="24" t="s">
        <v>119</v>
      </c>
      <c r="D92" s="27" t="s">
        <v>119</v>
      </c>
      <c r="E92" s="27" t="s">
        <v>119</v>
      </c>
      <c r="F92" s="71" t="s">
        <v>119</v>
      </c>
      <c r="G92" s="27">
        <v>586.69696635619539</v>
      </c>
      <c r="H92" s="27" t="s">
        <v>119</v>
      </c>
      <c r="I92" s="27">
        <v>2.2263129146672758</v>
      </c>
      <c r="L92" s="63">
        <f>+G92</f>
        <v>586.69696635619539</v>
      </c>
    </row>
    <row r="93" spans="1:14" hidden="1" x14ac:dyDescent="0.2">
      <c r="A93" s="10">
        <v>0</v>
      </c>
      <c r="B93" s="9">
        <v>0</v>
      </c>
      <c r="C93" s="9" t="s">
        <v>119</v>
      </c>
      <c r="D93" s="9" t="s">
        <v>119</v>
      </c>
      <c r="E93" s="77" t="s">
        <v>119</v>
      </c>
      <c r="F93" s="75" t="s">
        <v>119</v>
      </c>
      <c r="G93" s="27" t="s">
        <v>119</v>
      </c>
      <c r="H93" s="24" t="s">
        <v>119</v>
      </c>
      <c r="I93" s="24" t="s">
        <v>119</v>
      </c>
    </row>
    <row r="94" spans="1:14" x14ac:dyDescent="0.2">
      <c r="A94" s="10">
        <v>1</v>
      </c>
      <c r="B94" s="37" t="s">
        <v>4</v>
      </c>
      <c r="C94" s="38" t="s">
        <v>119</v>
      </c>
      <c r="D94" s="64" t="s">
        <v>119</v>
      </c>
      <c r="E94" s="65" t="s">
        <v>119</v>
      </c>
      <c r="F94" s="155" t="s">
        <v>119</v>
      </c>
      <c r="G94" s="39">
        <v>26352.852848804399</v>
      </c>
      <c r="H94" s="38" t="s">
        <v>119</v>
      </c>
      <c r="I94" s="38">
        <v>100</v>
      </c>
      <c r="L94" s="63">
        <f>SUM(L31:L92)</f>
        <v>26352.852848804399</v>
      </c>
    </row>
    <row r="95" spans="1:14" hidden="1" x14ac:dyDescent="0.2">
      <c r="A95" s="10">
        <v>0</v>
      </c>
      <c r="B95" s="12" t="s">
        <v>49</v>
      </c>
      <c r="C95" s="9" t="s">
        <v>119</v>
      </c>
      <c r="D95" s="9" t="s">
        <v>119</v>
      </c>
      <c r="E95" s="77" t="s">
        <v>119</v>
      </c>
      <c r="F95" s="75" t="s">
        <v>119</v>
      </c>
      <c r="G95" s="27" t="s">
        <v>119</v>
      </c>
      <c r="H95" s="24" t="s">
        <v>119</v>
      </c>
      <c r="I95" s="9" t="s">
        <v>119</v>
      </c>
    </row>
    <row r="96" spans="1:14" hidden="1" x14ac:dyDescent="0.2">
      <c r="A96" s="10">
        <v>0</v>
      </c>
      <c r="B96" s="76">
        <v>0</v>
      </c>
      <c r="C96" s="9" t="s">
        <v>119</v>
      </c>
      <c r="D96" s="76" t="s">
        <v>119</v>
      </c>
      <c r="E96" s="77" t="s">
        <v>119</v>
      </c>
      <c r="F96" s="77" t="s">
        <v>119</v>
      </c>
      <c r="G96" s="78" t="s">
        <v>119</v>
      </c>
      <c r="H96" s="24" t="s">
        <v>119</v>
      </c>
      <c r="I96" s="9" t="s">
        <v>119</v>
      </c>
    </row>
    <row r="97" spans="1:12" hidden="1" x14ac:dyDescent="0.2">
      <c r="A97" s="10">
        <v>0</v>
      </c>
      <c r="B97" s="76">
        <v>0</v>
      </c>
      <c r="C97" s="9" t="s">
        <v>119</v>
      </c>
      <c r="D97" s="76" t="s">
        <v>119</v>
      </c>
      <c r="E97" s="77" t="s">
        <v>119</v>
      </c>
      <c r="F97" s="77" t="s">
        <v>119</v>
      </c>
      <c r="G97" s="78" t="s">
        <v>119</v>
      </c>
      <c r="H97" s="9" t="s">
        <v>119</v>
      </c>
      <c r="I97" s="9" t="s">
        <v>119</v>
      </c>
    </row>
    <row r="98" spans="1:12" hidden="1" x14ac:dyDescent="0.2">
      <c r="A98" s="10">
        <v>0</v>
      </c>
      <c r="B98" s="76">
        <v>0</v>
      </c>
      <c r="C98" s="9" t="s">
        <v>119</v>
      </c>
      <c r="D98" s="76" t="s">
        <v>119</v>
      </c>
      <c r="E98" s="77" t="s">
        <v>119</v>
      </c>
      <c r="F98" s="77" t="s">
        <v>119</v>
      </c>
      <c r="G98" s="78" t="s">
        <v>119</v>
      </c>
      <c r="H98" s="9" t="s">
        <v>119</v>
      </c>
      <c r="I98" s="9" t="s">
        <v>119</v>
      </c>
    </row>
    <row r="99" spans="1:12" x14ac:dyDescent="0.2">
      <c r="A99" s="10">
        <v>1</v>
      </c>
      <c r="B99" s="41" t="s">
        <v>5</v>
      </c>
      <c r="C99" s="42" t="s">
        <v>119</v>
      </c>
      <c r="D99" s="66" t="s">
        <v>119</v>
      </c>
      <c r="E99" s="66" t="s">
        <v>119</v>
      </c>
      <c r="F99" s="156" t="s">
        <v>119</v>
      </c>
      <c r="G99" s="41">
        <v>26352.852848804399</v>
      </c>
      <c r="H99" s="57" t="s">
        <v>119</v>
      </c>
      <c r="I99" s="57" t="s">
        <v>119</v>
      </c>
    </row>
    <row r="100" spans="1:12" x14ac:dyDescent="0.2">
      <c r="A100" s="10">
        <v>1</v>
      </c>
      <c r="B100" s="33" t="s">
        <v>179</v>
      </c>
      <c r="C100" s="42" t="s">
        <v>119</v>
      </c>
      <c r="D100" s="67" t="s">
        <v>119</v>
      </c>
      <c r="E100" s="59" t="s">
        <v>119</v>
      </c>
      <c r="F100" s="170">
        <v>1.0541141139521759</v>
      </c>
      <c r="G100" s="35" t="s">
        <v>119</v>
      </c>
      <c r="H100" s="59" t="s">
        <v>119</v>
      </c>
      <c r="I100" s="59" t="s">
        <v>119</v>
      </c>
    </row>
    <row r="101" spans="1:12" hidden="1" x14ac:dyDescent="0.2">
      <c r="A101" s="10">
        <v>0</v>
      </c>
      <c r="B101" s="12">
        <v>0</v>
      </c>
      <c r="C101" s="9" t="s">
        <v>119</v>
      </c>
      <c r="D101" s="26" t="s">
        <v>119</v>
      </c>
      <c r="E101" s="26" t="s">
        <v>119</v>
      </c>
      <c r="F101" s="27" t="s">
        <v>119</v>
      </c>
      <c r="G101" s="30" t="s">
        <v>119</v>
      </c>
      <c r="H101" s="9" t="s">
        <v>119</v>
      </c>
      <c r="I101" s="9" t="s">
        <v>119</v>
      </c>
    </row>
    <row r="102" spans="1:12" hidden="1" x14ac:dyDescent="0.2">
      <c r="A102" s="10">
        <v>0</v>
      </c>
      <c r="B102" s="12">
        <v>0</v>
      </c>
      <c r="C102" s="87" t="s">
        <v>119</v>
      </c>
      <c r="D102" s="25" t="s">
        <v>119</v>
      </c>
      <c r="E102" s="25" t="s">
        <v>119</v>
      </c>
      <c r="F102" s="25" t="s">
        <v>119</v>
      </c>
      <c r="G102" s="40" t="s">
        <v>119</v>
      </c>
      <c r="H102" s="9" t="s">
        <v>119</v>
      </c>
      <c r="I102" s="9" t="s">
        <v>119</v>
      </c>
    </row>
    <row r="103" spans="1:12" x14ac:dyDescent="0.2">
      <c r="A103" s="10">
        <v>1</v>
      </c>
      <c r="B103" s="43" t="s">
        <v>6</v>
      </c>
      <c r="C103" s="24" t="s">
        <v>119</v>
      </c>
      <c r="D103" s="24" t="s">
        <v>119</v>
      </c>
      <c r="E103" s="26" t="s">
        <v>119</v>
      </c>
      <c r="F103" s="71" t="s">
        <v>119</v>
      </c>
      <c r="G103" s="27" t="s">
        <v>119</v>
      </c>
      <c r="H103" s="24">
        <v>1662.1844751858662</v>
      </c>
      <c r="I103" s="24" t="s">
        <v>119</v>
      </c>
    </row>
    <row r="104" spans="1:12" x14ac:dyDescent="0.2">
      <c r="A104" s="10">
        <v>1</v>
      </c>
      <c r="B104" s="43" t="s">
        <v>180</v>
      </c>
      <c r="C104" s="24" t="s">
        <v>119</v>
      </c>
      <c r="D104" s="24" t="s">
        <v>119</v>
      </c>
      <c r="E104" s="26" t="s">
        <v>119</v>
      </c>
      <c r="F104" s="71" t="s">
        <v>119</v>
      </c>
      <c r="G104" s="27" t="s">
        <v>119</v>
      </c>
      <c r="H104" s="24">
        <v>1662.1844751858662</v>
      </c>
      <c r="I104" s="24" t="s">
        <v>119</v>
      </c>
    </row>
    <row r="105" spans="1:12" x14ac:dyDescent="0.2">
      <c r="A105" s="10">
        <v>1</v>
      </c>
      <c r="B105" s="26" t="s">
        <v>181</v>
      </c>
      <c r="C105" s="24" t="s">
        <v>119</v>
      </c>
      <c r="D105" s="271">
        <v>2801.4063186855574</v>
      </c>
      <c r="E105" s="271" t="s">
        <v>119</v>
      </c>
      <c r="F105" s="271">
        <v>0.27195433341851943</v>
      </c>
      <c r="G105" s="26">
        <v>54.390866683703884</v>
      </c>
      <c r="H105" s="24" t="s">
        <v>119</v>
      </c>
      <c r="I105" s="24" t="s">
        <v>119</v>
      </c>
    </row>
    <row r="106" spans="1:12" x14ac:dyDescent="0.2">
      <c r="A106" s="10">
        <v>1</v>
      </c>
      <c r="B106" s="26" t="s">
        <v>182</v>
      </c>
      <c r="C106" s="24" t="s">
        <v>119</v>
      </c>
      <c r="D106" s="26" t="s">
        <v>119</v>
      </c>
      <c r="E106" s="26" t="s">
        <v>119</v>
      </c>
      <c r="F106" s="26">
        <v>332</v>
      </c>
      <c r="G106" s="26" t="s">
        <v>119</v>
      </c>
      <c r="H106" s="24" t="s">
        <v>119</v>
      </c>
      <c r="I106" s="24" t="s">
        <v>119</v>
      </c>
    </row>
    <row r="107" spans="1:12" x14ac:dyDescent="0.2">
      <c r="A107" s="10">
        <v>1</v>
      </c>
      <c r="B107" s="11" t="s">
        <v>183</v>
      </c>
      <c r="C107" s="9" t="s">
        <v>119</v>
      </c>
      <c r="D107" s="76">
        <v>1</v>
      </c>
      <c r="E107" s="77" t="s">
        <v>119</v>
      </c>
      <c r="F107" s="26">
        <v>172.59</v>
      </c>
      <c r="G107" s="26">
        <v>172.59</v>
      </c>
      <c r="H107" s="9" t="s">
        <v>119</v>
      </c>
      <c r="I107" s="9" t="s">
        <v>119</v>
      </c>
    </row>
    <row r="108" spans="1:12" x14ac:dyDescent="0.2">
      <c r="A108" s="10">
        <v>1</v>
      </c>
      <c r="B108" s="11" t="s">
        <v>184</v>
      </c>
      <c r="C108" s="9" t="s">
        <v>119</v>
      </c>
      <c r="D108" s="76">
        <v>1</v>
      </c>
      <c r="E108" s="77" t="s">
        <v>119</v>
      </c>
      <c r="F108" s="271">
        <v>0.56755089230060951</v>
      </c>
      <c r="G108" s="26">
        <v>97.953608502162197</v>
      </c>
      <c r="H108" s="24" t="s">
        <v>119</v>
      </c>
      <c r="I108" s="9" t="s">
        <v>119</v>
      </c>
    </row>
    <row r="109" spans="1:12" x14ac:dyDescent="0.2">
      <c r="A109" s="10">
        <v>1</v>
      </c>
      <c r="B109" s="11" t="s">
        <v>185</v>
      </c>
      <c r="C109" s="9" t="s">
        <v>119</v>
      </c>
      <c r="D109" s="76">
        <v>1</v>
      </c>
      <c r="E109" s="77" t="s">
        <v>119</v>
      </c>
      <c r="F109" s="26">
        <v>1337.25</v>
      </c>
      <c r="G109" s="26">
        <v>1337.25</v>
      </c>
      <c r="H109" s="24" t="s">
        <v>119</v>
      </c>
      <c r="I109" s="9" t="s">
        <v>119</v>
      </c>
    </row>
    <row r="110" spans="1:12" hidden="1" x14ac:dyDescent="0.2">
      <c r="A110" s="10">
        <v>0</v>
      </c>
      <c r="B110" s="11" t="s">
        <v>186</v>
      </c>
      <c r="C110" s="9" t="s">
        <v>119</v>
      </c>
      <c r="D110" s="76" t="s">
        <v>119</v>
      </c>
      <c r="E110" s="77" t="s">
        <v>119</v>
      </c>
      <c r="F110" s="77" t="s">
        <v>119</v>
      </c>
      <c r="G110" s="78" t="s">
        <v>119</v>
      </c>
      <c r="H110" s="9" t="s">
        <v>119</v>
      </c>
      <c r="I110" s="9" t="s">
        <v>119</v>
      </c>
    </row>
    <row r="111" spans="1:12" hidden="1" x14ac:dyDescent="0.2">
      <c r="A111" s="10">
        <v>0</v>
      </c>
      <c r="B111" s="88" t="s">
        <v>187</v>
      </c>
      <c r="C111" s="9" t="s">
        <v>119</v>
      </c>
      <c r="D111" s="76" t="s">
        <v>119</v>
      </c>
      <c r="E111" s="77" t="s">
        <v>119</v>
      </c>
      <c r="F111" s="85" t="s">
        <v>119</v>
      </c>
      <c r="G111" s="89" t="s">
        <v>119</v>
      </c>
      <c r="H111" s="24" t="s">
        <v>119</v>
      </c>
      <c r="I111" s="9" t="s">
        <v>119</v>
      </c>
    </row>
    <row r="112" spans="1:12" x14ac:dyDescent="0.2">
      <c r="A112" s="10">
        <v>1</v>
      </c>
      <c r="B112" s="33" t="s">
        <v>7</v>
      </c>
      <c r="C112" s="34" t="s">
        <v>119</v>
      </c>
      <c r="D112" s="34" t="s">
        <v>119</v>
      </c>
      <c r="E112" s="35" t="s">
        <v>119</v>
      </c>
      <c r="F112" s="157" t="s">
        <v>119</v>
      </c>
      <c r="G112" s="36">
        <v>24690.668373618533</v>
      </c>
      <c r="H112" s="35" t="s">
        <v>119</v>
      </c>
      <c r="I112" s="34" t="s">
        <v>119</v>
      </c>
      <c r="L112" s="63" t="e">
        <f>+L94-G105-G106</f>
        <v>#VALUE!</v>
      </c>
    </row>
    <row r="113" spans="1:14" x14ac:dyDescent="0.2">
      <c r="A113" s="10">
        <v>1</v>
      </c>
      <c r="B113" s="33" t="s">
        <v>8</v>
      </c>
      <c r="C113" s="42" t="s">
        <v>119</v>
      </c>
      <c r="D113" s="42" t="s">
        <v>119</v>
      </c>
      <c r="E113" s="41" t="s">
        <v>119</v>
      </c>
      <c r="F113" s="158">
        <v>0.98762673494474129</v>
      </c>
      <c r="G113" s="60" t="s">
        <v>119</v>
      </c>
      <c r="H113" s="42" t="s">
        <v>119</v>
      </c>
      <c r="I113" s="42" t="s">
        <v>119</v>
      </c>
      <c r="L113" s="10" t="e">
        <f>L112/G9-F113</f>
        <v>#VALUE!</v>
      </c>
      <c r="N113" s="10">
        <v>103.01585543620462</v>
      </c>
    </row>
    <row r="115" spans="1:14" x14ac:dyDescent="0.2">
      <c r="B115" s="176" t="s">
        <v>57</v>
      </c>
    </row>
  </sheetData>
  <autoFilter ref="A1:H113">
    <filterColumn colId="0">
      <filters>
        <filter val="1"/>
      </filters>
    </filterColumn>
  </autoFilter>
  <phoneticPr fontId="42" type="noConversion"/>
  <conditionalFormatting sqref="E25:E26 D22:D26 F22:I26 E22:E23 D20:I21 C33 D27:I27 E74:I80 I55:I73 I81 C3:I3 I86 D87:I89 I90:I91 I93 D92:I92 D31:I54 E82:I85 E55:H72 D55:D85">
    <cfRule type="cellIs" dxfId="7" priority="1" stopIfTrue="1" operator="equal">
      <formula>0</formula>
    </cfRule>
  </conditionalFormatting>
  <pageMargins left="0.75" right="0.75" top="1" bottom="1" header="0" footer="0"/>
  <pageSetup paperSize="9" scale="88" orientation="portrait" r:id="rId1"/>
  <headerFooter alignWithMargins="0"/>
  <colBreaks count="1" manualBreakCount="1">
    <brk id="9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M115"/>
  <sheetViews>
    <sheetView workbookViewId="0"/>
  </sheetViews>
  <sheetFormatPr defaultRowHeight="12" x14ac:dyDescent="0.2"/>
  <cols>
    <col min="1" max="1" width="3.28515625" style="10" customWidth="1"/>
    <col min="2" max="2" width="40.7109375" style="10" customWidth="1"/>
    <col min="3" max="3" width="4.85546875" style="10" customWidth="1"/>
    <col min="4" max="4" width="10.28515625" style="10" bestFit="1" customWidth="1"/>
    <col min="5" max="5" width="4.85546875" style="10" customWidth="1"/>
    <col min="6" max="6" width="9.7109375" style="10" customWidth="1"/>
    <col min="7" max="7" width="9.140625" style="63"/>
    <col min="8" max="8" width="9.140625" style="10"/>
    <col min="9" max="9" width="6.5703125" style="23" customWidth="1"/>
    <col min="10" max="10" width="9.140625" style="10"/>
    <col min="11" max="11" width="0" style="10" hidden="1" customWidth="1"/>
    <col min="12" max="12" width="9.140625" style="10" hidden="1" customWidth="1"/>
    <col min="13" max="13" width="0" style="10" hidden="1" customWidth="1"/>
    <col min="14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63">
        <v>7</v>
      </c>
      <c r="H1" s="10">
        <v>8</v>
      </c>
    </row>
    <row r="2" spans="1:9" hidden="1" x14ac:dyDescent="0.2">
      <c r="G2" s="10"/>
    </row>
    <row r="3" spans="1:9" x14ac:dyDescent="0.2">
      <c r="A3" s="10">
        <v>1</v>
      </c>
      <c r="B3" s="95" t="s">
        <v>118</v>
      </c>
      <c r="C3" s="27" t="s">
        <v>119</v>
      </c>
      <c r="D3" s="27" t="s">
        <v>119</v>
      </c>
      <c r="E3" s="27" t="s">
        <v>119</v>
      </c>
      <c r="F3" s="27" t="s">
        <v>119</v>
      </c>
      <c r="G3" s="27" t="s">
        <v>119</v>
      </c>
      <c r="H3" s="27" t="s">
        <v>119</v>
      </c>
      <c r="I3" s="27" t="s">
        <v>119</v>
      </c>
    </row>
    <row r="4" spans="1:9" x14ac:dyDescent="0.2">
      <c r="A4" s="10">
        <v>1</v>
      </c>
      <c r="B4" s="95" t="s">
        <v>0</v>
      </c>
      <c r="C4" s="24" t="s">
        <v>119</v>
      </c>
      <c r="D4" s="24" t="s">
        <v>119</v>
      </c>
      <c r="E4" s="24" t="s">
        <v>119</v>
      </c>
      <c r="F4" s="24" t="s">
        <v>119</v>
      </c>
      <c r="G4" s="24" t="s">
        <v>119</v>
      </c>
      <c r="H4" s="24" t="s">
        <v>119</v>
      </c>
      <c r="I4" s="25" t="s">
        <v>119</v>
      </c>
    </row>
    <row r="5" spans="1:9" x14ac:dyDescent="0.2">
      <c r="A5" s="10">
        <v>1</v>
      </c>
      <c r="B5" s="24" t="s">
        <v>119</v>
      </c>
      <c r="C5" s="24" t="s">
        <v>119</v>
      </c>
      <c r="D5" s="61" t="s">
        <v>119</v>
      </c>
      <c r="E5" s="62" t="s">
        <v>119</v>
      </c>
      <c r="F5" s="62" t="s">
        <v>119</v>
      </c>
      <c r="G5" s="175" t="s">
        <v>120</v>
      </c>
      <c r="H5" s="62"/>
      <c r="I5" s="61" t="s">
        <v>119</v>
      </c>
    </row>
    <row r="6" spans="1:9" x14ac:dyDescent="0.2">
      <c r="A6" s="10">
        <v>1</v>
      </c>
      <c r="B6" s="79" t="s">
        <v>121</v>
      </c>
      <c r="C6" s="24" t="s">
        <v>119</v>
      </c>
      <c r="D6" s="61" t="s">
        <v>119</v>
      </c>
      <c r="E6" s="62" t="s">
        <v>119</v>
      </c>
      <c r="F6" s="62" t="s">
        <v>119</v>
      </c>
      <c r="G6" s="62" t="s">
        <v>119</v>
      </c>
      <c r="H6" s="62" t="s">
        <v>119</v>
      </c>
      <c r="I6" s="61" t="s">
        <v>119</v>
      </c>
    </row>
    <row r="7" spans="1:9" x14ac:dyDescent="0.2">
      <c r="A7" s="10">
        <v>1</v>
      </c>
      <c r="B7" s="95" t="s">
        <v>261</v>
      </c>
      <c r="C7" s="24" t="s">
        <v>119</v>
      </c>
      <c r="D7" s="61" t="s">
        <v>119</v>
      </c>
      <c r="E7" s="62" t="s">
        <v>119</v>
      </c>
      <c r="F7" s="62" t="s">
        <v>119</v>
      </c>
      <c r="G7" s="62" t="s">
        <v>119</v>
      </c>
      <c r="H7" s="62" t="s">
        <v>119</v>
      </c>
      <c r="I7" s="61" t="s">
        <v>119</v>
      </c>
    </row>
    <row r="8" spans="1:9" x14ac:dyDescent="0.2">
      <c r="A8" s="10">
        <v>1</v>
      </c>
      <c r="B8" s="24" t="s">
        <v>119</v>
      </c>
      <c r="C8" s="24" t="s">
        <v>119</v>
      </c>
      <c r="D8" s="61" t="s">
        <v>119</v>
      </c>
      <c r="E8" s="62" t="s">
        <v>119</v>
      </c>
      <c r="F8" s="62" t="s">
        <v>119</v>
      </c>
      <c r="G8" s="62" t="s">
        <v>119</v>
      </c>
      <c r="H8" s="62" t="s">
        <v>119</v>
      </c>
      <c r="I8" s="61" t="s">
        <v>119</v>
      </c>
    </row>
    <row r="9" spans="1:9" x14ac:dyDescent="0.2">
      <c r="A9" s="10">
        <v>1</v>
      </c>
      <c r="B9" s="95" t="s">
        <v>122</v>
      </c>
      <c r="C9" s="95" t="s">
        <v>119</v>
      </c>
      <c r="D9" s="101" t="s">
        <v>119</v>
      </c>
      <c r="E9" s="102" t="s">
        <v>119</v>
      </c>
      <c r="F9" s="102" t="s">
        <v>119</v>
      </c>
      <c r="G9" s="144">
        <v>25000</v>
      </c>
      <c r="H9" s="145" t="s">
        <v>1</v>
      </c>
      <c r="I9" s="61" t="s">
        <v>119</v>
      </c>
    </row>
    <row r="10" spans="1:9" x14ac:dyDescent="0.2">
      <c r="A10" s="10">
        <v>1</v>
      </c>
      <c r="B10" s="24" t="s">
        <v>119</v>
      </c>
      <c r="C10" s="24" t="s">
        <v>119</v>
      </c>
      <c r="D10" s="61" t="s">
        <v>119</v>
      </c>
      <c r="E10" s="62" t="s">
        <v>119</v>
      </c>
      <c r="F10" s="62" t="s">
        <v>119</v>
      </c>
      <c r="G10" s="96" t="s">
        <v>119</v>
      </c>
      <c r="H10" s="97" t="s">
        <v>119</v>
      </c>
      <c r="I10" s="61" t="s">
        <v>119</v>
      </c>
    </row>
    <row r="11" spans="1:9" x14ac:dyDescent="0.2">
      <c r="A11" s="10">
        <v>1</v>
      </c>
      <c r="B11" s="24" t="s">
        <v>123</v>
      </c>
      <c r="C11" s="24" t="s">
        <v>119</v>
      </c>
      <c r="D11" s="61" t="s">
        <v>119</v>
      </c>
      <c r="E11" s="62" t="s">
        <v>119</v>
      </c>
      <c r="F11" s="62" t="s">
        <v>119</v>
      </c>
      <c r="G11" s="179">
        <v>27777.777777777777</v>
      </c>
      <c r="H11" s="97" t="s">
        <v>1</v>
      </c>
      <c r="I11" s="61" t="s">
        <v>119</v>
      </c>
    </row>
    <row r="12" spans="1:9" x14ac:dyDescent="0.2">
      <c r="A12" s="10">
        <v>1</v>
      </c>
      <c r="B12" s="24" t="s">
        <v>124</v>
      </c>
      <c r="C12" s="24" t="s">
        <v>119</v>
      </c>
      <c r="D12" s="61" t="s">
        <v>119</v>
      </c>
      <c r="E12" s="62" t="s">
        <v>119</v>
      </c>
      <c r="F12" s="62" t="s">
        <v>119</v>
      </c>
      <c r="G12" s="179">
        <v>10</v>
      </c>
      <c r="H12" s="73" t="s">
        <v>2</v>
      </c>
      <c r="I12" s="61" t="s">
        <v>119</v>
      </c>
    </row>
    <row r="13" spans="1:9" x14ac:dyDescent="0.2">
      <c r="A13" s="10">
        <v>1</v>
      </c>
      <c r="B13" s="24" t="s">
        <v>119</v>
      </c>
      <c r="C13" s="24" t="s">
        <v>119</v>
      </c>
      <c r="D13" s="61" t="s">
        <v>119</v>
      </c>
      <c r="E13" s="62" t="s">
        <v>119</v>
      </c>
      <c r="F13" s="62" t="s">
        <v>119</v>
      </c>
      <c r="G13" s="179" t="s">
        <v>119</v>
      </c>
      <c r="H13" s="62" t="s">
        <v>119</v>
      </c>
      <c r="I13" s="61" t="s">
        <v>119</v>
      </c>
    </row>
    <row r="14" spans="1:9" hidden="1" x14ac:dyDescent="0.2">
      <c r="A14" s="10">
        <v>0</v>
      </c>
      <c r="B14" s="24" t="s">
        <v>119</v>
      </c>
      <c r="C14" s="24" t="s">
        <v>119</v>
      </c>
      <c r="D14" s="61" t="s">
        <v>119</v>
      </c>
      <c r="E14" s="62" t="s">
        <v>119</v>
      </c>
      <c r="F14" s="62" t="s">
        <v>119</v>
      </c>
      <c r="G14" s="40" t="s">
        <v>119</v>
      </c>
      <c r="H14" s="73" t="s">
        <v>119</v>
      </c>
      <c r="I14" s="61" t="s">
        <v>119</v>
      </c>
    </row>
    <row r="15" spans="1:9" x14ac:dyDescent="0.2">
      <c r="A15" s="10">
        <v>1</v>
      </c>
      <c r="B15" s="24" t="s">
        <v>125</v>
      </c>
      <c r="C15" s="24" t="s">
        <v>119</v>
      </c>
      <c r="D15" s="61" t="s">
        <v>119</v>
      </c>
      <c r="E15" s="62" t="s">
        <v>119</v>
      </c>
      <c r="F15" s="62" t="s">
        <v>119</v>
      </c>
      <c r="G15" s="248">
        <v>0.5</v>
      </c>
      <c r="H15" s="73" t="s">
        <v>3</v>
      </c>
      <c r="I15" s="61" t="s">
        <v>119</v>
      </c>
    </row>
    <row r="16" spans="1:9" x14ac:dyDescent="0.2">
      <c r="A16" s="10">
        <v>1</v>
      </c>
      <c r="B16" s="24" t="s">
        <v>126</v>
      </c>
      <c r="C16" s="24" t="s">
        <v>119</v>
      </c>
      <c r="D16" s="61" t="s">
        <v>119</v>
      </c>
      <c r="E16" s="62" t="s">
        <v>119</v>
      </c>
      <c r="F16" s="62" t="s">
        <v>119</v>
      </c>
      <c r="G16" s="179">
        <v>1</v>
      </c>
      <c r="H16" s="73" t="s">
        <v>127</v>
      </c>
      <c r="I16" s="61" t="s">
        <v>119</v>
      </c>
    </row>
    <row r="17" spans="1:12" x14ac:dyDescent="0.2">
      <c r="A17" s="10">
        <v>1</v>
      </c>
      <c r="B17" s="24" t="s">
        <v>119</v>
      </c>
      <c r="C17" s="24" t="s">
        <v>119</v>
      </c>
      <c r="D17" s="61" t="s">
        <v>119</v>
      </c>
      <c r="E17" s="62" t="s">
        <v>119</v>
      </c>
      <c r="F17" s="62" t="s">
        <v>119</v>
      </c>
      <c r="G17" s="179" t="s">
        <v>119</v>
      </c>
      <c r="H17" s="73" t="s">
        <v>119</v>
      </c>
      <c r="I17" s="61" t="s">
        <v>119</v>
      </c>
    </row>
    <row r="18" spans="1:12" x14ac:dyDescent="0.2">
      <c r="A18" s="10">
        <v>1</v>
      </c>
      <c r="B18" s="24" t="s">
        <v>128</v>
      </c>
      <c r="C18" s="25" t="s">
        <v>119</v>
      </c>
      <c r="D18" s="25" t="s">
        <v>119</v>
      </c>
      <c r="E18" s="25" t="s">
        <v>119</v>
      </c>
      <c r="F18" s="25" t="s">
        <v>119</v>
      </c>
      <c r="G18" s="179">
        <v>15.391999999999999</v>
      </c>
      <c r="H18" s="73" t="s">
        <v>2</v>
      </c>
      <c r="I18" s="25" t="s">
        <v>119</v>
      </c>
    </row>
    <row r="19" spans="1:12" x14ac:dyDescent="0.2">
      <c r="A19" s="10">
        <v>1</v>
      </c>
      <c r="B19" s="24" t="s">
        <v>119</v>
      </c>
      <c r="C19" s="25" t="s">
        <v>119</v>
      </c>
      <c r="D19" s="61" t="s">
        <v>119</v>
      </c>
      <c r="E19" s="62" t="s">
        <v>119</v>
      </c>
      <c r="F19" s="62" t="s">
        <v>119</v>
      </c>
      <c r="G19" s="62" t="s">
        <v>119</v>
      </c>
      <c r="H19" s="62" t="s">
        <v>119</v>
      </c>
      <c r="I19" s="61" t="s">
        <v>119</v>
      </c>
    </row>
    <row r="20" spans="1:12" hidden="1" x14ac:dyDescent="0.2">
      <c r="A20" s="10">
        <v>0</v>
      </c>
      <c r="B20" s="24" t="s">
        <v>119</v>
      </c>
      <c r="C20" s="27" t="s">
        <v>119</v>
      </c>
      <c r="D20" s="27" t="s">
        <v>119</v>
      </c>
      <c r="E20" s="24" t="s">
        <v>119</v>
      </c>
      <c r="F20" s="28" t="s">
        <v>119</v>
      </c>
      <c r="G20" s="27" t="s">
        <v>119</v>
      </c>
      <c r="H20" s="24" t="s">
        <v>119</v>
      </c>
      <c r="I20" s="25" t="s">
        <v>119</v>
      </c>
    </row>
    <row r="21" spans="1:12" x14ac:dyDescent="0.2">
      <c r="A21" s="10">
        <v>1</v>
      </c>
      <c r="B21" s="24" t="s">
        <v>130</v>
      </c>
      <c r="C21" s="27" t="s">
        <v>119</v>
      </c>
      <c r="D21" s="27" t="s">
        <v>119</v>
      </c>
      <c r="E21" s="24" t="s">
        <v>119</v>
      </c>
      <c r="F21" s="24" t="s">
        <v>119</v>
      </c>
      <c r="G21" s="200">
        <v>40000</v>
      </c>
      <c r="H21" s="24" t="s">
        <v>131</v>
      </c>
      <c r="I21" s="24" t="s">
        <v>119</v>
      </c>
    </row>
    <row r="22" spans="1:12" hidden="1" x14ac:dyDescent="0.2">
      <c r="A22" s="10">
        <v>0</v>
      </c>
      <c r="B22" s="24" t="s">
        <v>119</v>
      </c>
      <c r="C22" s="27" t="s">
        <v>119</v>
      </c>
      <c r="D22" s="29" t="s">
        <v>119</v>
      </c>
      <c r="E22" s="24" t="s">
        <v>119</v>
      </c>
      <c r="F22" s="28" t="s">
        <v>119</v>
      </c>
      <c r="G22" s="27" t="s">
        <v>119</v>
      </c>
      <c r="H22" s="24" t="s">
        <v>119</v>
      </c>
      <c r="I22" s="24" t="s">
        <v>119</v>
      </c>
    </row>
    <row r="23" spans="1:12" x14ac:dyDescent="0.2">
      <c r="A23" s="10">
        <v>1</v>
      </c>
      <c r="B23" s="24" t="s">
        <v>262</v>
      </c>
      <c r="C23" s="27" t="s">
        <v>119</v>
      </c>
      <c r="D23" s="29" t="s">
        <v>119</v>
      </c>
      <c r="E23" s="24" t="s">
        <v>119</v>
      </c>
      <c r="F23" s="28" t="s">
        <v>119</v>
      </c>
      <c r="G23" s="32" t="s">
        <v>105</v>
      </c>
      <c r="H23" s="24" t="s">
        <v>119</v>
      </c>
      <c r="I23" s="24" t="s">
        <v>119</v>
      </c>
    </row>
    <row r="24" spans="1:12" ht="13.5" x14ac:dyDescent="0.2">
      <c r="A24" s="10">
        <v>1</v>
      </c>
      <c r="B24" s="24" t="s">
        <v>263</v>
      </c>
      <c r="C24" s="27" t="s">
        <v>119</v>
      </c>
      <c r="D24" s="29" t="s">
        <v>119</v>
      </c>
      <c r="E24" s="58" t="s">
        <v>119</v>
      </c>
      <c r="F24" s="28" t="s">
        <v>119</v>
      </c>
      <c r="G24" s="32" t="s">
        <v>104</v>
      </c>
      <c r="H24" s="24"/>
      <c r="I24" s="24"/>
    </row>
    <row r="25" spans="1:12" hidden="1" x14ac:dyDescent="0.2">
      <c r="A25" s="10">
        <v>0</v>
      </c>
      <c r="B25" s="24" t="s">
        <v>119</v>
      </c>
      <c r="C25" s="27" t="s">
        <v>119</v>
      </c>
      <c r="D25" s="27" t="s">
        <v>119</v>
      </c>
      <c r="E25" s="24" t="s">
        <v>119</v>
      </c>
      <c r="F25" s="28" t="s">
        <v>119</v>
      </c>
      <c r="G25" s="27" t="s">
        <v>119</v>
      </c>
      <c r="H25" s="24" t="s">
        <v>119</v>
      </c>
      <c r="I25" s="24" t="s">
        <v>119</v>
      </c>
    </row>
    <row r="26" spans="1:12" hidden="1" x14ac:dyDescent="0.2">
      <c r="A26" s="10">
        <v>0</v>
      </c>
      <c r="B26" s="24" t="s">
        <v>119</v>
      </c>
      <c r="C26" s="27" t="s">
        <v>119</v>
      </c>
      <c r="D26" s="29" t="s">
        <v>119</v>
      </c>
      <c r="E26" s="24" t="s">
        <v>119</v>
      </c>
      <c r="F26" s="28" t="s">
        <v>119</v>
      </c>
      <c r="G26" s="27" t="s">
        <v>119</v>
      </c>
      <c r="H26" s="24" t="s">
        <v>119</v>
      </c>
      <c r="I26" s="24" t="s">
        <v>119</v>
      </c>
    </row>
    <row r="27" spans="1:12" hidden="1" x14ac:dyDescent="0.2">
      <c r="A27" s="10">
        <v>0</v>
      </c>
      <c r="B27" s="24" t="s">
        <v>119</v>
      </c>
      <c r="C27" s="27" t="s">
        <v>119</v>
      </c>
      <c r="D27" s="27" t="s">
        <v>119</v>
      </c>
      <c r="E27" s="24" t="s">
        <v>119</v>
      </c>
      <c r="F27" s="28" t="s">
        <v>119</v>
      </c>
      <c r="G27" s="27" t="s">
        <v>119</v>
      </c>
      <c r="H27" s="24" t="s">
        <v>119</v>
      </c>
      <c r="I27" s="24" t="s">
        <v>119</v>
      </c>
    </row>
    <row r="28" spans="1:12" x14ac:dyDescent="0.2">
      <c r="A28" s="10">
        <v>1</v>
      </c>
      <c r="B28" s="24"/>
      <c r="C28" s="27" t="s">
        <v>119</v>
      </c>
      <c r="D28" s="61" t="s">
        <v>119</v>
      </c>
      <c r="E28" s="62" t="s">
        <v>119</v>
      </c>
      <c r="F28" s="62" t="s">
        <v>119</v>
      </c>
      <c r="G28" s="62" t="s">
        <v>119</v>
      </c>
      <c r="H28" s="62" t="s">
        <v>119</v>
      </c>
      <c r="I28" s="61" t="s">
        <v>119</v>
      </c>
      <c r="L28" s="10" t="s">
        <v>9</v>
      </c>
    </row>
    <row r="29" spans="1:12" x14ac:dyDescent="0.2">
      <c r="A29" s="10">
        <v>1</v>
      </c>
      <c r="B29" s="159">
        <v>0</v>
      </c>
      <c r="C29" s="160" t="s">
        <v>119</v>
      </c>
      <c r="D29" s="161" t="s">
        <v>132</v>
      </c>
      <c r="E29" s="162" t="s">
        <v>119</v>
      </c>
      <c r="F29" s="162" t="s">
        <v>133</v>
      </c>
      <c r="G29" s="162" t="s">
        <v>134</v>
      </c>
      <c r="H29" s="162" t="s">
        <v>119</v>
      </c>
      <c r="I29" s="161" t="s">
        <v>135</v>
      </c>
    </row>
    <row r="30" spans="1:12" x14ac:dyDescent="0.2">
      <c r="A30" s="10">
        <v>1</v>
      </c>
      <c r="B30" s="163" t="s">
        <v>136</v>
      </c>
      <c r="C30" s="164" t="s">
        <v>119</v>
      </c>
      <c r="D30" s="165" t="s">
        <v>3</v>
      </c>
      <c r="E30" s="165" t="s">
        <v>119</v>
      </c>
      <c r="F30" s="165" t="s">
        <v>137</v>
      </c>
      <c r="G30" s="165" t="s">
        <v>108</v>
      </c>
      <c r="H30" s="165" t="s">
        <v>119</v>
      </c>
      <c r="I30" s="166" t="s">
        <v>138</v>
      </c>
    </row>
    <row r="31" spans="1:12" x14ac:dyDescent="0.2">
      <c r="A31" s="10">
        <v>1</v>
      </c>
      <c r="B31" s="90" t="s">
        <v>139</v>
      </c>
      <c r="C31" s="91" t="s">
        <v>119</v>
      </c>
      <c r="D31" s="91" t="s">
        <v>119</v>
      </c>
      <c r="E31" s="91" t="s">
        <v>119</v>
      </c>
      <c r="F31" s="91" t="s">
        <v>119</v>
      </c>
      <c r="G31" s="91" t="s">
        <v>119</v>
      </c>
      <c r="H31" s="91">
        <v>158.26869445108278</v>
      </c>
      <c r="I31" s="27" t="s">
        <v>119</v>
      </c>
      <c r="L31" s="63">
        <f>+H31</f>
        <v>158.26869445108278</v>
      </c>
    </row>
    <row r="32" spans="1:12" hidden="1" x14ac:dyDescent="0.2">
      <c r="A32" s="10">
        <v>0</v>
      </c>
      <c r="B32" s="11" t="s">
        <v>264</v>
      </c>
      <c r="C32" s="75" t="s">
        <v>119</v>
      </c>
      <c r="D32" s="7" t="s">
        <v>119</v>
      </c>
      <c r="E32" s="9" t="s">
        <v>119</v>
      </c>
      <c r="F32" s="81" t="s">
        <v>119</v>
      </c>
      <c r="G32" s="24" t="s">
        <v>119</v>
      </c>
      <c r="H32" s="24" t="s">
        <v>119</v>
      </c>
      <c r="I32" s="24" t="s">
        <v>119</v>
      </c>
    </row>
    <row r="33" spans="1:13" x14ac:dyDescent="0.2">
      <c r="A33" s="10">
        <v>1</v>
      </c>
      <c r="B33" s="26" t="s">
        <v>141</v>
      </c>
      <c r="C33" s="27" t="s">
        <v>119</v>
      </c>
      <c r="D33" s="27">
        <v>15000</v>
      </c>
      <c r="E33" s="27" t="s">
        <v>119</v>
      </c>
      <c r="F33" s="71">
        <v>1.0551246296738852E-2</v>
      </c>
      <c r="G33" s="27">
        <v>158.26869445108278</v>
      </c>
      <c r="H33" s="27" t="s">
        <v>119</v>
      </c>
      <c r="I33" s="27">
        <v>0.59847708712057046</v>
      </c>
    </row>
    <row r="34" spans="1:13" x14ac:dyDescent="0.2">
      <c r="A34" s="10">
        <v>1</v>
      </c>
      <c r="B34" s="43" t="s">
        <v>142</v>
      </c>
      <c r="C34" s="91" t="s">
        <v>119</v>
      </c>
      <c r="D34" s="91" t="s">
        <v>119</v>
      </c>
      <c r="E34" s="91" t="s">
        <v>119</v>
      </c>
      <c r="F34" s="93" t="s">
        <v>119</v>
      </c>
      <c r="G34" s="91" t="s">
        <v>119</v>
      </c>
      <c r="H34" s="91">
        <v>8924.501425545559</v>
      </c>
      <c r="I34" s="27" t="s">
        <v>119</v>
      </c>
      <c r="L34" s="10">
        <f>SUBTOTAL(9,G35:G52)</f>
        <v>8924.5014255455608</v>
      </c>
    </row>
    <row r="35" spans="1:13" x14ac:dyDescent="0.2">
      <c r="A35" s="10">
        <v>1</v>
      </c>
      <c r="B35" s="26" t="s">
        <v>144</v>
      </c>
      <c r="C35" s="27" t="s">
        <v>119</v>
      </c>
      <c r="D35" s="27">
        <v>40000</v>
      </c>
      <c r="E35" s="27" t="s">
        <v>119</v>
      </c>
      <c r="F35" s="71">
        <v>0.1055</v>
      </c>
      <c r="G35" s="27">
        <v>4220</v>
      </c>
      <c r="H35" s="27" t="s">
        <v>119</v>
      </c>
      <c r="I35" s="27">
        <v>15.957503891771877</v>
      </c>
      <c r="M35" s="63"/>
    </row>
    <row r="36" spans="1:13" x14ac:dyDescent="0.2">
      <c r="A36" s="10">
        <v>1</v>
      </c>
      <c r="B36" s="26" t="s">
        <v>143</v>
      </c>
      <c r="C36" s="27" t="s">
        <v>119</v>
      </c>
      <c r="D36" s="27">
        <v>40000</v>
      </c>
      <c r="E36" s="27" t="s">
        <v>119</v>
      </c>
      <c r="F36" s="71">
        <v>6.5500000000000003E-2</v>
      </c>
      <c r="G36" s="27">
        <v>2620</v>
      </c>
      <c r="H36" s="27" t="s">
        <v>119</v>
      </c>
      <c r="I36" s="27">
        <v>9.9072654493939147</v>
      </c>
    </row>
    <row r="37" spans="1:13" x14ac:dyDescent="0.2">
      <c r="A37" s="10">
        <v>1</v>
      </c>
      <c r="B37" s="26" t="s">
        <v>145</v>
      </c>
      <c r="C37" s="27" t="s">
        <v>119</v>
      </c>
      <c r="D37" s="27">
        <v>10</v>
      </c>
      <c r="E37" s="27" t="s">
        <v>119</v>
      </c>
      <c r="F37" s="71">
        <v>0.94000000000000006</v>
      </c>
      <c r="G37" s="27">
        <v>9.4</v>
      </c>
      <c r="H37" s="27" t="s">
        <v>119</v>
      </c>
      <c r="I37" s="27">
        <v>3.554515084897053E-2</v>
      </c>
    </row>
    <row r="38" spans="1:13" x14ac:dyDescent="0.2">
      <c r="A38" s="10">
        <v>1</v>
      </c>
      <c r="B38" s="11" t="s">
        <v>265</v>
      </c>
      <c r="C38" s="75" t="s">
        <v>119</v>
      </c>
      <c r="D38" s="27">
        <v>10</v>
      </c>
      <c r="E38" s="9" t="s">
        <v>119</v>
      </c>
      <c r="F38" s="28">
        <v>7.3600000000000012</v>
      </c>
      <c r="G38" s="27">
        <v>73.600000000000009</v>
      </c>
      <c r="H38" s="24" t="s">
        <v>119</v>
      </c>
      <c r="I38" s="24">
        <v>0.27831096834938635</v>
      </c>
    </row>
    <row r="39" spans="1:13" x14ac:dyDescent="0.2">
      <c r="A39" s="10">
        <v>1</v>
      </c>
      <c r="B39" s="11" t="s">
        <v>148</v>
      </c>
      <c r="C39" s="75" t="s">
        <v>119</v>
      </c>
      <c r="D39" s="82">
        <v>631.71064040629255</v>
      </c>
      <c r="E39" s="9" t="s">
        <v>119</v>
      </c>
      <c r="F39" s="13">
        <v>0.35984375882779096</v>
      </c>
      <c r="G39" s="27">
        <v>227.31713133531133</v>
      </c>
      <c r="H39" s="24" t="s">
        <v>119</v>
      </c>
      <c r="I39" s="24">
        <v>0.85957677913498809</v>
      </c>
    </row>
    <row r="40" spans="1:13" hidden="1" x14ac:dyDescent="0.2">
      <c r="A40" s="10">
        <v>0</v>
      </c>
      <c r="B40" s="11" t="s">
        <v>53</v>
      </c>
      <c r="C40" s="75" t="s">
        <v>119</v>
      </c>
      <c r="D40" s="82">
        <v>124.66666666666666</v>
      </c>
      <c r="E40" s="9" t="s">
        <v>119</v>
      </c>
      <c r="F40" s="13" t="s">
        <v>119</v>
      </c>
      <c r="G40" s="27" t="s">
        <v>119</v>
      </c>
      <c r="H40" s="24" t="s">
        <v>119</v>
      </c>
      <c r="I40" s="24" t="s">
        <v>119</v>
      </c>
    </row>
    <row r="41" spans="1:13" hidden="1" x14ac:dyDescent="0.2">
      <c r="A41" s="10">
        <v>0</v>
      </c>
      <c r="B41" s="26" t="s">
        <v>12</v>
      </c>
      <c r="C41" s="27" t="s">
        <v>119</v>
      </c>
      <c r="D41" s="27">
        <v>20</v>
      </c>
      <c r="E41" s="27" t="s">
        <v>119</v>
      </c>
      <c r="F41" s="70" t="s">
        <v>119</v>
      </c>
      <c r="G41" s="27" t="s">
        <v>119</v>
      </c>
      <c r="H41" s="27" t="s">
        <v>119</v>
      </c>
      <c r="I41" s="27" t="s">
        <v>119</v>
      </c>
    </row>
    <row r="42" spans="1:13" hidden="1" x14ac:dyDescent="0.2">
      <c r="A42" s="10">
        <v>0</v>
      </c>
      <c r="B42" s="26" t="s">
        <v>54</v>
      </c>
      <c r="C42" s="27" t="s">
        <v>119</v>
      </c>
      <c r="D42" s="27">
        <v>110</v>
      </c>
      <c r="E42" s="27" t="s">
        <v>119</v>
      </c>
      <c r="F42" s="71" t="s">
        <v>119</v>
      </c>
      <c r="G42" s="27" t="s">
        <v>119</v>
      </c>
      <c r="H42" s="27" t="s">
        <v>119</v>
      </c>
      <c r="I42" s="27" t="s">
        <v>119</v>
      </c>
    </row>
    <row r="43" spans="1:13" x14ac:dyDescent="0.2">
      <c r="A43" s="10">
        <v>1</v>
      </c>
      <c r="B43" s="26" t="s">
        <v>149</v>
      </c>
      <c r="C43" s="27" t="s">
        <v>119</v>
      </c>
      <c r="D43" s="27" t="s">
        <v>119</v>
      </c>
      <c r="E43" s="27" t="s">
        <v>119</v>
      </c>
      <c r="F43" s="71" t="s">
        <v>119</v>
      </c>
      <c r="G43" s="27">
        <v>748.47088479262493</v>
      </c>
      <c r="H43" s="27" t="s">
        <v>119</v>
      </c>
      <c r="I43" s="27">
        <v>2.8302670751081167</v>
      </c>
    </row>
    <row r="44" spans="1:13" hidden="1" x14ac:dyDescent="0.2">
      <c r="A44" s="10">
        <v>0</v>
      </c>
      <c r="B44" s="26" t="s">
        <v>218</v>
      </c>
      <c r="C44" s="27" t="s">
        <v>119</v>
      </c>
      <c r="D44" s="27">
        <v>0.4</v>
      </c>
      <c r="E44" s="27" t="s">
        <v>119</v>
      </c>
      <c r="F44" s="71">
        <v>200.94</v>
      </c>
      <c r="G44" s="27">
        <v>80.376000000000005</v>
      </c>
      <c r="H44" s="27" t="s">
        <v>119</v>
      </c>
      <c r="I44" s="27">
        <v>0.30393372815285702</v>
      </c>
    </row>
    <row r="45" spans="1:13" hidden="1" x14ac:dyDescent="0.2">
      <c r="A45" s="10">
        <v>0</v>
      </c>
      <c r="B45" s="26" t="s">
        <v>153</v>
      </c>
      <c r="C45" s="27" t="s">
        <v>119</v>
      </c>
      <c r="D45" s="27">
        <v>4</v>
      </c>
      <c r="E45" s="27" t="s">
        <v>119</v>
      </c>
      <c r="F45" s="71">
        <v>26.52</v>
      </c>
      <c r="G45" s="27">
        <v>106.08</v>
      </c>
      <c r="H45" s="27" t="s">
        <v>119</v>
      </c>
      <c r="I45" s="27">
        <v>0.40113080872965889</v>
      </c>
    </row>
    <row r="46" spans="1:13" hidden="1" x14ac:dyDescent="0.2">
      <c r="A46" s="10">
        <v>0</v>
      </c>
      <c r="B46" s="26" t="s">
        <v>266</v>
      </c>
      <c r="C46" s="27" t="s">
        <v>119</v>
      </c>
      <c r="D46" s="27">
        <v>5</v>
      </c>
      <c r="E46" s="27" t="s">
        <v>119</v>
      </c>
      <c r="F46" s="71">
        <v>39.270000000000003</v>
      </c>
      <c r="G46" s="27">
        <v>196.35000000000002</v>
      </c>
      <c r="H46" s="27" t="s">
        <v>119</v>
      </c>
      <c r="I46" s="27">
        <v>0.74247769885057069</v>
      </c>
    </row>
    <row r="47" spans="1:13" hidden="1" x14ac:dyDescent="0.2">
      <c r="A47" s="10">
        <v>0</v>
      </c>
      <c r="B47" s="26" t="s">
        <v>229</v>
      </c>
      <c r="C47" s="27" t="s">
        <v>119</v>
      </c>
      <c r="D47" s="27">
        <v>1.2</v>
      </c>
      <c r="E47" s="27" t="s">
        <v>119</v>
      </c>
      <c r="F47" s="71" t="s">
        <v>119</v>
      </c>
      <c r="G47" s="27" t="s">
        <v>119</v>
      </c>
      <c r="H47" s="27" t="s">
        <v>119</v>
      </c>
      <c r="I47" s="27" t="s">
        <v>119</v>
      </c>
    </row>
    <row r="48" spans="1:13" hidden="1" x14ac:dyDescent="0.2">
      <c r="A48" s="10">
        <v>0</v>
      </c>
      <c r="B48" s="26" t="s">
        <v>252</v>
      </c>
      <c r="C48" s="27" t="s">
        <v>119</v>
      </c>
      <c r="D48" s="27">
        <v>2</v>
      </c>
      <c r="E48" s="27" t="s">
        <v>119</v>
      </c>
      <c r="F48" s="71">
        <v>118.32000000000001</v>
      </c>
      <c r="G48" s="27">
        <v>236.64000000000001</v>
      </c>
      <c r="H48" s="27" t="s">
        <v>119</v>
      </c>
      <c r="I48" s="27">
        <v>0.89483026562770085</v>
      </c>
    </row>
    <row r="49" spans="1:12" hidden="1" x14ac:dyDescent="0.2">
      <c r="A49" s="10">
        <v>0</v>
      </c>
      <c r="B49" s="26" t="s">
        <v>211</v>
      </c>
      <c r="C49" s="27" t="s">
        <v>119</v>
      </c>
      <c r="D49" s="27">
        <v>12</v>
      </c>
      <c r="E49" s="27" t="s">
        <v>119</v>
      </c>
      <c r="F49" s="71">
        <v>10.752073732718893</v>
      </c>
      <c r="G49" s="27">
        <v>129.02488479262672</v>
      </c>
      <c r="H49" s="27" t="s">
        <v>119</v>
      </c>
      <c r="I49" s="27">
        <v>0.48789457374733625</v>
      </c>
    </row>
    <row r="50" spans="1:12" x14ac:dyDescent="0.2">
      <c r="A50" s="10">
        <v>1</v>
      </c>
      <c r="B50" s="26" t="s">
        <v>267</v>
      </c>
      <c r="C50" s="27" t="s">
        <v>119</v>
      </c>
      <c r="D50" s="27">
        <v>8300</v>
      </c>
      <c r="E50" s="27" t="s">
        <v>119</v>
      </c>
      <c r="F50" s="71">
        <v>5.110424999999999E-2</v>
      </c>
      <c r="G50" s="27">
        <v>424.16527499999989</v>
      </c>
      <c r="H50" s="27" t="s">
        <v>119</v>
      </c>
      <c r="I50" s="27">
        <v>1.6039381579542624</v>
      </c>
    </row>
    <row r="51" spans="1:12" ht="12.75" customHeight="1" x14ac:dyDescent="0.2">
      <c r="A51" s="10">
        <v>1</v>
      </c>
      <c r="B51" s="26" t="s">
        <v>203</v>
      </c>
      <c r="C51" s="27" t="s">
        <v>119</v>
      </c>
      <c r="D51" s="27">
        <v>3572</v>
      </c>
      <c r="E51" s="27" t="s">
        <v>119</v>
      </c>
      <c r="F51" s="71">
        <v>4.5999999999999992E-2</v>
      </c>
      <c r="G51" s="27">
        <v>164.31199999999998</v>
      </c>
      <c r="H51" s="27" t="s">
        <v>119</v>
      </c>
      <c r="I51" s="27">
        <v>0.62132923684000485</v>
      </c>
    </row>
    <row r="52" spans="1:12" x14ac:dyDescent="0.2">
      <c r="A52" s="10">
        <v>1</v>
      </c>
      <c r="B52" s="26" t="s">
        <v>221</v>
      </c>
      <c r="C52" s="27" t="s">
        <v>119</v>
      </c>
      <c r="D52" s="27">
        <v>9000</v>
      </c>
      <c r="E52" s="27" t="s">
        <v>119</v>
      </c>
      <c r="F52" s="71">
        <v>4.8581792713069338E-2</v>
      </c>
      <c r="G52" s="27">
        <v>437.23613441762404</v>
      </c>
      <c r="H52" s="27" t="s">
        <v>119</v>
      </c>
      <c r="I52" s="27">
        <v>1.6533642930314045</v>
      </c>
      <c r="L52" s="63">
        <f>SUM(G53:G74)</f>
        <v>8979.6664864367813</v>
      </c>
    </row>
    <row r="53" spans="1:12" x14ac:dyDescent="0.2">
      <c r="A53" s="176">
        <v>1</v>
      </c>
      <c r="B53" s="43" t="s">
        <v>159</v>
      </c>
      <c r="C53" s="91" t="s">
        <v>119</v>
      </c>
      <c r="D53" s="91" t="s">
        <v>119</v>
      </c>
      <c r="E53" s="91" t="s">
        <v>119</v>
      </c>
      <c r="F53" s="93" t="s">
        <v>119</v>
      </c>
      <c r="G53" s="91" t="s">
        <v>119</v>
      </c>
      <c r="H53" s="91">
        <v>8979.6664864367813</v>
      </c>
      <c r="I53" s="27" t="s">
        <v>119</v>
      </c>
    </row>
    <row r="54" spans="1:12" x14ac:dyDescent="0.2">
      <c r="A54" s="10">
        <v>1</v>
      </c>
      <c r="B54" s="26" t="s">
        <v>160</v>
      </c>
      <c r="C54" s="27" t="s">
        <v>119</v>
      </c>
      <c r="D54" s="27">
        <v>1.4</v>
      </c>
      <c r="E54" s="27" t="s">
        <v>119</v>
      </c>
      <c r="F54" s="71">
        <v>45</v>
      </c>
      <c r="G54" s="27">
        <v>62.999999999999993</v>
      </c>
      <c r="H54" s="27" t="s">
        <v>119</v>
      </c>
      <c r="I54" s="27">
        <v>0.23822813866863227</v>
      </c>
    </row>
    <row r="55" spans="1:12" x14ac:dyDescent="0.2">
      <c r="A55" s="10">
        <v>1</v>
      </c>
      <c r="B55" s="11" t="s">
        <v>222</v>
      </c>
      <c r="C55" s="75" t="s">
        <v>119</v>
      </c>
      <c r="D55" s="27">
        <v>900</v>
      </c>
      <c r="E55" s="9" t="s">
        <v>119</v>
      </c>
      <c r="F55" s="28">
        <v>0.1396</v>
      </c>
      <c r="G55" s="27">
        <v>125.64</v>
      </c>
      <c r="H55" s="9" t="s">
        <v>119</v>
      </c>
      <c r="I55" s="24">
        <v>0.47509497368772952</v>
      </c>
    </row>
    <row r="56" spans="1:12" x14ac:dyDescent="0.2">
      <c r="A56" s="10">
        <v>1</v>
      </c>
      <c r="B56" s="11" t="s">
        <v>161</v>
      </c>
      <c r="C56" s="75" t="s">
        <v>119</v>
      </c>
      <c r="D56" s="27">
        <v>363</v>
      </c>
      <c r="E56" s="9" t="s">
        <v>119</v>
      </c>
      <c r="F56" s="154">
        <v>0.2</v>
      </c>
      <c r="G56" s="27">
        <v>72.600000000000009</v>
      </c>
      <c r="H56" s="9" t="s">
        <v>119</v>
      </c>
      <c r="I56" s="24">
        <v>0.27452956932290012</v>
      </c>
    </row>
    <row r="57" spans="1:12" x14ac:dyDescent="0.2">
      <c r="A57" s="10">
        <v>1</v>
      </c>
      <c r="B57" s="11" t="s">
        <v>162</v>
      </c>
      <c r="C57" s="75" t="s">
        <v>119</v>
      </c>
      <c r="D57" s="27">
        <v>2250000</v>
      </c>
      <c r="E57" s="9" t="s">
        <v>119</v>
      </c>
      <c r="F57" s="28">
        <v>2.5000000000000001E-4</v>
      </c>
      <c r="G57" s="27">
        <v>562.5</v>
      </c>
      <c r="H57" s="9" t="s">
        <v>119</v>
      </c>
      <c r="I57" s="24">
        <v>2.1270369523985027</v>
      </c>
    </row>
    <row r="58" spans="1:12" x14ac:dyDescent="0.2">
      <c r="A58" s="10">
        <v>1</v>
      </c>
      <c r="B58" s="11" t="s">
        <v>163</v>
      </c>
      <c r="C58" s="75" t="s">
        <v>119</v>
      </c>
      <c r="D58" s="27">
        <v>25000</v>
      </c>
      <c r="E58" s="9" t="s">
        <v>119</v>
      </c>
      <c r="F58" s="28">
        <v>0.05</v>
      </c>
      <c r="G58" s="27">
        <v>1250</v>
      </c>
      <c r="H58" s="9" t="s">
        <v>119</v>
      </c>
      <c r="I58" s="24">
        <v>4.7267487831077837</v>
      </c>
    </row>
    <row r="59" spans="1:12" x14ac:dyDescent="0.2">
      <c r="A59" s="10">
        <v>1</v>
      </c>
      <c r="B59" s="11" t="s">
        <v>164</v>
      </c>
      <c r="C59" s="75" t="s">
        <v>119</v>
      </c>
      <c r="D59" s="29">
        <v>1092.5</v>
      </c>
      <c r="E59" s="9" t="s">
        <v>119</v>
      </c>
      <c r="F59" s="28">
        <v>4.5444252873563222</v>
      </c>
      <c r="G59" s="7">
        <v>4964.7846264367818</v>
      </c>
      <c r="H59" s="9" t="s">
        <v>119</v>
      </c>
      <c r="I59" s="24">
        <v>18.773831753121829</v>
      </c>
    </row>
    <row r="60" spans="1:12" hidden="1" x14ac:dyDescent="0.2">
      <c r="A60" s="10">
        <v>0</v>
      </c>
      <c r="B60" s="11">
        <v>0</v>
      </c>
      <c r="C60" s="75" t="s">
        <v>119</v>
      </c>
      <c r="D60" s="29" t="s">
        <v>119</v>
      </c>
      <c r="E60" s="9" t="s">
        <v>119</v>
      </c>
      <c r="F60" s="9" t="s">
        <v>119</v>
      </c>
      <c r="G60" s="7" t="s">
        <v>119</v>
      </c>
      <c r="H60" s="9" t="s">
        <v>119</v>
      </c>
      <c r="I60" s="24" t="s">
        <v>119</v>
      </c>
    </row>
    <row r="61" spans="1:12" hidden="1" x14ac:dyDescent="0.2">
      <c r="A61" s="10">
        <v>0</v>
      </c>
      <c r="B61" s="11">
        <v>0</v>
      </c>
      <c r="C61" s="75" t="s">
        <v>119</v>
      </c>
      <c r="D61" s="29" t="s">
        <v>119</v>
      </c>
      <c r="E61" s="9" t="s">
        <v>119</v>
      </c>
      <c r="F61" s="9" t="s">
        <v>119</v>
      </c>
      <c r="G61" s="7" t="s">
        <v>119</v>
      </c>
      <c r="H61" s="9" t="s">
        <v>119</v>
      </c>
      <c r="I61" s="24" t="s">
        <v>119</v>
      </c>
    </row>
    <row r="62" spans="1:12" hidden="1" x14ac:dyDescent="0.2">
      <c r="A62" s="10">
        <v>0</v>
      </c>
      <c r="B62" s="11">
        <v>0</v>
      </c>
      <c r="C62" s="75" t="s">
        <v>119</v>
      </c>
      <c r="D62" s="29" t="s">
        <v>119</v>
      </c>
      <c r="E62" s="9" t="s">
        <v>119</v>
      </c>
      <c r="F62" s="9" t="s">
        <v>119</v>
      </c>
      <c r="G62" s="7" t="s">
        <v>119</v>
      </c>
      <c r="H62" s="9" t="s">
        <v>119</v>
      </c>
      <c r="I62" s="24" t="s">
        <v>119</v>
      </c>
    </row>
    <row r="63" spans="1:12" hidden="1" x14ac:dyDescent="0.2">
      <c r="A63" s="10">
        <v>0</v>
      </c>
      <c r="B63" s="11">
        <v>0</v>
      </c>
      <c r="C63" s="75" t="s">
        <v>119</v>
      </c>
      <c r="D63" s="29" t="s">
        <v>119</v>
      </c>
      <c r="E63" s="9" t="s">
        <v>119</v>
      </c>
      <c r="F63" s="9" t="s">
        <v>119</v>
      </c>
      <c r="G63" s="7" t="s">
        <v>119</v>
      </c>
      <c r="H63" s="9" t="s">
        <v>119</v>
      </c>
      <c r="I63" s="24" t="s">
        <v>119</v>
      </c>
    </row>
    <row r="64" spans="1:12" hidden="1" x14ac:dyDescent="0.2">
      <c r="A64" s="10">
        <v>0</v>
      </c>
      <c r="B64" s="11">
        <v>0</v>
      </c>
      <c r="C64" s="75" t="s">
        <v>119</v>
      </c>
      <c r="D64" s="29" t="s">
        <v>119</v>
      </c>
      <c r="E64" s="9" t="s">
        <v>119</v>
      </c>
      <c r="F64" s="9" t="s">
        <v>119</v>
      </c>
      <c r="G64" s="7" t="s">
        <v>119</v>
      </c>
      <c r="H64" s="9" t="s">
        <v>119</v>
      </c>
      <c r="I64" s="24" t="s">
        <v>119</v>
      </c>
    </row>
    <row r="65" spans="1:12" hidden="1" x14ac:dyDescent="0.2">
      <c r="A65" s="10">
        <v>0</v>
      </c>
      <c r="B65" s="11">
        <v>0</v>
      </c>
      <c r="C65" s="75" t="s">
        <v>119</v>
      </c>
      <c r="D65" s="29" t="s">
        <v>119</v>
      </c>
      <c r="E65" s="9" t="s">
        <v>119</v>
      </c>
      <c r="F65" s="9" t="s">
        <v>119</v>
      </c>
      <c r="G65" s="7" t="s">
        <v>119</v>
      </c>
      <c r="H65" s="9" t="s">
        <v>119</v>
      </c>
      <c r="I65" s="24" t="s">
        <v>119</v>
      </c>
    </row>
    <row r="66" spans="1:12" hidden="1" x14ac:dyDescent="0.2">
      <c r="A66" s="10">
        <v>0</v>
      </c>
      <c r="B66" s="11">
        <v>0</v>
      </c>
      <c r="C66" s="75" t="s">
        <v>119</v>
      </c>
      <c r="D66" s="29" t="s">
        <v>119</v>
      </c>
      <c r="E66" s="9" t="s">
        <v>119</v>
      </c>
      <c r="F66" s="9" t="s">
        <v>119</v>
      </c>
      <c r="G66" s="7" t="s">
        <v>119</v>
      </c>
      <c r="H66" s="9" t="s">
        <v>119</v>
      </c>
      <c r="I66" s="24" t="s">
        <v>119</v>
      </c>
    </row>
    <row r="67" spans="1:12" hidden="1" x14ac:dyDescent="0.2">
      <c r="A67" s="10">
        <v>0</v>
      </c>
      <c r="B67" s="11">
        <v>0</v>
      </c>
      <c r="C67" s="75" t="s">
        <v>119</v>
      </c>
      <c r="D67" s="29" t="s">
        <v>119</v>
      </c>
      <c r="E67" s="9" t="s">
        <v>119</v>
      </c>
      <c r="F67" s="9" t="s">
        <v>119</v>
      </c>
      <c r="G67" s="7" t="s">
        <v>119</v>
      </c>
      <c r="H67" s="9" t="s">
        <v>119</v>
      </c>
      <c r="I67" s="24" t="s">
        <v>119</v>
      </c>
    </row>
    <row r="68" spans="1:12" hidden="1" x14ac:dyDescent="0.2">
      <c r="A68" s="10">
        <v>0</v>
      </c>
      <c r="B68" s="11">
        <v>0</v>
      </c>
      <c r="C68" s="75" t="s">
        <v>119</v>
      </c>
      <c r="D68" s="29" t="s">
        <v>119</v>
      </c>
      <c r="E68" s="9" t="s">
        <v>119</v>
      </c>
      <c r="F68" s="9" t="s">
        <v>119</v>
      </c>
      <c r="G68" s="7" t="s">
        <v>119</v>
      </c>
      <c r="H68" s="9" t="s">
        <v>119</v>
      </c>
      <c r="I68" s="24" t="s">
        <v>119</v>
      </c>
    </row>
    <row r="69" spans="1:12" hidden="1" x14ac:dyDescent="0.2">
      <c r="A69" s="10">
        <v>0</v>
      </c>
      <c r="B69" s="11">
        <v>0</v>
      </c>
      <c r="C69" s="75" t="s">
        <v>119</v>
      </c>
      <c r="D69" s="29" t="s">
        <v>119</v>
      </c>
      <c r="E69" s="9" t="s">
        <v>119</v>
      </c>
      <c r="F69" s="9" t="s">
        <v>119</v>
      </c>
      <c r="G69" s="7" t="s">
        <v>119</v>
      </c>
      <c r="H69" s="9" t="s">
        <v>119</v>
      </c>
      <c r="I69" s="24" t="s">
        <v>119</v>
      </c>
    </row>
    <row r="70" spans="1:12" hidden="1" x14ac:dyDescent="0.2">
      <c r="A70" s="10">
        <v>0</v>
      </c>
      <c r="B70" s="11">
        <v>0</v>
      </c>
      <c r="C70" s="75" t="s">
        <v>119</v>
      </c>
      <c r="D70" s="29" t="s">
        <v>119</v>
      </c>
      <c r="E70" s="9" t="s">
        <v>119</v>
      </c>
      <c r="F70" s="9" t="s">
        <v>119</v>
      </c>
      <c r="G70" s="7" t="s">
        <v>119</v>
      </c>
      <c r="H70" s="9" t="s">
        <v>119</v>
      </c>
      <c r="I70" s="24" t="s">
        <v>119</v>
      </c>
    </row>
    <row r="71" spans="1:12" hidden="1" x14ac:dyDescent="0.2">
      <c r="A71" s="10">
        <v>0</v>
      </c>
      <c r="B71" s="11">
        <v>0</v>
      </c>
      <c r="C71" s="75" t="s">
        <v>119</v>
      </c>
      <c r="D71" s="29" t="s">
        <v>119</v>
      </c>
      <c r="E71" s="9" t="s">
        <v>119</v>
      </c>
      <c r="F71" s="9" t="s">
        <v>119</v>
      </c>
      <c r="G71" s="7" t="s">
        <v>119</v>
      </c>
      <c r="H71" s="9" t="s">
        <v>119</v>
      </c>
      <c r="I71" s="24" t="s">
        <v>119</v>
      </c>
    </row>
    <row r="72" spans="1:12" hidden="1" x14ac:dyDescent="0.2">
      <c r="A72" s="10">
        <v>0</v>
      </c>
      <c r="B72" s="11">
        <v>0</v>
      </c>
      <c r="C72" s="75" t="s">
        <v>119</v>
      </c>
      <c r="D72" s="29" t="s">
        <v>119</v>
      </c>
      <c r="E72" s="9" t="s">
        <v>119</v>
      </c>
      <c r="F72" s="9" t="s">
        <v>119</v>
      </c>
      <c r="G72" s="7" t="s">
        <v>119</v>
      </c>
      <c r="H72" s="9" t="s">
        <v>119</v>
      </c>
      <c r="I72" s="24" t="s">
        <v>119</v>
      </c>
    </row>
    <row r="73" spans="1:12" x14ac:dyDescent="0.2">
      <c r="A73" s="10">
        <v>1</v>
      </c>
      <c r="B73" s="11" t="s">
        <v>165</v>
      </c>
      <c r="C73" s="9" t="s">
        <v>119</v>
      </c>
      <c r="D73" s="27" t="s">
        <v>119</v>
      </c>
      <c r="E73" s="77" t="s">
        <v>119</v>
      </c>
      <c r="F73" s="71" t="s">
        <v>119</v>
      </c>
      <c r="G73" s="30">
        <v>1924</v>
      </c>
      <c r="H73" s="24" t="s">
        <v>119</v>
      </c>
      <c r="I73" s="24">
        <v>7.2754117269595007</v>
      </c>
    </row>
    <row r="74" spans="1:12" x14ac:dyDescent="0.2">
      <c r="A74" s="10">
        <v>1</v>
      </c>
      <c r="B74" s="26" t="s">
        <v>166</v>
      </c>
      <c r="C74" s="24" t="s">
        <v>119</v>
      </c>
      <c r="D74" s="27" t="s">
        <v>119</v>
      </c>
      <c r="E74" s="27" t="s">
        <v>119</v>
      </c>
      <c r="F74" s="71" t="s">
        <v>119</v>
      </c>
      <c r="G74" s="27">
        <v>17.141860000000001</v>
      </c>
      <c r="H74" s="27" t="s">
        <v>119</v>
      </c>
      <c r="I74" s="27">
        <v>6.48202127161632E-2</v>
      </c>
    </row>
    <row r="75" spans="1:12" x14ac:dyDescent="0.2">
      <c r="A75" s="10">
        <v>1</v>
      </c>
      <c r="B75" s="94" t="s">
        <v>167</v>
      </c>
      <c r="C75" s="95" t="s">
        <v>119</v>
      </c>
      <c r="D75" s="27" t="s">
        <v>119</v>
      </c>
      <c r="E75" s="91" t="s">
        <v>119</v>
      </c>
      <c r="F75" s="93" t="s">
        <v>119</v>
      </c>
      <c r="G75" s="91" t="s">
        <v>119</v>
      </c>
      <c r="H75" s="91">
        <v>717.83333333333337</v>
      </c>
      <c r="I75" s="27" t="s">
        <v>119</v>
      </c>
      <c r="L75" s="63">
        <f>SUM(G76:G80)</f>
        <v>717.83333333333337</v>
      </c>
    </row>
    <row r="76" spans="1:12" x14ac:dyDescent="0.2">
      <c r="A76" s="10">
        <v>1</v>
      </c>
      <c r="B76" s="26" t="s">
        <v>223</v>
      </c>
      <c r="C76" s="24" t="s">
        <v>119</v>
      </c>
      <c r="D76" s="27">
        <v>0.7</v>
      </c>
      <c r="E76" s="27" t="s">
        <v>119</v>
      </c>
      <c r="F76" s="71" t="s">
        <v>119</v>
      </c>
      <c r="G76" s="27">
        <v>117.83333333333333</v>
      </c>
      <c r="H76" s="27" t="s">
        <v>119</v>
      </c>
      <c r="I76" s="27">
        <v>0.44557485195429369</v>
      </c>
    </row>
    <row r="77" spans="1:12" x14ac:dyDescent="0.2">
      <c r="A77" s="10">
        <v>1</v>
      </c>
      <c r="B77" s="26" t="s">
        <v>204</v>
      </c>
      <c r="C77" s="24" t="s">
        <v>119</v>
      </c>
      <c r="D77" s="27">
        <v>72</v>
      </c>
      <c r="E77" s="27" t="s">
        <v>119</v>
      </c>
      <c r="F77" s="71" t="s">
        <v>119</v>
      </c>
      <c r="G77" s="27">
        <v>600</v>
      </c>
      <c r="H77" s="27" t="s">
        <v>119</v>
      </c>
      <c r="I77" s="27">
        <v>2.2688394158917364</v>
      </c>
    </row>
    <row r="78" spans="1:12" hidden="1" x14ac:dyDescent="0.2">
      <c r="A78" s="10">
        <v>0</v>
      </c>
      <c r="B78" s="26">
        <v>0</v>
      </c>
      <c r="C78" s="24" t="s">
        <v>119</v>
      </c>
      <c r="D78" s="29" t="s">
        <v>119</v>
      </c>
      <c r="E78" s="27" t="s">
        <v>119</v>
      </c>
      <c r="F78" s="71" t="s">
        <v>119</v>
      </c>
      <c r="G78" s="27" t="s">
        <v>119</v>
      </c>
      <c r="H78" s="27" t="s">
        <v>119</v>
      </c>
      <c r="I78" s="27" t="s">
        <v>119</v>
      </c>
    </row>
    <row r="79" spans="1:12" hidden="1" x14ac:dyDescent="0.2">
      <c r="A79" s="10">
        <v>0</v>
      </c>
      <c r="B79" s="26">
        <v>0</v>
      </c>
      <c r="C79" s="24" t="s">
        <v>119</v>
      </c>
      <c r="D79" s="29" t="s">
        <v>119</v>
      </c>
      <c r="E79" s="27" t="s">
        <v>119</v>
      </c>
      <c r="F79" s="71" t="s">
        <v>119</v>
      </c>
      <c r="G79" s="27" t="s">
        <v>119</v>
      </c>
      <c r="H79" s="27" t="s">
        <v>119</v>
      </c>
      <c r="I79" s="27" t="s">
        <v>119</v>
      </c>
    </row>
    <row r="80" spans="1:12" hidden="1" x14ac:dyDescent="0.2">
      <c r="A80" s="10">
        <v>0</v>
      </c>
      <c r="B80" s="26">
        <v>0</v>
      </c>
      <c r="C80" s="24" t="s">
        <v>119</v>
      </c>
      <c r="D80" s="29" t="s">
        <v>119</v>
      </c>
      <c r="E80" s="27" t="s">
        <v>119</v>
      </c>
      <c r="F80" s="71" t="s">
        <v>119</v>
      </c>
      <c r="G80" s="27" t="s">
        <v>119</v>
      </c>
      <c r="H80" s="27" t="s">
        <v>119</v>
      </c>
      <c r="I80" s="27" t="s">
        <v>119</v>
      </c>
    </row>
    <row r="81" spans="1:12" hidden="1" x14ac:dyDescent="0.2">
      <c r="A81" s="10">
        <v>0</v>
      </c>
      <c r="B81" s="11">
        <v>0</v>
      </c>
      <c r="C81" s="9" t="s">
        <v>119</v>
      </c>
      <c r="D81" s="29" t="s">
        <v>119</v>
      </c>
      <c r="E81" s="77" t="s">
        <v>119</v>
      </c>
      <c r="F81" s="75" t="s">
        <v>119</v>
      </c>
      <c r="G81" s="83" t="s">
        <v>119</v>
      </c>
      <c r="H81" s="9" t="s">
        <v>119</v>
      </c>
      <c r="I81" s="24" t="s">
        <v>119</v>
      </c>
    </row>
    <row r="82" spans="1:12" x14ac:dyDescent="0.2">
      <c r="A82" s="10">
        <v>1</v>
      </c>
      <c r="B82" s="94" t="s">
        <v>169</v>
      </c>
      <c r="C82" s="95" t="s">
        <v>119</v>
      </c>
      <c r="D82" s="27" t="s">
        <v>119</v>
      </c>
      <c r="E82" s="91" t="s">
        <v>119</v>
      </c>
      <c r="F82" s="93" t="s">
        <v>119</v>
      </c>
      <c r="G82" s="91" t="s">
        <v>119</v>
      </c>
      <c r="H82" s="91">
        <v>5125.6398881690129</v>
      </c>
      <c r="I82" s="27" t="s">
        <v>119</v>
      </c>
      <c r="L82" s="63">
        <f>SUM(G83:G84)</f>
        <v>5125.6398881690129</v>
      </c>
    </row>
    <row r="83" spans="1:12" x14ac:dyDescent="0.2">
      <c r="A83" s="10">
        <v>1</v>
      </c>
      <c r="B83" s="31" t="s">
        <v>170</v>
      </c>
      <c r="C83" s="24" t="s">
        <v>119</v>
      </c>
      <c r="D83" s="27">
        <v>134.36439552411727</v>
      </c>
      <c r="E83" s="27" t="s">
        <v>119</v>
      </c>
      <c r="F83" s="71">
        <v>20.849320296184629</v>
      </c>
      <c r="G83" s="27">
        <v>2801.4063186855574</v>
      </c>
      <c r="H83" s="27" t="s">
        <v>119</v>
      </c>
      <c r="I83" s="27">
        <v>10.593235126269931</v>
      </c>
    </row>
    <row r="84" spans="1:12" x14ac:dyDescent="0.2">
      <c r="A84" s="10">
        <v>1</v>
      </c>
      <c r="B84" s="31" t="s">
        <v>171</v>
      </c>
      <c r="C84" s="24" t="s">
        <v>119</v>
      </c>
      <c r="D84" s="27">
        <v>396.47912892896341</v>
      </c>
      <c r="E84" s="27" t="s">
        <v>119</v>
      </c>
      <c r="F84" s="71">
        <v>5.8621839080459761</v>
      </c>
      <c r="G84" s="27">
        <v>2324.2335694834551</v>
      </c>
      <c r="H84" s="27" t="s">
        <v>119</v>
      </c>
      <c r="I84" s="27">
        <v>8.7888545569713461</v>
      </c>
    </row>
    <row r="85" spans="1:12" x14ac:dyDescent="0.2">
      <c r="A85" s="10">
        <v>1</v>
      </c>
      <c r="B85" s="94" t="s">
        <v>172</v>
      </c>
      <c r="C85" s="95" t="s">
        <v>119</v>
      </c>
      <c r="D85" s="91" t="s">
        <v>119</v>
      </c>
      <c r="E85" s="91" t="s">
        <v>119</v>
      </c>
      <c r="F85" s="93" t="s">
        <v>119</v>
      </c>
      <c r="G85" s="91" t="s">
        <v>119</v>
      </c>
      <c r="H85" s="91">
        <v>1952.323614512431</v>
      </c>
      <c r="I85" s="27" t="s">
        <v>119</v>
      </c>
      <c r="L85" s="63">
        <f>SUM(G87:G91)</f>
        <v>1952.323614512431</v>
      </c>
    </row>
    <row r="86" spans="1:12" hidden="1" x14ac:dyDescent="0.2">
      <c r="A86" s="10">
        <v>0</v>
      </c>
      <c r="B86" s="12" t="s">
        <v>173</v>
      </c>
      <c r="C86" s="9" t="s">
        <v>119</v>
      </c>
      <c r="D86" s="76" t="s">
        <v>119</v>
      </c>
      <c r="E86" s="77" t="s">
        <v>119</v>
      </c>
      <c r="F86" s="84" t="s">
        <v>119</v>
      </c>
      <c r="G86" s="8" t="s">
        <v>119</v>
      </c>
      <c r="H86" s="9" t="s">
        <v>119</v>
      </c>
      <c r="I86" s="24" t="s">
        <v>119</v>
      </c>
    </row>
    <row r="87" spans="1:12" x14ac:dyDescent="0.2">
      <c r="A87" s="10">
        <v>1</v>
      </c>
      <c r="B87" s="31" t="s">
        <v>174</v>
      </c>
      <c r="C87" s="24" t="s">
        <v>119</v>
      </c>
      <c r="D87" s="27" t="s">
        <v>119</v>
      </c>
      <c r="E87" s="27" t="s">
        <v>119</v>
      </c>
      <c r="F87" s="71" t="s">
        <v>119</v>
      </c>
      <c r="G87" s="27">
        <v>759.97076949550888</v>
      </c>
      <c r="H87" s="27" t="s">
        <v>119</v>
      </c>
      <c r="I87" s="27">
        <v>2.8737527279283062</v>
      </c>
    </row>
    <row r="88" spans="1:12" x14ac:dyDescent="0.2">
      <c r="A88" s="10">
        <v>1</v>
      </c>
      <c r="B88" s="31" t="s">
        <v>175</v>
      </c>
      <c r="C88" s="24" t="s">
        <v>119</v>
      </c>
      <c r="D88" s="27" t="s">
        <v>119</v>
      </c>
      <c r="E88" s="27" t="s">
        <v>119</v>
      </c>
      <c r="F88" s="71" t="s">
        <v>119</v>
      </c>
      <c r="G88" s="27">
        <v>829.72138497438789</v>
      </c>
      <c r="H88" s="27" t="s">
        <v>119</v>
      </c>
      <c r="I88" s="27">
        <v>3.1375076373969546</v>
      </c>
    </row>
    <row r="89" spans="1:12" x14ac:dyDescent="0.2">
      <c r="A89" s="10">
        <v>1</v>
      </c>
      <c r="B89" s="31" t="s">
        <v>176</v>
      </c>
      <c r="C89" s="24" t="s">
        <v>119</v>
      </c>
      <c r="D89" s="27" t="s">
        <v>119</v>
      </c>
      <c r="E89" s="27" t="s">
        <v>119</v>
      </c>
      <c r="F89" s="71" t="s">
        <v>119</v>
      </c>
      <c r="G89" s="27">
        <v>362.63146004253451</v>
      </c>
      <c r="H89" s="27" t="s">
        <v>119</v>
      </c>
      <c r="I89" s="27">
        <v>1.3712542499781191</v>
      </c>
    </row>
    <row r="90" spans="1:12" hidden="1" x14ac:dyDescent="0.2">
      <c r="A90" s="10">
        <v>0</v>
      </c>
      <c r="B90" s="11">
        <v>0</v>
      </c>
      <c r="C90" s="9" t="s">
        <v>119</v>
      </c>
      <c r="D90" s="9" t="s">
        <v>119</v>
      </c>
      <c r="E90" s="77" t="s">
        <v>119</v>
      </c>
      <c r="F90" s="75" t="s">
        <v>119</v>
      </c>
      <c r="G90" s="27" t="s">
        <v>119</v>
      </c>
      <c r="H90" s="26" t="s">
        <v>119</v>
      </c>
      <c r="I90" s="24" t="s">
        <v>119</v>
      </c>
    </row>
    <row r="91" spans="1:12" hidden="1" x14ac:dyDescent="0.2">
      <c r="A91" s="10">
        <v>0</v>
      </c>
      <c r="B91" s="12" t="s">
        <v>177</v>
      </c>
      <c r="C91" s="9" t="s">
        <v>119</v>
      </c>
      <c r="D91" s="85" t="s">
        <v>119</v>
      </c>
      <c r="E91" s="77" t="s">
        <v>119</v>
      </c>
      <c r="F91" s="75" t="s">
        <v>119</v>
      </c>
      <c r="G91" s="86" t="s">
        <v>119</v>
      </c>
      <c r="H91" s="9" t="s">
        <v>119</v>
      </c>
      <c r="I91" s="24" t="s">
        <v>119</v>
      </c>
    </row>
    <row r="92" spans="1:12" x14ac:dyDescent="0.2">
      <c r="A92" s="10">
        <v>1</v>
      </c>
      <c r="B92" s="31" t="s">
        <v>178</v>
      </c>
      <c r="C92" s="24" t="s">
        <v>119</v>
      </c>
      <c r="D92" s="27" t="s">
        <v>119</v>
      </c>
      <c r="E92" s="27" t="s">
        <v>119</v>
      </c>
      <c r="F92" s="71" t="s">
        <v>119</v>
      </c>
      <c r="G92" s="27">
        <v>587.00529050893522</v>
      </c>
      <c r="H92" s="27" t="s">
        <v>119</v>
      </c>
      <c r="I92" s="27">
        <v>2.2197012340727524</v>
      </c>
      <c r="L92" s="63">
        <f>+G92</f>
        <v>587.00529050893522</v>
      </c>
    </row>
    <row r="93" spans="1:12" hidden="1" x14ac:dyDescent="0.2">
      <c r="A93" s="10">
        <v>0</v>
      </c>
      <c r="B93" s="9">
        <v>0</v>
      </c>
      <c r="C93" s="9" t="s">
        <v>119</v>
      </c>
      <c r="D93" s="9" t="s">
        <v>119</v>
      </c>
      <c r="E93" s="77" t="s">
        <v>119</v>
      </c>
      <c r="F93" s="75" t="s">
        <v>119</v>
      </c>
      <c r="G93" s="27" t="s">
        <v>119</v>
      </c>
      <c r="H93" s="24" t="s">
        <v>119</v>
      </c>
      <c r="I93" s="24" t="s">
        <v>119</v>
      </c>
    </row>
    <row r="94" spans="1:12" x14ac:dyDescent="0.2">
      <c r="A94" s="10">
        <v>1</v>
      </c>
      <c r="B94" s="37" t="s">
        <v>4</v>
      </c>
      <c r="C94" s="38" t="s">
        <v>119</v>
      </c>
      <c r="D94" s="64" t="s">
        <v>119</v>
      </c>
      <c r="E94" s="65" t="s">
        <v>119</v>
      </c>
      <c r="F94" s="155" t="s">
        <v>119</v>
      </c>
      <c r="G94" s="39">
        <v>26445.238732957143</v>
      </c>
      <c r="H94" s="38" t="s">
        <v>119</v>
      </c>
      <c r="I94" s="38">
        <v>99.999999999999972</v>
      </c>
      <c r="L94" s="63">
        <f>SUM(L31:L92)</f>
        <v>26445.238732957139</v>
      </c>
    </row>
    <row r="95" spans="1:12" hidden="1" x14ac:dyDescent="0.2">
      <c r="A95" s="10">
        <v>0</v>
      </c>
      <c r="B95" s="12" t="s">
        <v>49</v>
      </c>
      <c r="C95" s="9" t="s">
        <v>119</v>
      </c>
      <c r="D95" s="9" t="s">
        <v>119</v>
      </c>
      <c r="E95" s="77" t="s">
        <v>119</v>
      </c>
      <c r="F95" s="75" t="s">
        <v>119</v>
      </c>
      <c r="G95" s="27" t="s">
        <v>119</v>
      </c>
      <c r="H95" s="24" t="s">
        <v>119</v>
      </c>
      <c r="I95" s="9" t="s">
        <v>119</v>
      </c>
    </row>
    <row r="96" spans="1:12" hidden="1" x14ac:dyDescent="0.2">
      <c r="A96" s="10">
        <v>0</v>
      </c>
      <c r="B96" s="76">
        <v>0</v>
      </c>
      <c r="C96" s="9" t="s">
        <v>119</v>
      </c>
      <c r="D96" s="76" t="s">
        <v>119</v>
      </c>
      <c r="E96" s="77" t="s">
        <v>119</v>
      </c>
      <c r="F96" s="77" t="s">
        <v>119</v>
      </c>
      <c r="G96" s="78" t="s">
        <v>119</v>
      </c>
      <c r="H96" s="24" t="s">
        <v>119</v>
      </c>
      <c r="I96" s="9" t="s">
        <v>119</v>
      </c>
    </row>
    <row r="97" spans="1:12" hidden="1" x14ac:dyDescent="0.2">
      <c r="A97" s="10">
        <v>0</v>
      </c>
      <c r="B97" s="76">
        <v>0</v>
      </c>
      <c r="C97" s="9" t="s">
        <v>119</v>
      </c>
      <c r="D97" s="76" t="s">
        <v>119</v>
      </c>
      <c r="E97" s="77" t="s">
        <v>119</v>
      </c>
      <c r="F97" s="77" t="s">
        <v>119</v>
      </c>
      <c r="G97" s="78" t="s">
        <v>119</v>
      </c>
      <c r="H97" s="9" t="s">
        <v>119</v>
      </c>
      <c r="I97" s="9" t="s">
        <v>119</v>
      </c>
    </row>
    <row r="98" spans="1:12" hidden="1" x14ac:dyDescent="0.2">
      <c r="A98" s="10">
        <v>0</v>
      </c>
      <c r="B98" s="76">
        <v>0</v>
      </c>
      <c r="C98" s="9" t="s">
        <v>119</v>
      </c>
      <c r="D98" s="76" t="s">
        <v>119</v>
      </c>
      <c r="E98" s="77" t="s">
        <v>119</v>
      </c>
      <c r="F98" s="77" t="s">
        <v>119</v>
      </c>
      <c r="G98" s="78" t="s">
        <v>119</v>
      </c>
      <c r="H98" s="9" t="s">
        <v>119</v>
      </c>
      <c r="I98" s="9" t="s">
        <v>119</v>
      </c>
    </row>
    <row r="99" spans="1:12" x14ac:dyDescent="0.2">
      <c r="A99" s="10">
        <v>1</v>
      </c>
      <c r="B99" s="41" t="s">
        <v>5</v>
      </c>
      <c r="C99" s="42" t="s">
        <v>119</v>
      </c>
      <c r="D99" s="66" t="s">
        <v>119</v>
      </c>
      <c r="E99" s="66" t="s">
        <v>119</v>
      </c>
      <c r="F99" s="156" t="s">
        <v>119</v>
      </c>
      <c r="G99" s="41">
        <v>26445.238732957143</v>
      </c>
      <c r="H99" s="57" t="s">
        <v>119</v>
      </c>
      <c r="I99" s="57" t="s">
        <v>119</v>
      </c>
    </row>
    <row r="100" spans="1:12" x14ac:dyDescent="0.2">
      <c r="A100" s="10">
        <v>1</v>
      </c>
      <c r="B100" s="33" t="s">
        <v>179</v>
      </c>
      <c r="C100" s="42" t="s">
        <v>119</v>
      </c>
      <c r="D100" s="67" t="s">
        <v>119</v>
      </c>
      <c r="E100" s="59" t="s">
        <v>119</v>
      </c>
      <c r="F100" s="170">
        <v>1.0578095493182857</v>
      </c>
      <c r="G100" s="35" t="s">
        <v>119</v>
      </c>
      <c r="H100" s="59" t="s">
        <v>119</v>
      </c>
      <c r="I100" s="59" t="s">
        <v>119</v>
      </c>
    </row>
    <row r="101" spans="1:12" hidden="1" x14ac:dyDescent="0.2">
      <c r="A101" s="10">
        <v>0</v>
      </c>
      <c r="B101" s="12">
        <v>0</v>
      </c>
      <c r="C101" s="9" t="s">
        <v>119</v>
      </c>
      <c r="D101" s="26" t="s">
        <v>119</v>
      </c>
      <c r="E101" s="26" t="s">
        <v>119</v>
      </c>
      <c r="F101" s="27" t="s">
        <v>119</v>
      </c>
      <c r="G101" s="30" t="s">
        <v>119</v>
      </c>
      <c r="H101" s="9" t="s">
        <v>119</v>
      </c>
      <c r="I101" s="9" t="s">
        <v>119</v>
      </c>
    </row>
    <row r="102" spans="1:12" hidden="1" x14ac:dyDescent="0.2">
      <c r="A102" s="10">
        <v>0</v>
      </c>
      <c r="B102" s="12">
        <v>0</v>
      </c>
      <c r="C102" s="87" t="s">
        <v>119</v>
      </c>
      <c r="D102" s="25" t="s">
        <v>119</v>
      </c>
      <c r="E102" s="25" t="s">
        <v>119</v>
      </c>
      <c r="F102" s="25" t="s">
        <v>119</v>
      </c>
      <c r="G102" s="40" t="s">
        <v>119</v>
      </c>
      <c r="H102" s="9" t="s">
        <v>119</v>
      </c>
      <c r="I102" s="9" t="s">
        <v>119</v>
      </c>
    </row>
    <row r="103" spans="1:12" x14ac:dyDescent="0.2">
      <c r="A103" s="10">
        <v>1</v>
      </c>
      <c r="B103" s="43" t="s">
        <v>6</v>
      </c>
      <c r="C103" s="24" t="s">
        <v>119</v>
      </c>
      <c r="D103" s="24" t="s">
        <v>119</v>
      </c>
      <c r="E103" s="26" t="s">
        <v>119</v>
      </c>
      <c r="F103" s="71" t="s">
        <v>119</v>
      </c>
      <c r="G103" s="27" t="s">
        <v>119</v>
      </c>
      <c r="H103" s="24">
        <v>1662.1844751858662</v>
      </c>
      <c r="I103" s="24" t="s">
        <v>119</v>
      </c>
    </row>
    <row r="104" spans="1:12" x14ac:dyDescent="0.2">
      <c r="A104" s="10">
        <v>1</v>
      </c>
      <c r="B104" s="43" t="s">
        <v>180</v>
      </c>
      <c r="C104" s="24" t="s">
        <v>119</v>
      </c>
      <c r="D104" s="24" t="s">
        <v>119</v>
      </c>
      <c r="E104" s="26" t="s">
        <v>119</v>
      </c>
      <c r="F104" s="71" t="s">
        <v>119</v>
      </c>
      <c r="G104" s="27" t="s">
        <v>119</v>
      </c>
      <c r="H104" s="24">
        <v>1662.1844751858662</v>
      </c>
      <c r="I104" s="24" t="s">
        <v>119</v>
      </c>
    </row>
    <row r="105" spans="1:12" x14ac:dyDescent="0.2">
      <c r="A105" s="10">
        <v>1</v>
      </c>
      <c r="B105" s="26" t="s">
        <v>181</v>
      </c>
      <c r="C105" s="24" t="s">
        <v>119</v>
      </c>
      <c r="D105" s="271">
        <v>2801.4063186855574</v>
      </c>
      <c r="E105" s="271" t="s">
        <v>119</v>
      </c>
      <c r="F105" s="271">
        <v>0.27195433341851943</v>
      </c>
      <c r="G105" s="26">
        <v>54.390866683703884</v>
      </c>
      <c r="H105" s="24" t="s">
        <v>119</v>
      </c>
      <c r="I105" s="24" t="s">
        <v>119</v>
      </c>
    </row>
    <row r="106" spans="1:12" x14ac:dyDescent="0.2">
      <c r="A106" s="10">
        <v>1</v>
      </c>
      <c r="B106" s="26" t="s">
        <v>182</v>
      </c>
      <c r="C106" s="24" t="s">
        <v>119</v>
      </c>
      <c r="D106" s="26" t="s">
        <v>119</v>
      </c>
      <c r="E106" s="26" t="s">
        <v>119</v>
      </c>
      <c r="F106" s="26">
        <v>332</v>
      </c>
      <c r="G106" s="26" t="s">
        <v>119</v>
      </c>
      <c r="H106" s="24" t="s">
        <v>119</v>
      </c>
      <c r="I106" s="24" t="s">
        <v>119</v>
      </c>
    </row>
    <row r="107" spans="1:12" x14ac:dyDescent="0.2">
      <c r="A107" s="10">
        <v>1</v>
      </c>
      <c r="B107" s="11" t="s">
        <v>183</v>
      </c>
      <c r="C107" s="9" t="s">
        <v>119</v>
      </c>
      <c r="D107" s="76">
        <v>1</v>
      </c>
      <c r="E107" s="77" t="s">
        <v>119</v>
      </c>
      <c r="F107" s="26">
        <v>172.59</v>
      </c>
      <c r="G107" s="26">
        <v>172.59</v>
      </c>
      <c r="H107" s="9" t="s">
        <v>119</v>
      </c>
      <c r="I107" s="9" t="s">
        <v>119</v>
      </c>
    </row>
    <row r="108" spans="1:12" x14ac:dyDescent="0.2">
      <c r="A108" s="10">
        <v>1</v>
      </c>
      <c r="B108" s="11" t="s">
        <v>184</v>
      </c>
      <c r="C108" s="9" t="s">
        <v>119</v>
      </c>
      <c r="D108" s="76">
        <v>1</v>
      </c>
      <c r="E108" s="77" t="s">
        <v>119</v>
      </c>
      <c r="F108" s="271">
        <v>0.56755089230060951</v>
      </c>
      <c r="G108" s="26">
        <v>97.953608502162197</v>
      </c>
      <c r="H108" s="24" t="s">
        <v>119</v>
      </c>
      <c r="I108" s="9" t="s">
        <v>119</v>
      </c>
    </row>
    <row r="109" spans="1:12" x14ac:dyDescent="0.2">
      <c r="A109" s="10">
        <v>1</v>
      </c>
      <c r="B109" s="11" t="s">
        <v>185</v>
      </c>
      <c r="C109" s="9" t="s">
        <v>119</v>
      </c>
      <c r="D109" s="76">
        <v>1</v>
      </c>
      <c r="E109" s="77" t="s">
        <v>119</v>
      </c>
      <c r="F109" s="26">
        <v>1337.25</v>
      </c>
      <c r="G109" s="26">
        <v>1337.25</v>
      </c>
      <c r="H109" s="24" t="s">
        <v>119</v>
      </c>
      <c r="I109" s="9" t="s">
        <v>119</v>
      </c>
    </row>
    <row r="110" spans="1:12" hidden="1" x14ac:dyDescent="0.2">
      <c r="A110" s="10">
        <v>0</v>
      </c>
      <c r="B110" s="11" t="s">
        <v>186</v>
      </c>
      <c r="C110" s="9" t="s">
        <v>119</v>
      </c>
      <c r="D110" s="76" t="s">
        <v>119</v>
      </c>
      <c r="E110" s="77" t="s">
        <v>119</v>
      </c>
      <c r="F110" s="77" t="s">
        <v>119</v>
      </c>
      <c r="G110" s="78" t="s">
        <v>119</v>
      </c>
      <c r="H110" s="9" t="s">
        <v>119</v>
      </c>
      <c r="I110" s="9" t="s">
        <v>119</v>
      </c>
    </row>
    <row r="111" spans="1:12" hidden="1" x14ac:dyDescent="0.2">
      <c r="A111" s="10">
        <v>0</v>
      </c>
      <c r="B111" s="88" t="s">
        <v>187</v>
      </c>
      <c r="C111" s="9" t="s">
        <v>119</v>
      </c>
      <c r="D111" s="76" t="s">
        <v>119</v>
      </c>
      <c r="E111" s="77" t="s">
        <v>119</v>
      </c>
      <c r="F111" s="85" t="s">
        <v>119</v>
      </c>
      <c r="G111" s="89" t="s">
        <v>119</v>
      </c>
      <c r="H111" s="24" t="s">
        <v>119</v>
      </c>
      <c r="I111" s="9" t="s">
        <v>119</v>
      </c>
    </row>
    <row r="112" spans="1:12" x14ac:dyDescent="0.2">
      <c r="A112" s="10">
        <v>1</v>
      </c>
      <c r="B112" s="33" t="s">
        <v>7</v>
      </c>
      <c r="C112" s="34" t="s">
        <v>119</v>
      </c>
      <c r="D112" s="34" t="s">
        <v>119</v>
      </c>
      <c r="E112" s="35" t="s">
        <v>119</v>
      </c>
      <c r="F112" s="157" t="s">
        <v>119</v>
      </c>
      <c r="G112" s="36">
        <v>24783.054257771277</v>
      </c>
      <c r="H112" s="35" t="s">
        <v>119</v>
      </c>
      <c r="I112" s="34" t="s">
        <v>119</v>
      </c>
      <c r="L112" s="63" t="e">
        <f>+L94-G105-G106</f>
        <v>#VALUE!</v>
      </c>
    </row>
    <row r="113" spans="1:12" x14ac:dyDescent="0.2">
      <c r="A113" s="10">
        <v>1</v>
      </c>
      <c r="B113" s="33" t="s">
        <v>8</v>
      </c>
      <c r="C113" s="42" t="s">
        <v>119</v>
      </c>
      <c r="D113" s="42" t="s">
        <v>119</v>
      </c>
      <c r="E113" s="41" t="s">
        <v>119</v>
      </c>
      <c r="F113" s="158">
        <v>0.99132217031085113</v>
      </c>
      <c r="G113" s="60" t="s">
        <v>119</v>
      </c>
      <c r="H113" s="42" t="s">
        <v>119</v>
      </c>
      <c r="I113" s="42" t="s">
        <v>119</v>
      </c>
      <c r="L113" s="10" t="e">
        <f>L112/G9-F113</f>
        <v>#VALUE!</v>
      </c>
    </row>
    <row r="115" spans="1:12" x14ac:dyDescent="0.2">
      <c r="B115" s="176" t="s">
        <v>57</v>
      </c>
    </row>
  </sheetData>
  <autoFilter ref="A1:H113">
    <filterColumn colId="0">
      <filters>
        <filter val="1"/>
      </filters>
    </filterColumn>
  </autoFilter>
  <conditionalFormatting sqref="E25:E26 D22:D26 F22:I26 E22:E23 D20:I21 C33 D27:I27 E74:I80 I55:I73 I81 C3:I3 I86 D87:I89 I90:I91 I93 D92:I92 D31:I54 E82:I85 E55:H72 D55:D85">
    <cfRule type="cellIs" dxfId="6" priority="1" stopIfTrue="1" operator="equal">
      <formula>0</formula>
    </cfRule>
  </conditionalFormatting>
  <pageMargins left="0.75" right="0.75" top="1" bottom="1" header="0" footer="0"/>
  <pageSetup paperSize="9" scale="88" orientation="portrait" r:id="rId1"/>
  <headerFooter alignWithMargins="0"/>
  <colBreaks count="1" manualBreakCount="1">
    <brk id="9" max="1048575" man="1"/>
  </col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M115"/>
  <sheetViews>
    <sheetView workbookViewId="0"/>
  </sheetViews>
  <sheetFormatPr defaultRowHeight="12" x14ac:dyDescent="0.2"/>
  <cols>
    <col min="1" max="1" width="3.28515625" style="10" customWidth="1"/>
    <col min="2" max="2" width="40.7109375" style="10" customWidth="1"/>
    <col min="3" max="3" width="4.85546875" style="10" customWidth="1"/>
    <col min="4" max="4" width="10.28515625" style="10" bestFit="1" customWidth="1"/>
    <col min="5" max="5" width="4.85546875" style="10" customWidth="1"/>
    <col min="6" max="6" width="9.7109375" style="10" customWidth="1"/>
    <col min="7" max="7" width="9.140625" style="63"/>
    <col min="8" max="8" width="9.140625" style="10"/>
    <col min="9" max="9" width="6.5703125" style="23" customWidth="1"/>
    <col min="10" max="10" width="9.140625" style="10"/>
    <col min="11" max="11" width="0" style="10" hidden="1" customWidth="1"/>
    <col min="12" max="12" width="9.140625" style="10" hidden="1" customWidth="1"/>
    <col min="13" max="13" width="0" style="10" hidden="1" customWidth="1"/>
    <col min="14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63">
        <v>7</v>
      </c>
      <c r="H1" s="10">
        <v>8</v>
      </c>
    </row>
    <row r="2" spans="1:9" hidden="1" x14ac:dyDescent="0.2">
      <c r="G2" s="10"/>
    </row>
    <row r="3" spans="1:9" x14ac:dyDescent="0.2">
      <c r="A3" s="10">
        <v>1</v>
      </c>
      <c r="B3" s="95" t="s">
        <v>118</v>
      </c>
      <c r="C3" s="27" t="s">
        <v>119</v>
      </c>
      <c r="D3" s="27" t="s">
        <v>119</v>
      </c>
      <c r="E3" s="27" t="s">
        <v>119</v>
      </c>
      <c r="F3" s="27" t="s">
        <v>119</v>
      </c>
      <c r="G3" s="27" t="s">
        <v>119</v>
      </c>
      <c r="H3" s="27" t="s">
        <v>119</v>
      </c>
      <c r="I3" s="27" t="s">
        <v>119</v>
      </c>
    </row>
    <row r="4" spans="1:9" x14ac:dyDescent="0.2">
      <c r="A4" s="10">
        <v>1</v>
      </c>
      <c r="B4" s="95" t="s">
        <v>0</v>
      </c>
      <c r="C4" s="24" t="s">
        <v>119</v>
      </c>
      <c r="D4" s="24" t="s">
        <v>119</v>
      </c>
      <c r="E4" s="24" t="s">
        <v>119</v>
      </c>
      <c r="F4" s="24" t="s">
        <v>119</v>
      </c>
      <c r="G4" s="24" t="s">
        <v>119</v>
      </c>
      <c r="H4" s="24" t="s">
        <v>119</v>
      </c>
      <c r="I4" s="25" t="s">
        <v>119</v>
      </c>
    </row>
    <row r="5" spans="1:9" x14ac:dyDescent="0.2">
      <c r="A5" s="10">
        <v>1</v>
      </c>
      <c r="B5" s="24" t="s">
        <v>119</v>
      </c>
      <c r="C5" s="24" t="s">
        <v>119</v>
      </c>
      <c r="D5" s="61" t="s">
        <v>119</v>
      </c>
      <c r="E5" s="62" t="s">
        <v>119</v>
      </c>
      <c r="F5" s="62" t="s">
        <v>119</v>
      </c>
      <c r="G5" s="175" t="s">
        <v>120</v>
      </c>
      <c r="H5" s="62"/>
      <c r="I5" s="61" t="s">
        <v>119</v>
      </c>
    </row>
    <row r="6" spans="1:9" x14ac:dyDescent="0.2">
      <c r="A6" s="10">
        <v>1</v>
      </c>
      <c r="B6" s="79" t="s">
        <v>121</v>
      </c>
      <c r="C6" s="24" t="s">
        <v>119</v>
      </c>
      <c r="D6" s="61" t="s">
        <v>119</v>
      </c>
      <c r="E6" s="62" t="s">
        <v>119</v>
      </c>
      <c r="F6" s="62" t="s">
        <v>119</v>
      </c>
      <c r="G6" s="62" t="s">
        <v>119</v>
      </c>
      <c r="H6" s="62" t="s">
        <v>119</v>
      </c>
      <c r="I6" s="61" t="s">
        <v>119</v>
      </c>
    </row>
    <row r="7" spans="1:9" x14ac:dyDescent="0.2">
      <c r="A7" s="10">
        <v>1</v>
      </c>
      <c r="B7" s="95" t="s">
        <v>261</v>
      </c>
      <c r="C7" s="24" t="s">
        <v>119</v>
      </c>
      <c r="D7" s="61" t="s">
        <v>119</v>
      </c>
      <c r="E7" s="62" t="s">
        <v>119</v>
      </c>
      <c r="F7" s="62" t="s">
        <v>119</v>
      </c>
      <c r="G7" s="62" t="s">
        <v>119</v>
      </c>
      <c r="H7" s="62" t="s">
        <v>119</v>
      </c>
      <c r="I7" s="61" t="s">
        <v>119</v>
      </c>
    </row>
    <row r="8" spans="1:9" x14ac:dyDescent="0.2">
      <c r="A8" s="10">
        <v>1</v>
      </c>
      <c r="B8" s="24" t="s">
        <v>119</v>
      </c>
      <c r="C8" s="24" t="s">
        <v>119</v>
      </c>
      <c r="D8" s="61" t="s">
        <v>119</v>
      </c>
      <c r="E8" s="62" t="s">
        <v>119</v>
      </c>
      <c r="F8" s="62" t="s">
        <v>119</v>
      </c>
      <c r="G8" s="62" t="s">
        <v>119</v>
      </c>
      <c r="H8" s="62" t="s">
        <v>119</v>
      </c>
      <c r="I8" s="61" t="s">
        <v>119</v>
      </c>
    </row>
    <row r="9" spans="1:9" x14ac:dyDescent="0.2">
      <c r="A9" s="10">
        <v>1</v>
      </c>
      <c r="B9" s="95" t="s">
        <v>122</v>
      </c>
      <c r="C9" s="95" t="s">
        <v>119</v>
      </c>
      <c r="D9" s="101" t="s">
        <v>119</v>
      </c>
      <c r="E9" s="102" t="s">
        <v>119</v>
      </c>
      <c r="F9" s="102" t="s">
        <v>119</v>
      </c>
      <c r="G9" s="144">
        <v>25000</v>
      </c>
      <c r="H9" s="145" t="s">
        <v>1</v>
      </c>
      <c r="I9" s="61" t="s">
        <v>119</v>
      </c>
    </row>
    <row r="10" spans="1:9" x14ac:dyDescent="0.2">
      <c r="A10" s="10">
        <v>1</v>
      </c>
      <c r="B10" s="24" t="s">
        <v>119</v>
      </c>
      <c r="C10" s="24" t="s">
        <v>119</v>
      </c>
      <c r="D10" s="61" t="s">
        <v>119</v>
      </c>
      <c r="E10" s="62" t="s">
        <v>119</v>
      </c>
      <c r="F10" s="62" t="s">
        <v>119</v>
      </c>
      <c r="G10" s="96" t="s">
        <v>119</v>
      </c>
      <c r="H10" s="97" t="s">
        <v>119</v>
      </c>
      <c r="I10" s="61" t="s">
        <v>119</v>
      </c>
    </row>
    <row r="11" spans="1:9" x14ac:dyDescent="0.2">
      <c r="A11" s="10">
        <v>1</v>
      </c>
      <c r="B11" s="24" t="s">
        <v>123</v>
      </c>
      <c r="C11" s="24" t="s">
        <v>119</v>
      </c>
      <c r="D11" s="61" t="s">
        <v>119</v>
      </c>
      <c r="E11" s="62" t="s">
        <v>119</v>
      </c>
      <c r="F11" s="62" t="s">
        <v>119</v>
      </c>
      <c r="G11" s="179">
        <v>27777.777777777777</v>
      </c>
      <c r="H11" s="97" t="s">
        <v>1</v>
      </c>
      <c r="I11" s="61" t="s">
        <v>119</v>
      </c>
    </row>
    <row r="12" spans="1:9" x14ac:dyDescent="0.2">
      <c r="A12" s="10">
        <v>1</v>
      </c>
      <c r="B12" s="24" t="s">
        <v>124</v>
      </c>
      <c r="C12" s="24" t="s">
        <v>119</v>
      </c>
      <c r="D12" s="61" t="s">
        <v>119</v>
      </c>
      <c r="E12" s="62" t="s">
        <v>119</v>
      </c>
      <c r="F12" s="62" t="s">
        <v>119</v>
      </c>
      <c r="G12" s="179">
        <v>10</v>
      </c>
      <c r="H12" s="73" t="s">
        <v>2</v>
      </c>
      <c r="I12" s="61" t="s">
        <v>119</v>
      </c>
    </row>
    <row r="13" spans="1:9" x14ac:dyDescent="0.2">
      <c r="A13" s="10">
        <v>1</v>
      </c>
      <c r="B13" s="24" t="s">
        <v>119</v>
      </c>
      <c r="C13" s="24" t="s">
        <v>119</v>
      </c>
      <c r="D13" s="61" t="s">
        <v>119</v>
      </c>
      <c r="E13" s="62" t="s">
        <v>119</v>
      </c>
      <c r="F13" s="62" t="s">
        <v>119</v>
      </c>
      <c r="G13" s="179" t="s">
        <v>119</v>
      </c>
      <c r="H13" s="62" t="s">
        <v>119</v>
      </c>
      <c r="I13" s="61" t="s">
        <v>119</v>
      </c>
    </row>
    <row r="14" spans="1:9" hidden="1" x14ac:dyDescent="0.2">
      <c r="A14" s="10">
        <v>0</v>
      </c>
      <c r="B14" s="24" t="s">
        <v>119</v>
      </c>
      <c r="C14" s="24" t="s">
        <v>119</v>
      </c>
      <c r="D14" s="61" t="s">
        <v>119</v>
      </c>
      <c r="E14" s="62" t="s">
        <v>119</v>
      </c>
      <c r="F14" s="62" t="s">
        <v>119</v>
      </c>
      <c r="G14" s="40" t="s">
        <v>119</v>
      </c>
      <c r="H14" s="73" t="s">
        <v>119</v>
      </c>
      <c r="I14" s="61" t="s">
        <v>119</v>
      </c>
    </row>
    <row r="15" spans="1:9" x14ac:dyDescent="0.2">
      <c r="A15" s="10">
        <v>1</v>
      </c>
      <c r="B15" s="24" t="s">
        <v>125</v>
      </c>
      <c r="C15" s="24" t="s">
        <v>119</v>
      </c>
      <c r="D15" s="61" t="s">
        <v>119</v>
      </c>
      <c r="E15" s="62" t="s">
        <v>119</v>
      </c>
      <c r="F15" s="62" t="s">
        <v>119</v>
      </c>
      <c r="G15" s="248">
        <v>0.5</v>
      </c>
      <c r="H15" s="73" t="s">
        <v>3</v>
      </c>
      <c r="I15" s="61" t="s">
        <v>119</v>
      </c>
    </row>
    <row r="16" spans="1:9" x14ac:dyDescent="0.2">
      <c r="A16" s="10">
        <v>1</v>
      </c>
      <c r="B16" s="24" t="s">
        <v>126</v>
      </c>
      <c r="C16" s="24" t="s">
        <v>119</v>
      </c>
      <c r="D16" s="61" t="s">
        <v>119</v>
      </c>
      <c r="E16" s="62" t="s">
        <v>119</v>
      </c>
      <c r="F16" s="62" t="s">
        <v>119</v>
      </c>
      <c r="G16" s="179">
        <v>1</v>
      </c>
      <c r="H16" s="73" t="s">
        <v>127</v>
      </c>
      <c r="I16" s="61" t="s">
        <v>119</v>
      </c>
    </row>
    <row r="17" spans="1:12" x14ac:dyDescent="0.2">
      <c r="A17" s="10">
        <v>1</v>
      </c>
      <c r="B17" s="24" t="s">
        <v>119</v>
      </c>
      <c r="C17" s="24" t="s">
        <v>119</v>
      </c>
      <c r="D17" s="61" t="s">
        <v>119</v>
      </c>
      <c r="E17" s="62" t="s">
        <v>119</v>
      </c>
      <c r="F17" s="62" t="s">
        <v>119</v>
      </c>
      <c r="G17" s="179" t="s">
        <v>119</v>
      </c>
      <c r="H17" s="73" t="s">
        <v>119</v>
      </c>
      <c r="I17" s="61" t="s">
        <v>119</v>
      </c>
    </row>
    <row r="18" spans="1:12" x14ac:dyDescent="0.2">
      <c r="A18" s="10">
        <v>1</v>
      </c>
      <c r="B18" s="24" t="s">
        <v>128</v>
      </c>
      <c r="C18" s="25" t="s">
        <v>119</v>
      </c>
      <c r="D18" s="25" t="s">
        <v>119</v>
      </c>
      <c r="E18" s="25" t="s">
        <v>119</v>
      </c>
      <c r="F18" s="25" t="s">
        <v>119</v>
      </c>
      <c r="G18" s="179">
        <v>15.391999999999999</v>
      </c>
      <c r="H18" s="73" t="s">
        <v>2</v>
      </c>
      <c r="I18" s="25" t="s">
        <v>119</v>
      </c>
    </row>
    <row r="19" spans="1:12" x14ac:dyDescent="0.2">
      <c r="A19" s="10">
        <v>1</v>
      </c>
      <c r="B19" s="24" t="s">
        <v>119</v>
      </c>
      <c r="C19" s="25" t="s">
        <v>119</v>
      </c>
      <c r="D19" s="61" t="s">
        <v>119</v>
      </c>
      <c r="E19" s="62" t="s">
        <v>119</v>
      </c>
      <c r="F19" s="62" t="s">
        <v>119</v>
      </c>
      <c r="G19" s="62" t="s">
        <v>119</v>
      </c>
      <c r="H19" s="62" t="s">
        <v>119</v>
      </c>
      <c r="I19" s="61" t="s">
        <v>119</v>
      </c>
    </row>
    <row r="20" spans="1:12" hidden="1" x14ac:dyDescent="0.2">
      <c r="A20" s="10">
        <v>0</v>
      </c>
      <c r="B20" s="24" t="s">
        <v>119</v>
      </c>
      <c r="C20" s="27" t="s">
        <v>119</v>
      </c>
      <c r="D20" s="27" t="s">
        <v>119</v>
      </c>
      <c r="E20" s="24" t="s">
        <v>119</v>
      </c>
      <c r="F20" s="28" t="s">
        <v>119</v>
      </c>
      <c r="G20" s="27" t="s">
        <v>119</v>
      </c>
      <c r="H20" s="24" t="s">
        <v>119</v>
      </c>
      <c r="I20" s="25" t="s">
        <v>119</v>
      </c>
    </row>
    <row r="21" spans="1:12" x14ac:dyDescent="0.2">
      <c r="A21" s="10">
        <v>1</v>
      </c>
      <c r="B21" s="24" t="s">
        <v>130</v>
      </c>
      <c r="C21" s="27" t="s">
        <v>119</v>
      </c>
      <c r="D21" s="27" t="s">
        <v>119</v>
      </c>
      <c r="E21" s="24" t="s">
        <v>119</v>
      </c>
      <c r="F21" s="24" t="s">
        <v>119</v>
      </c>
      <c r="G21" s="200">
        <v>40000</v>
      </c>
      <c r="H21" s="24" t="s">
        <v>131</v>
      </c>
      <c r="I21" s="24" t="s">
        <v>119</v>
      </c>
    </row>
    <row r="22" spans="1:12" hidden="1" x14ac:dyDescent="0.2">
      <c r="A22" s="10">
        <v>0</v>
      </c>
      <c r="B22" s="24" t="s">
        <v>119</v>
      </c>
      <c r="C22" s="27" t="s">
        <v>119</v>
      </c>
      <c r="D22" s="29" t="s">
        <v>119</v>
      </c>
      <c r="E22" s="24" t="s">
        <v>119</v>
      </c>
      <c r="F22" s="28" t="s">
        <v>119</v>
      </c>
      <c r="G22" s="27" t="s">
        <v>119</v>
      </c>
      <c r="H22" s="24" t="s">
        <v>119</v>
      </c>
      <c r="I22" s="24" t="s">
        <v>119</v>
      </c>
    </row>
    <row r="23" spans="1:12" x14ac:dyDescent="0.2">
      <c r="A23" s="10">
        <v>1</v>
      </c>
      <c r="B23" s="24" t="s">
        <v>262</v>
      </c>
      <c r="C23" s="27" t="s">
        <v>119</v>
      </c>
      <c r="D23" s="29" t="s">
        <v>119</v>
      </c>
      <c r="E23" s="24" t="s">
        <v>119</v>
      </c>
      <c r="F23" s="28" t="s">
        <v>119</v>
      </c>
      <c r="G23" s="32" t="s">
        <v>105</v>
      </c>
      <c r="H23" s="24" t="s">
        <v>119</v>
      </c>
      <c r="I23" s="24" t="s">
        <v>119</v>
      </c>
    </row>
    <row r="24" spans="1:12" ht="13.5" x14ac:dyDescent="0.2">
      <c r="A24" s="10">
        <v>1</v>
      </c>
      <c r="B24" s="24" t="s">
        <v>263</v>
      </c>
      <c r="C24" s="27" t="s">
        <v>119</v>
      </c>
      <c r="D24" s="29" t="s">
        <v>119</v>
      </c>
      <c r="E24" s="58" t="s">
        <v>119</v>
      </c>
      <c r="F24" s="28" t="s">
        <v>119</v>
      </c>
      <c r="G24" s="32" t="s">
        <v>105</v>
      </c>
      <c r="H24" s="24"/>
      <c r="I24" s="24"/>
    </row>
    <row r="25" spans="1:12" hidden="1" x14ac:dyDescent="0.2">
      <c r="A25" s="10">
        <v>0</v>
      </c>
      <c r="B25" s="24" t="s">
        <v>119</v>
      </c>
      <c r="C25" s="27" t="s">
        <v>119</v>
      </c>
      <c r="D25" s="27" t="s">
        <v>119</v>
      </c>
      <c r="E25" s="24" t="s">
        <v>119</v>
      </c>
      <c r="F25" s="28" t="s">
        <v>119</v>
      </c>
      <c r="G25" s="27" t="s">
        <v>119</v>
      </c>
      <c r="H25" s="24" t="s">
        <v>119</v>
      </c>
      <c r="I25" s="24" t="s">
        <v>119</v>
      </c>
    </row>
    <row r="26" spans="1:12" hidden="1" x14ac:dyDescent="0.2">
      <c r="A26" s="10">
        <v>0</v>
      </c>
      <c r="B26" s="24" t="s">
        <v>119</v>
      </c>
      <c r="C26" s="27" t="s">
        <v>119</v>
      </c>
      <c r="D26" s="29" t="s">
        <v>119</v>
      </c>
      <c r="E26" s="24" t="s">
        <v>119</v>
      </c>
      <c r="F26" s="28" t="s">
        <v>119</v>
      </c>
      <c r="G26" s="27" t="s">
        <v>119</v>
      </c>
      <c r="H26" s="24" t="s">
        <v>119</v>
      </c>
      <c r="I26" s="24" t="s">
        <v>119</v>
      </c>
    </row>
    <row r="27" spans="1:12" hidden="1" x14ac:dyDescent="0.2">
      <c r="A27" s="10">
        <v>0</v>
      </c>
      <c r="B27" s="24" t="s">
        <v>119</v>
      </c>
      <c r="C27" s="27" t="s">
        <v>119</v>
      </c>
      <c r="D27" s="27" t="s">
        <v>119</v>
      </c>
      <c r="E27" s="24" t="s">
        <v>119</v>
      </c>
      <c r="F27" s="28" t="s">
        <v>119</v>
      </c>
      <c r="G27" s="27" t="s">
        <v>119</v>
      </c>
      <c r="H27" s="24" t="s">
        <v>119</v>
      </c>
      <c r="I27" s="24" t="s">
        <v>119</v>
      </c>
    </row>
    <row r="28" spans="1:12" x14ac:dyDescent="0.2">
      <c r="A28" s="10">
        <v>1</v>
      </c>
      <c r="B28" s="24"/>
      <c r="C28" s="27" t="s">
        <v>119</v>
      </c>
      <c r="D28" s="61" t="s">
        <v>119</v>
      </c>
      <c r="E28" s="62" t="s">
        <v>119</v>
      </c>
      <c r="F28" s="62" t="s">
        <v>119</v>
      </c>
      <c r="G28" s="62" t="s">
        <v>119</v>
      </c>
      <c r="H28" s="62" t="s">
        <v>119</v>
      </c>
      <c r="I28" s="61" t="s">
        <v>119</v>
      </c>
      <c r="L28" s="10" t="s">
        <v>9</v>
      </c>
    </row>
    <row r="29" spans="1:12" x14ac:dyDescent="0.2">
      <c r="A29" s="10">
        <v>1</v>
      </c>
      <c r="B29" s="159">
        <v>0</v>
      </c>
      <c r="C29" s="160" t="s">
        <v>119</v>
      </c>
      <c r="D29" s="161" t="s">
        <v>132</v>
      </c>
      <c r="E29" s="162" t="s">
        <v>119</v>
      </c>
      <c r="F29" s="162" t="s">
        <v>133</v>
      </c>
      <c r="G29" s="162" t="s">
        <v>134</v>
      </c>
      <c r="H29" s="162" t="s">
        <v>119</v>
      </c>
      <c r="I29" s="161" t="s">
        <v>135</v>
      </c>
    </row>
    <row r="30" spans="1:12" x14ac:dyDescent="0.2">
      <c r="A30" s="10">
        <v>1</v>
      </c>
      <c r="B30" s="163" t="s">
        <v>136</v>
      </c>
      <c r="C30" s="164" t="s">
        <v>119</v>
      </c>
      <c r="D30" s="165" t="s">
        <v>3</v>
      </c>
      <c r="E30" s="165" t="s">
        <v>119</v>
      </c>
      <c r="F30" s="165" t="s">
        <v>137</v>
      </c>
      <c r="G30" s="165" t="s">
        <v>108</v>
      </c>
      <c r="H30" s="165" t="s">
        <v>119</v>
      </c>
      <c r="I30" s="166" t="s">
        <v>138</v>
      </c>
    </row>
    <row r="31" spans="1:12" x14ac:dyDescent="0.2">
      <c r="A31" s="10">
        <v>1</v>
      </c>
      <c r="B31" s="90" t="s">
        <v>139</v>
      </c>
      <c r="C31" s="91" t="s">
        <v>119</v>
      </c>
      <c r="D31" s="91" t="s">
        <v>119</v>
      </c>
      <c r="E31" s="91" t="s">
        <v>119</v>
      </c>
      <c r="F31" s="91" t="s">
        <v>119</v>
      </c>
      <c r="G31" s="91" t="s">
        <v>119</v>
      </c>
      <c r="H31" s="91">
        <v>158.26869445108278</v>
      </c>
      <c r="I31" s="27" t="s">
        <v>119</v>
      </c>
      <c r="L31" s="63">
        <f>+H31</f>
        <v>158.26869445108278</v>
      </c>
    </row>
    <row r="32" spans="1:12" hidden="1" x14ac:dyDescent="0.2">
      <c r="A32" s="10">
        <v>0</v>
      </c>
      <c r="B32" s="11" t="s">
        <v>264</v>
      </c>
      <c r="C32" s="75" t="s">
        <v>119</v>
      </c>
      <c r="D32" s="7" t="s">
        <v>119</v>
      </c>
      <c r="E32" s="9" t="s">
        <v>119</v>
      </c>
      <c r="F32" s="81" t="s">
        <v>119</v>
      </c>
      <c r="G32" s="24" t="s">
        <v>119</v>
      </c>
      <c r="H32" s="24" t="s">
        <v>119</v>
      </c>
      <c r="I32" s="24" t="s">
        <v>119</v>
      </c>
    </row>
    <row r="33" spans="1:13" x14ac:dyDescent="0.2">
      <c r="A33" s="10">
        <v>1</v>
      </c>
      <c r="B33" s="26" t="s">
        <v>141</v>
      </c>
      <c r="C33" s="27" t="s">
        <v>119</v>
      </c>
      <c r="D33" s="27">
        <v>15000</v>
      </c>
      <c r="E33" s="27" t="s">
        <v>119</v>
      </c>
      <c r="F33" s="71">
        <v>1.0551246296738852E-2</v>
      </c>
      <c r="G33" s="27">
        <v>158.26869445108278</v>
      </c>
      <c r="H33" s="27" t="s">
        <v>119</v>
      </c>
      <c r="I33" s="27">
        <v>0.60227063520373936</v>
      </c>
    </row>
    <row r="34" spans="1:13" x14ac:dyDescent="0.2">
      <c r="A34" s="10">
        <v>1</v>
      </c>
      <c r="B34" s="43" t="s">
        <v>142</v>
      </c>
      <c r="C34" s="91" t="s">
        <v>119</v>
      </c>
      <c r="D34" s="91" t="s">
        <v>119</v>
      </c>
      <c r="E34" s="91" t="s">
        <v>119</v>
      </c>
      <c r="F34" s="93" t="s">
        <v>119</v>
      </c>
      <c r="G34" s="91" t="s">
        <v>119</v>
      </c>
      <c r="H34" s="91">
        <v>8760.1894255455591</v>
      </c>
      <c r="I34" s="27" t="s">
        <v>119</v>
      </c>
      <c r="L34" s="10">
        <f>SUBTOTAL(9,G35:G52)</f>
        <v>8760.1894255455627</v>
      </c>
    </row>
    <row r="35" spans="1:13" x14ac:dyDescent="0.2">
      <c r="A35" s="10">
        <v>1</v>
      </c>
      <c r="B35" s="26" t="s">
        <v>144</v>
      </c>
      <c r="C35" s="27" t="s">
        <v>119</v>
      </c>
      <c r="D35" s="27">
        <v>40000</v>
      </c>
      <c r="E35" s="27" t="s">
        <v>119</v>
      </c>
      <c r="F35" s="71">
        <v>0.1055</v>
      </c>
      <c r="G35" s="27">
        <v>4220</v>
      </c>
      <c r="H35" s="27" t="s">
        <v>119</v>
      </c>
      <c r="I35" s="27">
        <v>16.058653224977</v>
      </c>
      <c r="M35" s="63"/>
    </row>
    <row r="36" spans="1:13" x14ac:dyDescent="0.2">
      <c r="A36" s="10">
        <v>1</v>
      </c>
      <c r="B36" s="26" t="s">
        <v>143</v>
      </c>
      <c r="C36" s="27" t="s">
        <v>119</v>
      </c>
      <c r="D36" s="27">
        <v>40000</v>
      </c>
      <c r="E36" s="27" t="s">
        <v>119</v>
      </c>
      <c r="F36" s="71">
        <v>6.5500000000000003E-2</v>
      </c>
      <c r="G36" s="27">
        <v>2620</v>
      </c>
      <c r="H36" s="27" t="s">
        <v>119</v>
      </c>
      <c r="I36" s="27">
        <v>9.970064324511787</v>
      </c>
    </row>
    <row r="37" spans="1:13" x14ac:dyDescent="0.2">
      <c r="A37" s="10">
        <v>1</v>
      </c>
      <c r="B37" s="26" t="s">
        <v>145</v>
      </c>
      <c r="C37" s="27" t="s">
        <v>119</v>
      </c>
      <c r="D37" s="27">
        <v>10</v>
      </c>
      <c r="E37" s="27" t="s">
        <v>119</v>
      </c>
      <c r="F37" s="71">
        <v>0.94000000000000006</v>
      </c>
      <c r="G37" s="27">
        <v>9.4</v>
      </c>
      <c r="H37" s="27" t="s">
        <v>119</v>
      </c>
      <c r="I37" s="27">
        <v>3.5770459790233133E-2</v>
      </c>
    </row>
    <row r="38" spans="1:13" x14ac:dyDescent="0.2">
      <c r="A38" s="10">
        <v>1</v>
      </c>
      <c r="B38" s="11" t="s">
        <v>265</v>
      </c>
      <c r="C38" s="75" t="s">
        <v>119</v>
      </c>
      <c r="D38" s="27">
        <v>10</v>
      </c>
      <c r="E38" s="9" t="s">
        <v>119</v>
      </c>
      <c r="F38" s="28">
        <v>7.3600000000000012</v>
      </c>
      <c r="G38" s="27">
        <v>73.600000000000009</v>
      </c>
      <c r="H38" s="24" t="s">
        <v>119</v>
      </c>
      <c r="I38" s="24">
        <v>0.28007508942139986</v>
      </c>
    </row>
    <row r="39" spans="1:13" x14ac:dyDescent="0.2">
      <c r="A39" s="10">
        <v>1</v>
      </c>
      <c r="B39" s="11" t="s">
        <v>148</v>
      </c>
      <c r="C39" s="75" t="s">
        <v>119</v>
      </c>
      <c r="D39" s="82">
        <v>631.71064040629255</v>
      </c>
      <c r="E39" s="9" t="s">
        <v>119</v>
      </c>
      <c r="F39" s="13">
        <v>0.35984375882779096</v>
      </c>
      <c r="G39" s="27">
        <v>227.31713133531133</v>
      </c>
      <c r="H39" s="24" t="s">
        <v>119</v>
      </c>
      <c r="I39" s="24">
        <v>0.86502535170860617</v>
      </c>
    </row>
    <row r="40" spans="1:13" hidden="1" x14ac:dyDescent="0.2">
      <c r="A40" s="10">
        <v>0</v>
      </c>
      <c r="B40" s="11" t="s">
        <v>53</v>
      </c>
      <c r="C40" s="75" t="s">
        <v>119</v>
      </c>
      <c r="D40" s="82">
        <v>124.66666666666666</v>
      </c>
      <c r="E40" s="9" t="s">
        <v>119</v>
      </c>
      <c r="F40" s="13" t="s">
        <v>119</v>
      </c>
      <c r="G40" s="27" t="s">
        <v>119</v>
      </c>
      <c r="H40" s="24" t="s">
        <v>119</v>
      </c>
      <c r="I40" s="24" t="s">
        <v>119</v>
      </c>
    </row>
    <row r="41" spans="1:13" hidden="1" x14ac:dyDescent="0.2">
      <c r="A41" s="10">
        <v>0</v>
      </c>
      <c r="B41" s="26" t="s">
        <v>12</v>
      </c>
      <c r="C41" s="27" t="s">
        <v>119</v>
      </c>
      <c r="D41" s="27">
        <v>20</v>
      </c>
      <c r="E41" s="27" t="s">
        <v>119</v>
      </c>
      <c r="F41" s="70" t="s">
        <v>119</v>
      </c>
      <c r="G41" s="27" t="s">
        <v>119</v>
      </c>
      <c r="H41" s="27" t="s">
        <v>119</v>
      </c>
      <c r="I41" s="27" t="s">
        <v>119</v>
      </c>
    </row>
    <row r="42" spans="1:13" hidden="1" x14ac:dyDescent="0.2">
      <c r="A42" s="10">
        <v>0</v>
      </c>
      <c r="B42" s="26" t="s">
        <v>54</v>
      </c>
      <c r="C42" s="27" t="s">
        <v>119</v>
      </c>
      <c r="D42" s="27">
        <v>110</v>
      </c>
      <c r="E42" s="27" t="s">
        <v>119</v>
      </c>
      <c r="F42" s="71" t="s">
        <v>119</v>
      </c>
      <c r="G42" s="27" t="s">
        <v>119</v>
      </c>
      <c r="H42" s="27" t="s">
        <v>119</v>
      </c>
      <c r="I42" s="27" t="s">
        <v>119</v>
      </c>
    </row>
    <row r="43" spans="1:13" x14ac:dyDescent="0.2">
      <c r="A43" s="10">
        <v>1</v>
      </c>
      <c r="B43" s="26" t="s">
        <v>149</v>
      </c>
      <c r="C43" s="27" t="s">
        <v>119</v>
      </c>
      <c r="D43" s="27" t="s">
        <v>119</v>
      </c>
      <c r="E43" s="27" t="s">
        <v>119</v>
      </c>
      <c r="F43" s="71" t="s">
        <v>119</v>
      </c>
      <c r="G43" s="27">
        <v>748.47088479262675</v>
      </c>
      <c r="H43" s="27" t="s">
        <v>119</v>
      </c>
      <c r="I43" s="27">
        <v>2.8482072009186035</v>
      </c>
    </row>
    <row r="44" spans="1:13" hidden="1" x14ac:dyDescent="0.2">
      <c r="A44" s="10">
        <v>0</v>
      </c>
      <c r="B44" s="26" t="s">
        <v>218</v>
      </c>
      <c r="C44" s="27" t="s">
        <v>119</v>
      </c>
      <c r="D44" s="27">
        <v>0.4</v>
      </c>
      <c r="E44" s="27" t="s">
        <v>119</v>
      </c>
      <c r="F44" s="71">
        <v>200.94</v>
      </c>
      <c r="G44" s="27">
        <v>80.376000000000005</v>
      </c>
      <c r="H44" s="27" t="s">
        <v>119</v>
      </c>
      <c r="I44" s="27">
        <v>0.30586026341487005</v>
      </c>
    </row>
    <row r="45" spans="1:13" hidden="1" x14ac:dyDescent="0.2">
      <c r="A45" s="10">
        <v>0</v>
      </c>
      <c r="B45" s="26" t="s">
        <v>153</v>
      </c>
      <c r="C45" s="27" t="s">
        <v>119</v>
      </c>
      <c r="D45" s="27">
        <v>4</v>
      </c>
      <c r="E45" s="27" t="s">
        <v>119</v>
      </c>
      <c r="F45" s="71">
        <v>26.52</v>
      </c>
      <c r="G45" s="27">
        <v>106.08</v>
      </c>
      <c r="H45" s="27" t="s">
        <v>119</v>
      </c>
      <c r="I45" s="27">
        <v>0.40367344410084366</v>
      </c>
    </row>
    <row r="46" spans="1:13" hidden="1" x14ac:dyDescent="0.2">
      <c r="A46" s="10">
        <v>0</v>
      </c>
      <c r="B46" s="26" t="s">
        <v>266</v>
      </c>
      <c r="C46" s="27" t="s">
        <v>119</v>
      </c>
      <c r="D46" s="27">
        <v>5</v>
      </c>
      <c r="E46" s="27" t="s">
        <v>119</v>
      </c>
      <c r="F46" s="71">
        <v>39.270000000000003</v>
      </c>
      <c r="G46" s="27">
        <v>196.35000000000002</v>
      </c>
      <c r="H46" s="27" t="s">
        <v>119</v>
      </c>
      <c r="I46" s="27">
        <v>0.74718401912896559</v>
      </c>
    </row>
    <row r="47" spans="1:13" hidden="1" x14ac:dyDescent="0.2">
      <c r="A47" s="10">
        <v>0</v>
      </c>
      <c r="B47" s="26" t="s">
        <v>229</v>
      </c>
      <c r="C47" s="27" t="s">
        <v>119</v>
      </c>
      <c r="D47" s="27">
        <v>1.2</v>
      </c>
      <c r="E47" s="27" t="s">
        <v>119</v>
      </c>
      <c r="F47" s="71" t="s">
        <v>119</v>
      </c>
      <c r="G47" s="27" t="s">
        <v>119</v>
      </c>
      <c r="H47" s="27" t="s">
        <v>119</v>
      </c>
      <c r="I47" s="27" t="s">
        <v>119</v>
      </c>
    </row>
    <row r="48" spans="1:13" hidden="1" x14ac:dyDescent="0.2">
      <c r="A48" s="10">
        <v>0</v>
      </c>
      <c r="B48" s="26" t="s">
        <v>252</v>
      </c>
      <c r="C48" s="27" t="s">
        <v>119</v>
      </c>
      <c r="D48" s="27">
        <v>2</v>
      </c>
      <c r="E48" s="27" t="s">
        <v>119</v>
      </c>
      <c r="F48" s="71">
        <v>118.32000000000001</v>
      </c>
      <c r="G48" s="27">
        <v>236.64000000000001</v>
      </c>
      <c r="H48" s="27" t="s">
        <v>119</v>
      </c>
      <c r="I48" s="27">
        <v>0.90050229837880524</v>
      </c>
    </row>
    <row r="49" spans="1:12" hidden="1" x14ac:dyDescent="0.2">
      <c r="A49" s="10">
        <v>0</v>
      </c>
      <c r="B49" s="26" t="s">
        <v>211</v>
      </c>
      <c r="C49" s="27" t="s">
        <v>119</v>
      </c>
      <c r="D49" s="27">
        <v>12</v>
      </c>
      <c r="E49" s="27" t="s">
        <v>119</v>
      </c>
      <c r="F49" s="71">
        <v>10.752073732718893</v>
      </c>
      <c r="G49" s="27">
        <v>129.02488479262672</v>
      </c>
      <c r="H49" s="27" t="s">
        <v>119</v>
      </c>
      <c r="I49" s="27">
        <v>0.49098717589511881</v>
      </c>
    </row>
    <row r="50" spans="1:12" x14ac:dyDescent="0.2">
      <c r="A50" s="10">
        <v>1</v>
      </c>
      <c r="B50" s="26" t="s">
        <v>267</v>
      </c>
      <c r="C50" s="27" t="s">
        <v>119</v>
      </c>
      <c r="D50" s="27">
        <v>8300</v>
      </c>
      <c r="E50" s="27" t="s">
        <v>119</v>
      </c>
      <c r="F50" s="71">
        <v>5.110424999999999E-2</v>
      </c>
      <c r="G50" s="27">
        <v>424.16527499999989</v>
      </c>
      <c r="H50" s="27" t="s">
        <v>119</v>
      </c>
      <c r="I50" s="27">
        <v>1.614104990829859</v>
      </c>
    </row>
    <row r="51" spans="1:12" x14ac:dyDescent="0.2">
      <c r="A51" s="10">
        <v>1</v>
      </c>
      <c r="B51" s="26" t="s">
        <v>221</v>
      </c>
      <c r="C51" s="27" t="s">
        <v>119</v>
      </c>
      <c r="D51" s="27">
        <v>9000</v>
      </c>
      <c r="E51" s="27" t="s">
        <v>119</v>
      </c>
      <c r="F51" s="71">
        <v>4.8581792713069338E-2</v>
      </c>
      <c r="G51" s="27">
        <v>437.23613441762404</v>
      </c>
      <c r="H51" s="27" t="s">
        <v>119</v>
      </c>
      <c r="I51" s="27">
        <v>1.6638444218109136</v>
      </c>
    </row>
    <row r="52" spans="1:12" s="176" customFormat="1" x14ac:dyDescent="0.2">
      <c r="A52" s="176">
        <v>1</v>
      </c>
      <c r="B52" s="43" t="s">
        <v>159</v>
      </c>
      <c r="C52" s="91" t="s">
        <v>119</v>
      </c>
      <c r="D52" s="91" t="s">
        <v>119</v>
      </c>
      <c r="E52" s="91" t="s">
        <v>119</v>
      </c>
      <c r="F52" s="93" t="s">
        <v>119</v>
      </c>
      <c r="G52" s="91" t="s">
        <v>119</v>
      </c>
      <c r="H52" s="91">
        <v>8979.6664864367813</v>
      </c>
      <c r="I52" s="91" t="s">
        <v>119</v>
      </c>
      <c r="L52" s="63">
        <f>SUM(G53:G74)</f>
        <v>8979.6664864367813</v>
      </c>
    </row>
    <row r="53" spans="1:12" x14ac:dyDescent="0.2">
      <c r="A53" s="10">
        <v>1</v>
      </c>
      <c r="B53" s="26" t="s">
        <v>160</v>
      </c>
      <c r="C53" s="27" t="s">
        <v>119</v>
      </c>
      <c r="D53" s="27">
        <v>1.4</v>
      </c>
      <c r="E53" s="27" t="s">
        <v>119</v>
      </c>
      <c r="F53" s="71">
        <v>45</v>
      </c>
      <c r="G53" s="27">
        <v>62.999999999999993</v>
      </c>
      <c r="H53" s="27" t="s">
        <v>119</v>
      </c>
      <c r="I53" s="27">
        <v>0.23973818795581778</v>
      </c>
    </row>
    <row r="54" spans="1:12" x14ac:dyDescent="0.2">
      <c r="A54" s="10">
        <v>1</v>
      </c>
      <c r="B54" s="26" t="s">
        <v>222</v>
      </c>
      <c r="C54" s="27" t="s">
        <v>119</v>
      </c>
      <c r="D54" s="27">
        <v>900</v>
      </c>
      <c r="E54" s="27" t="s">
        <v>119</v>
      </c>
      <c r="F54" s="71">
        <v>0.1396</v>
      </c>
      <c r="G54" s="27">
        <v>125.64</v>
      </c>
      <c r="H54" s="27" t="s">
        <v>119</v>
      </c>
      <c r="I54" s="27">
        <v>0.47810644340903097</v>
      </c>
    </row>
    <row r="55" spans="1:12" x14ac:dyDescent="0.2">
      <c r="A55" s="10">
        <v>1</v>
      </c>
      <c r="B55" s="11" t="s">
        <v>161</v>
      </c>
      <c r="C55" s="75" t="s">
        <v>119</v>
      </c>
      <c r="D55" s="27">
        <v>363</v>
      </c>
      <c r="E55" s="9" t="s">
        <v>119</v>
      </c>
      <c r="F55" s="28">
        <v>0.2</v>
      </c>
      <c r="G55" s="27">
        <v>72.600000000000009</v>
      </c>
      <c r="H55" s="9" t="s">
        <v>119</v>
      </c>
      <c r="I55" s="24">
        <v>0.27626972135860911</v>
      </c>
    </row>
    <row r="56" spans="1:12" x14ac:dyDescent="0.2">
      <c r="A56" s="10">
        <v>1</v>
      </c>
      <c r="B56" s="11" t="s">
        <v>162</v>
      </c>
      <c r="C56" s="75" t="s">
        <v>119</v>
      </c>
      <c r="D56" s="27">
        <v>2250000</v>
      </c>
      <c r="E56" s="9" t="s">
        <v>119</v>
      </c>
      <c r="F56" s="154">
        <v>2.5000000000000001E-4</v>
      </c>
      <c r="G56" s="27">
        <v>562.5</v>
      </c>
      <c r="H56" s="9" t="s">
        <v>119</v>
      </c>
      <c r="I56" s="24">
        <v>2.1405195353198017</v>
      </c>
    </row>
    <row r="57" spans="1:12" x14ac:dyDescent="0.2">
      <c r="A57" s="10">
        <v>1</v>
      </c>
      <c r="B57" s="11" t="s">
        <v>163</v>
      </c>
      <c r="C57" s="75" t="s">
        <v>119</v>
      </c>
      <c r="D57" s="27">
        <v>25000</v>
      </c>
      <c r="E57" s="9" t="s">
        <v>119</v>
      </c>
      <c r="F57" s="28">
        <v>0.05</v>
      </c>
      <c r="G57" s="27">
        <v>1250</v>
      </c>
      <c r="H57" s="9" t="s">
        <v>119</v>
      </c>
      <c r="I57" s="24">
        <v>4.7567100784884486</v>
      </c>
    </row>
    <row r="58" spans="1:12" x14ac:dyDescent="0.2">
      <c r="A58" s="10">
        <v>1</v>
      </c>
      <c r="B58" s="11" t="s">
        <v>164</v>
      </c>
      <c r="C58" s="75" t="s">
        <v>119</v>
      </c>
      <c r="D58" s="27">
        <v>1092.5</v>
      </c>
      <c r="E58" s="9" t="s">
        <v>119</v>
      </c>
      <c r="F58" s="28">
        <v>4.5444252873563222</v>
      </c>
      <c r="G58" s="27">
        <v>4964.7846264367818</v>
      </c>
      <c r="H58" s="9" t="s">
        <v>119</v>
      </c>
      <c r="I58" s="24">
        <v>18.892832856077078</v>
      </c>
    </row>
    <row r="59" spans="1:12" hidden="1" x14ac:dyDescent="0.2">
      <c r="A59" s="10">
        <v>0</v>
      </c>
      <c r="B59" s="11">
        <v>0</v>
      </c>
      <c r="C59" s="75" t="s">
        <v>119</v>
      </c>
      <c r="D59" s="29" t="s">
        <v>119</v>
      </c>
      <c r="E59" s="9" t="s">
        <v>119</v>
      </c>
      <c r="F59" s="28" t="s">
        <v>119</v>
      </c>
      <c r="G59" s="7" t="s">
        <v>119</v>
      </c>
      <c r="H59" s="9" t="s">
        <v>119</v>
      </c>
      <c r="I59" s="24" t="s">
        <v>119</v>
      </c>
    </row>
    <row r="60" spans="1:12" hidden="1" x14ac:dyDescent="0.2">
      <c r="A60" s="10">
        <v>0</v>
      </c>
      <c r="B60" s="11">
        <v>0</v>
      </c>
      <c r="C60" s="75" t="s">
        <v>119</v>
      </c>
      <c r="D60" s="29" t="s">
        <v>119</v>
      </c>
      <c r="E60" s="9" t="s">
        <v>119</v>
      </c>
      <c r="F60" s="9" t="s">
        <v>119</v>
      </c>
      <c r="G60" s="7" t="s">
        <v>119</v>
      </c>
      <c r="H60" s="9" t="s">
        <v>119</v>
      </c>
      <c r="I60" s="24" t="s">
        <v>119</v>
      </c>
    </row>
    <row r="61" spans="1:12" hidden="1" x14ac:dyDescent="0.2">
      <c r="A61" s="10">
        <v>0</v>
      </c>
      <c r="B61" s="11">
        <v>0</v>
      </c>
      <c r="C61" s="75" t="s">
        <v>119</v>
      </c>
      <c r="D61" s="29" t="s">
        <v>119</v>
      </c>
      <c r="E61" s="9" t="s">
        <v>119</v>
      </c>
      <c r="F61" s="9" t="s">
        <v>119</v>
      </c>
      <c r="G61" s="7" t="s">
        <v>119</v>
      </c>
      <c r="H61" s="9" t="s">
        <v>119</v>
      </c>
      <c r="I61" s="24" t="s">
        <v>119</v>
      </c>
    </row>
    <row r="62" spans="1:12" hidden="1" x14ac:dyDescent="0.2">
      <c r="A62" s="10">
        <v>0</v>
      </c>
      <c r="B62" s="11">
        <v>0</v>
      </c>
      <c r="C62" s="75" t="s">
        <v>119</v>
      </c>
      <c r="D62" s="29" t="s">
        <v>119</v>
      </c>
      <c r="E62" s="9" t="s">
        <v>119</v>
      </c>
      <c r="F62" s="9" t="s">
        <v>119</v>
      </c>
      <c r="G62" s="7" t="s">
        <v>119</v>
      </c>
      <c r="H62" s="9" t="s">
        <v>119</v>
      </c>
      <c r="I62" s="24" t="s">
        <v>119</v>
      </c>
    </row>
    <row r="63" spans="1:12" hidden="1" x14ac:dyDescent="0.2">
      <c r="A63" s="10">
        <v>0</v>
      </c>
      <c r="B63" s="11">
        <v>0</v>
      </c>
      <c r="C63" s="75" t="s">
        <v>119</v>
      </c>
      <c r="D63" s="29" t="s">
        <v>119</v>
      </c>
      <c r="E63" s="9" t="s">
        <v>119</v>
      </c>
      <c r="F63" s="9" t="s">
        <v>119</v>
      </c>
      <c r="G63" s="7" t="s">
        <v>119</v>
      </c>
      <c r="H63" s="9" t="s">
        <v>119</v>
      </c>
      <c r="I63" s="24" t="s">
        <v>119</v>
      </c>
    </row>
    <row r="64" spans="1:12" hidden="1" x14ac:dyDescent="0.2">
      <c r="A64" s="10">
        <v>0</v>
      </c>
      <c r="B64" s="11">
        <v>0</v>
      </c>
      <c r="C64" s="75" t="s">
        <v>119</v>
      </c>
      <c r="D64" s="29" t="s">
        <v>119</v>
      </c>
      <c r="E64" s="9" t="s">
        <v>119</v>
      </c>
      <c r="F64" s="9" t="s">
        <v>119</v>
      </c>
      <c r="G64" s="7" t="s">
        <v>119</v>
      </c>
      <c r="H64" s="9" t="s">
        <v>119</v>
      </c>
      <c r="I64" s="24" t="s">
        <v>119</v>
      </c>
    </row>
    <row r="65" spans="1:12" hidden="1" x14ac:dyDescent="0.2">
      <c r="A65" s="10">
        <v>0</v>
      </c>
      <c r="B65" s="11">
        <v>0</v>
      </c>
      <c r="C65" s="75" t="s">
        <v>119</v>
      </c>
      <c r="D65" s="29" t="s">
        <v>119</v>
      </c>
      <c r="E65" s="9" t="s">
        <v>119</v>
      </c>
      <c r="F65" s="9" t="s">
        <v>119</v>
      </c>
      <c r="G65" s="7" t="s">
        <v>119</v>
      </c>
      <c r="H65" s="9" t="s">
        <v>119</v>
      </c>
      <c r="I65" s="24" t="s">
        <v>119</v>
      </c>
    </row>
    <row r="66" spans="1:12" hidden="1" x14ac:dyDescent="0.2">
      <c r="A66" s="10">
        <v>0</v>
      </c>
      <c r="B66" s="11">
        <v>0</v>
      </c>
      <c r="C66" s="75" t="s">
        <v>119</v>
      </c>
      <c r="D66" s="29" t="s">
        <v>119</v>
      </c>
      <c r="E66" s="9" t="s">
        <v>119</v>
      </c>
      <c r="F66" s="9" t="s">
        <v>119</v>
      </c>
      <c r="G66" s="7" t="s">
        <v>119</v>
      </c>
      <c r="H66" s="9" t="s">
        <v>119</v>
      </c>
      <c r="I66" s="24" t="s">
        <v>119</v>
      </c>
    </row>
    <row r="67" spans="1:12" hidden="1" x14ac:dyDescent="0.2">
      <c r="A67" s="10">
        <v>0</v>
      </c>
      <c r="B67" s="11">
        <v>0</v>
      </c>
      <c r="C67" s="75" t="s">
        <v>119</v>
      </c>
      <c r="D67" s="29" t="s">
        <v>119</v>
      </c>
      <c r="E67" s="9" t="s">
        <v>119</v>
      </c>
      <c r="F67" s="9" t="s">
        <v>119</v>
      </c>
      <c r="G67" s="7" t="s">
        <v>119</v>
      </c>
      <c r="H67" s="9" t="s">
        <v>119</v>
      </c>
      <c r="I67" s="24" t="s">
        <v>119</v>
      </c>
    </row>
    <row r="68" spans="1:12" hidden="1" x14ac:dyDescent="0.2">
      <c r="A68" s="10">
        <v>0</v>
      </c>
      <c r="B68" s="11">
        <v>0</v>
      </c>
      <c r="C68" s="75" t="s">
        <v>119</v>
      </c>
      <c r="D68" s="29" t="s">
        <v>119</v>
      </c>
      <c r="E68" s="9" t="s">
        <v>119</v>
      </c>
      <c r="F68" s="9" t="s">
        <v>119</v>
      </c>
      <c r="G68" s="7" t="s">
        <v>119</v>
      </c>
      <c r="H68" s="9" t="s">
        <v>119</v>
      </c>
      <c r="I68" s="24" t="s">
        <v>119</v>
      </c>
    </row>
    <row r="69" spans="1:12" hidden="1" x14ac:dyDescent="0.2">
      <c r="A69" s="10">
        <v>0</v>
      </c>
      <c r="B69" s="11">
        <v>0</v>
      </c>
      <c r="C69" s="75" t="s">
        <v>119</v>
      </c>
      <c r="D69" s="29" t="s">
        <v>119</v>
      </c>
      <c r="E69" s="9" t="s">
        <v>119</v>
      </c>
      <c r="F69" s="9" t="s">
        <v>119</v>
      </c>
      <c r="G69" s="7" t="s">
        <v>119</v>
      </c>
      <c r="H69" s="9" t="s">
        <v>119</v>
      </c>
      <c r="I69" s="24" t="s">
        <v>119</v>
      </c>
    </row>
    <row r="70" spans="1:12" hidden="1" x14ac:dyDescent="0.2">
      <c r="A70" s="10">
        <v>0</v>
      </c>
      <c r="B70" s="11">
        <v>0</v>
      </c>
      <c r="C70" s="75" t="s">
        <v>119</v>
      </c>
      <c r="D70" s="29" t="s">
        <v>119</v>
      </c>
      <c r="E70" s="9" t="s">
        <v>119</v>
      </c>
      <c r="F70" s="9" t="s">
        <v>119</v>
      </c>
      <c r="G70" s="7" t="s">
        <v>119</v>
      </c>
      <c r="H70" s="9" t="s">
        <v>119</v>
      </c>
      <c r="I70" s="24" t="s">
        <v>119</v>
      </c>
    </row>
    <row r="71" spans="1:12" hidden="1" x14ac:dyDescent="0.2">
      <c r="A71" s="10">
        <v>0</v>
      </c>
      <c r="B71" s="11">
        <v>0</v>
      </c>
      <c r="C71" s="75" t="s">
        <v>119</v>
      </c>
      <c r="D71" s="29" t="s">
        <v>119</v>
      </c>
      <c r="E71" s="9" t="s">
        <v>119</v>
      </c>
      <c r="F71" s="9" t="s">
        <v>119</v>
      </c>
      <c r="G71" s="7" t="s">
        <v>119</v>
      </c>
      <c r="H71" s="9" t="s">
        <v>119</v>
      </c>
      <c r="I71" s="24" t="s">
        <v>119</v>
      </c>
    </row>
    <row r="72" spans="1:12" hidden="1" x14ac:dyDescent="0.2">
      <c r="A72" s="10">
        <v>0</v>
      </c>
      <c r="B72" s="11">
        <v>0</v>
      </c>
      <c r="C72" s="75" t="s">
        <v>119</v>
      </c>
      <c r="D72" s="29" t="s">
        <v>119</v>
      </c>
      <c r="E72" s="9" t="s">
        <v>119</v>
      </c>
      <c r="F72" s="9" t="s">
        <v>119</v>
      </c>
      <c r="G72" s="7" t="s">
        <v>119</v>
      </c>
      <c r="H72" s="9" t="s">
        <v>119</v>
      </c>
      <c r="I72" s="24" t="s">
        <v>119</v>
      </c>
    </row>
    <row r="73" spans="1:12" x14ac:dyDescent="0.2">
      <c r="A73" s="10">
        <v>1</v>
      </c>
      <c r="B73" s="11" t="s">
        <v>165</v>
      </c>
      <c r="C73" s="9" t="s">
        <v>119</v>
      </c>
      <c r="D73" s="27" t="s">
        <v>119</v>
      </c>
      <c r="E73" s="77" t="s">
        <v>119</v>
      </c>
      <c r="F73" s="71" t="s">
        <v>119</v>
      </c>
      <c r="G73" s="30">
        <v>1924</v>
      </c>
      <c r="H73" s="24" t="s">
        <v>119</v>
      </c>
      <c r="I73" s="24">
        <v>7.32152815280942</v>
      </c>
    </row>
    <row r="74" spans="1:12" x14ac:dyDescent="0.2">
      <c r="A74" s="10">
        <v>1</v>
      </c>
      <c r="B74" s="26" t="s">
        <v>166</v>
      </c>
      <c r="C74" s="24" t="s">
        <v>119</v>
      </c>
      <c r="D74" s="27" t="s">
        <v>119</v>
      </c>
      <c r="E74" s="27" t="s">
        <v>119</v>
      </c>
      <c r="F74" s="71" t="s">
        <v>119</v>
      </c>
      <c r="G74" s="27">
        <v>17.141860000000001</v>
      </c>
      <c r="H74" s="27" t="s">
        <v>119</v>
      </c>
      <c r="I74" s="27">
        <v>6.5231086580830391E-2</v>
      </c>
    </row>
    <row r="75" spans="1:12" x14ac:dyDescent="0.2">
      <c r="A75" s="10">
        <v>1</v>
      </c>
      <c r="B75" s="94" t="s">
        <v>167</v>
      </c>
      <c r="C75" s="95" t="s">
        <v>119</v>
      </c>
      <c r="D75" s="27" t="s">
        <v>119</v>
      </c>
      <c r="E75" s="91" t="s">
        <v>119</v>
      </c>
      <c r="F75" s="93" t="s">
        <v>119</v>
      </c>
      <c r="G75" s="91" t="s">
        <v>119</v>
      </c>
      <c r="H75" s="91">
        <v>717.83333333333337</v>
      </c>
      <c r="I75" s="27" t="s">
        <v>119</v>
      </c>
      <c r="L75" s="63">
        <f>SUM(G76:G80)</f>
        <v>717.83333333333337</v>
      </c>
    </row>
    <row r="76" spans="1:12" x14ac:dyDescent="0.2">
      <c r="A76" s="10">
        <v>1</v>
      </c>
      <c r="B76" s="26" t="s">
        <v>223</v>
      </c>
      <c r="C76" s="24" t="s">
        <v>119</v>
      </c>
      <c r="D76" s="27">
        <v>0.7</v>
      </c>
      <c r="E76" s="27" t="s">
        <v>119</v>
      </c>
      <c r="F76" s="71" t="s">
        <v>119</v>
      </c>
      <c r="G76" s="27">
        <v>117.83333333333333</v>
      </c>
      <c r="H76" s="27" t="s">
        <v>119</v>
      </c>
      <c r="I76" s="27">
        <v>0.44839920339884443</v>
      </c>
    </row>
    <row r="77" spans="1:12" x14ac:dyDescent="0.2">
      <c r="A77" s="10">
        <v>1</v>
      </c>
      <c r="B77" s="26" t="s">
        <v>204</v>
      </c>
      <c r="C77" s="24" t="s">
        <v>119</v>
      </c>
      <c r="D77" s="27">
        <v>72</v>
      </c>
      <c r="E77" s="27" t="s">
        <v>119</v>
      </c>
      <c r="F77" s="71" t="s">
        <v>119</v>
      </c>
      <c r="G77" s="27">
        <v>600</v>
      </c>
      <c r="H77" s="27" t="s">
        <v>119</v>
      </c>
      <c r="I77" s="27">
        <v>2.2832208376744552</v>
      </c>
    </row>
    <row r="78" spans="1:12" hidden="1" x14ac:dyDescent="0.2">
      <c r="A78" s="10">
        <v>0</v>
      </c>
      <c r="B78" s="26">
        <v>0</v>
      </c>
      <c r="C78" s="24" t="s">
        <v>119</v>
      </c>
      <c r="D78" s="29" t="s">
        <v>119</v>
      </c>
      <c r="E78" s="27" t="s">
        <v>119</v>
      </c>
      <c r="F78" s="71" t="s">
        <v>119</v>
      </c>
      <c r="G78" s="27" t="s">
        <v>119</v>
      </c>
      <c r="H78" s="27" t="s">
        <v>119</v>
      </c>
      <c r="I78" s="27" t="s">
        <v>119</v>
      </c>
    </row>
    <row r="79" spans="1:12" hidden="1" x14ac:dyDescent="0.2">
      <c r="A79" s="10">
        <v>0</v>
      </c>
      <c r="B79" s="26">
        <v>0</v>
      </c>
      <c r="C79" s="24" t="s">
        <v>119</v>
      </c>
      <c r="D79" s="29" t="s">
        <v>119</v>
      </c>
      <c r="E79" s="27" t="s">
        <v>119</v>
      </c>
      <c r="F79" s="71" t="s">
        <v>119</v>
      </c>
      <c r="G79" s="27" t="s">
        <v>119</v>
      </c>
      <c r="H79" s="27" t="s">
        <v>119</v>
      </c>
      <c r="I79" s="27" t="s">
        <v>119</v>
      </c>
    </row>
    <row r="80" spans="1:12" hidden="1" x14ac:dyDescent="0.2">
      <c r="A80" s="10">
        <v>0</v>
      </c>
      <c r="B80" s="26">
        <v>0</v>
      </c>
      <c r="C80" s="24" t="s">
        <v>119</v>
      </c>
      <c r="D80" s="29" t="s">
        <v>119</v>
      </c>
      <c r="E80" s="27" t="s">
        <v>119</v>
      </c>
      <c r="F80" s="71" t="s">
        <v>119</v>
      </c>
      <c r="G80" s="27" t="s">
        <v>119</v>
      </c>
      <c r="H80" s="27" t="s">
        <v>119</v>
      </c>
      <c r="I80" s="27" t="s">
        <v>119</v>
      </c>
    </row>
    <row r="81" spans="1:12" hidden="1" x14ac:dyDescent="0.2">
      <c r="A81" s="10">
        <v>0</v>
      </c>
      <c r="B81" s="11">
        <v>0</v>
      </c>
      <c r="C81" s="9" t="s">
        <v>119</v>
      </c>
      <c r="D81" s="29" t="s">
        <v>119</v>
      </c>
      <c r="E81" s="77" t="s">
        <v>119</v>
      </c>
      <c r="F81" s="75" t="s">
        <v>119</v>
      </c>
      <c r="G81" s="83" t="s">
        <v>119</v>
      </c>
      <c r="H81" s="9" t="s">
        <v>119</v>
      </c>
      <c r="I81" s="24" t="s">
        <v>119</v>
      </c>
    </row>
    <row r="82" spans="1:12" x14ac:dyDescent="0.2">
      <c r="A82" s="10">
        <v>1</v>
      </c>
      <c r="B82" s="94" t="s">
        <v>169</v>
      </c>
      <c r="C82" s="95" t="s">
        <v>119</v>
      </c>
      <c r="D82" s="27" t="s">
        <v>119</v>
      </c>
      <c r="E82" s="91" t="s">
        <v>119</v>
      </c>
      <c r="F82" s="93" t="s">
        <v>119</v>
      </c>
      <c r="G82" s="91" t="s">
        <v>119</v>
      </c>
      <c r="H82" s="91">
        <v>5125.6398881690129</v>
      </c>
      <c r="I82" s="27" t="s">
        <v>119</v>
      </c>
      <c r="L82" s="63">
        <f>SUM(G83:G84)</f>
        <v>5125.6398881690129</v>
      </c>
    </row>
    <row r="83" spans="1:12" x14ac:dyDescent="0.2">
      <c r="A83" s="10">
        <v>1</v>
      </c>
      <c r="B83" s="31" t="s">
        <v>170</v>
      </c>
      <c r="C83" s="24" t="s">
        <v>119</v>
      </c>
      <c r="D83" s="27">
        <v>134.36439552411727</v>
      </c>
      <c r="E83" s="27" t="s">
        <v>119</v>
      </c>
      <c r="F83" s="71">
        <v>20.849320296184629</v>
      </c>
      <c r="G83" s="27">
        <v>2801.4063186855574</v>
      </c>
      <c r="H83" s="27" t="s">
        <v>119</v>
      </c>
      <c r="I83" s="27">
        <v>10.66038213602625</v>
      </c>
    </row>
    <row r="84" spans="1:12" x14ac:dyDescent="0.2">
      <c r="A84" s="10">
        <v>1</v>
      </c>
      <c r="B84" s="31" t="s">
        <v>171</v>
      </c>
      <c r="C84" s="24" t="s">
        <v>119</v>
      </c>
      <c r="D84" s="27">
        <v>396.47912892896341</v>
      </c>
      <c r="E84" s="27" t="s">
        <v>119</v>
      </c>
      <c r="F84" s="71">
        <v>5.8621839080459761</v>
      </c>
      <c r="G84" s="27">
        <v>2324.2335694834551</v>
      </c>
      <c r="H84" s="27" t="s">
        <v>119</v>
      </c>
      <c r="I84" s="27">
        <v>8.8445641957785064</v>
      </c>
    </row>
    <row r="85" spans="1:12" x14ac:dyDescent="0.2">
      <c r="A85" s="10">
        <v>1</v>
      </c>
      <c r="B85" s="94" t="s">
        <v>172</v>
      </c>
      <c r="C85" s="95" t="s">
        <v>119</v>
      </c>
      <c r="D85" s="91" t="s">
        <v>119</v>
      </c>
      <c r="E85" s="91" t="s">
        <v>119</v>
      </c>
      <c r="F85" s="93" t="s">
        <v>119</v>
      </c>
      <c r="G85" s="91" t="s">
        <v>119</v>
      </c>
      <c r="H85" s="91">
        <v>1950.6804945124313</v>
      </c>
      <c r="I85" s="27" t="s">
        <v>119</v>
      </c>
      <c r="L85" s="63">
        <f>SUM(G87:G91)</f>
        <v>1950.6804945124313</v>
      </c>
    </row>
    <row r="86" spans="1:12" hidden="1" x14ac:dyDescent="0.2">
      <c r="A86" s="10">
        <v>0</v>
      </c>
      <c r="B86" s="12" t="s">
        <v>173</v>
      </c>
      <c r="C86" s="9" t="s">
        <v>119</v>
      </c>
      <c r="D86" s="76" t="s">
        <v>119</v>
      </c>
      <c r="E86" s="77" t="s">
        <v>119</v>
      </c>
      <c r="F86" s="84" t="s">
        <v>119</v>
      </c>
      <c r="G86" s="8" t="s">
        <v>119</v>
      </c>
      <c r="H86" s="9" t="s">
        <v>119</v>
      </c>
      <c r="I86" s="24" t="s">
        <v>119</v>
      </c>
    </row>
    <row r="87" spans="1:12" x14ac:dyDescent="0.2">
      <c r="A87" s="10">
        <v>1</v>
      </c>
      <c r="B87" s="31" t="s">
        <v>174</v>
      </c>
      <c r="C87" s="24" t="s">
        <v>119</v>
      </c>
      <c r="D87" s="27" t="s">
        <v>119</v>
      </c>
      <c r="E87" s="27" t="s">
        <v>119</v>
      </c>
      <c r="F87" s="71" t="s">
        <v>119</v>
      </c>
      <c r="G87" s="27">
        <v>759.97076949550888</v>
      </c>
      <c r="H87" s="27" t="s">
        <v>119</v>
      </c>
      <c r="I87" s="27">
        <v>2.8919684948927271</v>
      </c>
    </row>
    <row r="88" spans="1:12" x14ac:dyDescent="0.2">
      <c r="A88" s="10">
        <v>1</v>
      </c>
      <c r="B88" s="31" t="s">
        <v>175</v>
      </c>
      <c r="C88" s="24" t="s">
        <v>119</v>
      </c>
      <c r="D88" s="27" t="s">
        <v>119</v>
      </c>
      <c r="E88" s="27" t="s">
        <v>119</v>
      </c>
      <c r="F88" s="71" t="s">
        <v>119</v>
      </c>
      <c r="G88" s="27">
        <v>829.72138497438789</v>
      </c>
      <c r="H88" s="27" t="s">
        <v>119</v>
      </c>
      <c r="I88" s="27">
        <v>3.1573952593960524</v>
      </c>
    </row>
    <row r="89" spans="1:12" x14ac:dyDescent="0.2">
      <c r="A89" s="10">
        <v>1</v>
      </c>
      <c r="B89" s="31" t="s">
        <v>176</v>
      </c>
      <c r="C89" s="24" t="s">
        <v>119</v>
      </c>
      <c r="D89" s="27" t="s">
        <v>119</v>
      </c>
      <c r="E89" s="27" t="s">
        <v>119</v>
      </c>
      <c r="F89" s="71" t="s">
        <v>119</v>
      </c>
      <c r="G89" s="27">
        <v>360.98834004253456</v>
      </c>
      <c r="H89" s="27" t="s">
        <v>119</v>
      </c>
      <c r="I89" s="27">
        <v>1.3736935002377115</v>
      </c>
    </row>
    <row r="90" spans="1:12" hidden="1" x14ac:dyDescent="0.2">
      <c r="A90" s="10">
        <v>0</v>
      </c>
      <c r="B90" s="11">
        <v>0</v>
      </c>
      <c r="C90" s="9" t="s">
        <v>119</v>
      </c>
      <c r="D90" s="9" t="s">
        <v>119</v>
      </c>
      <c r="E90" s="77" t="s">
        <v>119</v>
      </c>
      <c r="F90" s="75" t="s">
        <v>119</v>
      </c>
      <c r="G90" s="27" t="s">
        <v>119</v>
      </c>
      <c r="H90" s="26" t="s">
        <v>119</v>
      </c>
      <c r="I90" s="24" t="s">
        <v>119</v>
      </c>
    </row>
    <row r="91" spans="1:12" hidden="1" x14ac:dyDescent="0.2">
      <c r="A91" s="10">
        <v>0</v>
      </c>
      <c r="B91" s="12" t="s">
        <v>177</v>
      </c>
      <c r="C91" s="9" t="s">
        <v>119</v>
      </c>
      <c r="D91" s="85" t="s">
        <v>119</v>
      </c>
      <c r="E91" s="77" t="s">
        <v>119</v>
      </c>
      <c r="F91" s="75" t="s">
        <v>119</v>
      </c>
      <c r="G91" s="86" t="s">
        <v>119</v>
      </c>
      <c r="H91" s="9" t="s">
        <v>119</v>
      </c>
      <c r="I91" s="24" t="s">
        <v>119</v>
      </c>
    </row>
    <row r="92" spans="1:12" x14ac:dyDescent="0.2">
      <c r="A92" s="10">
        <v>1</v>
      </c>
      <c r="B92" s="31" t="s">
        <v>178</v>
      </c>
      <c r="C92" s="24" t="s">
        <v>119</v>
      </c>
      <c r="D92" s="27" t="s">
        <v>119</v>
      </c>
      <c r="E92" s="27" t="s">
        <v>119</v>
      </c>
      <c r="F92" s="71" t="s">
        <v>119</v>
      </c>
      <c r="G92" s="27">
        <v>586.38864220345567</v>
      </c>
      <c r="H92" s="27" t="s">
        <v>119</v>
      </c>
      <c r="I92" s="27">
        <v>2.2314246114242677</v>
      </c>
      <c r="L92" s="63">
        <f>+G92</f>
        <v>586.38864220345567</v>
      </c>
    </row>
    <row r="93" spans="1:12" hidden="1" x14ac:dyDescent="0.2">
      <c r="A93" s="10">
        <v>0</v>
      </c>
      <c r="B93" s="9">
        <v>0</v>
      </c>
      <c r="C93" s="9" t="s">
        <v>119</v>
      </c>
      <c r="D93" s="9" t="s">
        <v>119</v>
      </c>
      <c r="E93" s="77" t="s">
        <v>119</v>
      </c>
      <c r="F93" s="75" t="s">
        <v>119</v>
      </c>
      <c r="G93" s="27" t="s">
        <v>119</v>
      </c>
      <c r="H93" s="24" t="s">
        <v>119</v>
      </c>
      <c r="I93" s="24" t="s">
        <v>119</v>
      </c>
    </row>
    <row r="94" spans="1:12" x14ac:dyDescent="0.2">
      <c r="A94" s="10">
        <v>1</v>
      </c>
      <c r="B94" s="37" t="s">
        <v>4</v>
      </c>
      <c r="C94" s="38" t="s">
        <v>119</v>
      </c>
      <c r="D94" s="64" t="s">
        <v>119</v>
      </c>
      <c r="E94" s="65" t="s">
        <v>119</v>
      </c>
      <c r="F94" s="155" t="s">
        <v>119</v>
      </c>
      <c r="G94" s="39">
        <v>26278.66696465166</v>
      </c>
      <c r="H94" s="38" t="s">
        <v>119</v>
      </c>
      <c r="I94" s="38">
        <v>99.999999999999986</v>
      </c>
      <c r="L94" s="63">
        <f>SUM(L31:L92)</f>
        <v>26278.66696465166</v>
      </c>
    </row>
    <row r="95" spans="1:12" hidden="1" x14ac:dyDescent="0.2">
      <c r="A95" s="10">
        <v>0</v>
      </c>
      <c r="B95" s="12" t="s">
        <v>49</v>
      </c>
      <c r="C95" s="9" t="s">
        <v>119</v>
      </c>
      <c r="D95" s="9" t="s">
        <v>119</v>
      </c>
      <c r="E95" s="77" t="s">
        <v>119</v>
      </c>
      <c r="F95" s="75" t="s">
        <v>119</v>
      </c>
      <c r="G95" s="27" t="s">
        <v>119</v>
      </c>
      <c r="H95" s="24" t="s">
        <v>119</v>
      </c>
      <c r="I95" s="9" t="s">
        <v>119</v>
      </c>
    </row>
    <row r="96" spans="1:12" hidden="1" x14ac:dyDescent="0.2">
      <c r="A96" s="10">
        <v>0</v>
      </c>
      <c r="B96" s="76">
        <v>0</v>
      </c>
      <c r="C96" s="9" t="s">
        <v>119</v>
      </c>
      <c r="D96" s="76" t="s">
        <v>119</v>
      </c>
      <c r="E96" s="77" t="s">
        <v>119</v>
      </c>
      <c r="F96" s="77" t="s">
        <v>119</v>
      </c>
      <c r="G96" s="78" t="s">
        <v>119</v>
      </c>
      <c r="H96" s="24" t="s">
        <v>119</v>
      </c>
      <c r="I96" s="9" t="s">
        <v>119</v>
      </c>
    </row>
    <row r="97" spans="1:12" hidden="1" x14ac:dyDescent="0.2">
      <c r="A97" s="10">
        <v>0</v>
      </c>
      <c r="B97" s="76">
        <v>0</v>
      </c>
      <c r="C97" s="9" t="s">
        <v>119</v>
      </c>
      <c r="D97" s="76" t="s">
        <v>119</v>
      </c>
      <c r="E97" s="77" t="s">
        <v>119</v>
      </c>
      <c r="F97" s="77" t="s">
        <v>119</v>
      </c>
      <c r="G97" s="78" t="s">
        <v>119</v>
      </c>
      <c r="H97" s="9" t="s">
        <v>119</v>
      </c>
      <c r="I97" s="9" t="s">
        <v>119</v>
      </c>
    </row>
    <row r="98" spans="1:12" hidden="1" x14ac:dyDescent="0.2">
      <c r="A98" s="10">
        <v>0</v>
      </c>
      <c r="B98" s="76">
        <v>0</v>
      </c>
      <c r="C98" s="9" t="s">
        <v>119</v>
      </c>
      <c r="D98" s="76" t="s">
        <v>119</v>
      </c>
      <c r="E98" s="77" t="s">
        <v>119</v>
      </c>
      <c r="F98" s="77" t="s">
        <v>119</v>
      </c>
      <c r="G98" s="78" t="s">
        <v>119</v>
      </c>
      <c r="H98" s="9" t="s">
        <v>119</v>
      </c>
      <c r="I98" s="9" t="s">
        <v>119</v>
      </c>
    </row>
    <row r="99" spans="1:12" x14ac:dyDescent="0.2">
      <c r="A99" s="10">
        <v>1</v>
      </c>
      <c r="B99" s="41" t="s">
        <v>5</v>
      </c>
      <c r="C99" s="42" t="s">
        <v>119</v>
      </c>
      <c r="D99" s="66" t="s">
        <v>119</v>
      </c>
      <c r="E99" s="66" t="s">
        <v>119</v>
      </c>
      <c r="F99" s="156" t="s">
        <v>119</v>
      </c>
      <c r="G99" s="41">
        <v>26278.66696465166</v>
      </c>
      <c r="H99" s="57" t="s">
        <v>119</v>
      </c>
      <c r="I99" s="57" t="s">
        <v>119</v>
      </c>
    </row>
    <row r="100" spans="1:12" x14ac:dyDescent="0.2">
      <c r="A100" s="10">
        <v>1</v>
      </c>
      <c r="B100" s="33" t="s">
        <v>179</v>
      </c>
      <c r="C100" s="42" t="s">
        <v>119</v>
      </c>
      <c r="D100" s="67" t="s">
        <v>119</v>
      </c>
      <c r="E100" s="59" t="s">
        <v>119</v>
      </c>
      <c r="F100" s="170">
        <v>1.0511466785860664</v>
      </c>
      <c r="G100" s="35" t="s">
        <v>119</v>
      </c>
      <c r="H100" s="59" t="s">
        <v>119</v>
      </c>
      <c r="I100" s="59" t="s">
        <v>119</v>
      </c>
    </row>
    <row r="101" spans="1:12" hidden="1" x14ac:dyDescent="0.2">
      <c r="A101" s="10">
        <v>0</v>
      </c>
      <c r="B101" s="12">
        <v>0</v>
      </c>
      <c r="C101" s="9" t="s">
        <v>119</v>
      </c>
      <c r="D101" s="26" t="s">
        <v>119</v>
      </c>
      <c r="E101" s="26" t="s">
        <v>119</v>
      </c>
      <c r="F101" s="27" t="s">
        <v>119</v>
      </c>
      <c r="G101" s="30" t="s">
        <v>119</v>
      </c>
      <c r="H101" s="9" t="s">
        <v>119</v>
      </c>
      <c r="I101" s="9" t="s">
        <v>119</v>
      </c>
    </row>
    <row r="102" spans="1:12" hidden="1" x14ac:dyDescent="0.2">
      <c r="A102" s="10">
        <v>0</v>
      </c>
      <c r="B102" s="12">
        <v>0</v>
      </c>
      <c r="C102" s="87" t="s">
        <v>119</v>
      </c>
      <c r="D102" s="25" t="s">
        <v>119</v>
      </c>
      <c r="E102" s="25" t="s">
        <v>119</v>
      </c>
      <c r="F102" s="25" t="s">
        <v>119</v>
      </c>
      <c r="G102" s="40" t="s">
        <v>119</v>
      </c>
      <c r="H102" s="9" t="s">
        <v>119</v>
      </c>
      <c r="I102" s="9" t="s">
        <v>119</v>
      </c>
    </row>
    <row r="103" spans="1:12" x14ac:dyDescent="0.2">
      <c r="A103" s="10">
        <v>1</v>
      </c>
      <c r="B103" s="43" t="s">
        <v>6</v>
      </c>
      <c r="C103" s="24" t="s">
        <v>119</v>
      </c>
      <c r="D103" s="24" t="s">
        <v>119</v>
      </c>
      <c r="E103" s="26" t="s">
        <v>119</v>
      </c>
      <c r="F103" s="71" t="s">
        <v>119</v>
      </c>
      <c r="G103" s="27" t="s">
        <v>119</v>
      </c>
      <c r="H103" s="24">
        <v>1662.1844751858662</v>
      </c>
      <c r="I103" s="24" t="s">
        <v>119</v>
      </c>
    </row>
    <row r="104" spans="1:12" x14ac:dyDescent="0.2">
      <c r="A104" s="10">
        <v>1</v>
      </c>
      <c r="B104" s="43" t="s">
        <v>180</v>
      </c>
      <c r="C104" s="24" t="s">
        <v>119</v>
      </c>
      <c r="D104" s="24" t="s">
        <v>119</v>
      </c>
      <c r="E104" s="26" t="s">
        <v>119</v>
      </c>
      <c r="F104" s="71" t="s">
        <v>119</v>
      </c>
      <c r="G104" s="27" t="s">
        <v>119</v>
      </c>
      <c r="H104" s="24">
        <v>1662.1844751858662</v>
      </c>
      <c r="I104" s="24" t="s">
        <v>119</v>
      </c>
    </row>
    <row r="105" spans="1:12" x14ac:dyDescent="0.2">
      <c r="A105" s="10">
        <v>1</v>
      </c>
      <c r="B105" s="26" t="s">
        <v>181</v>
      </c>
      <c r="C105" s="24" t="s">
        <v>119</v>
      </c>
      <c r="D105" s="271">
        <v>2801.4063186855574</v>
      </c>
      <c r="E105" s="271" t="s">
        <v>119</v>
      </c>
      <c r="F105" s="271">
        <v>0.27195433341851943</v>
      </c>
      <c r="G105" s="26">
        <v>54.390866683703884</v>
      </c>
      <c r="H105" s="24" t="s">
        <v>119</v>
      </c>
      <c r="I105" s="24" t="s">
        <v>119</v>
      </c>
    </row>
    <row r="106" spans="1:12" x14ac:dyDescent="0.2">
      <c r="A106" s="10">
        <v>1</v>
      </c>
      <c r="B106" s="26" t="s">
        <v>182</v>
      </c>
      <c r="C106" s="24" t="s">
        <v>119</v>
      </c>
      <c r="D106" s="26" t="s">
        <v>119</v>
      </c>
      <c r="E106" s="26" t="s">
        <v>119</v>
      </c>
      <c r="F106" s="26">
        <v>332</v>
      </c>
      <c r="G106" s="26" t="s">
        <v>119</v>
      </c>
      <c r="H106" s="24" t="s">
        <v>119</v>
      </c>
      <c r="I106" s="24" t="s">
        <v>119</v>
      </c>
    </row>
    <row r="107" spans="1:12" x14ac:dyDescent="0.2">
      <c r="A107" s="10">
        <v>1</v>
      </c>
      <c r="B107" s="11" t="s">
        <v>183</v>
      </c>
      <c r="C107" s="9" t="s">
        <v>119</v>
      </c>
      <c r="D107" s="76">
        <v>1</v>
      </c>
      <c r="E107" s="77" t="s">
        <v>119</v>
      </c>
      <c r="F107" s="26">
        <v>172.59</v>
      </c>
      <c r="G107" s="26">
        <v>172.59</v>
      </c>
      <c r="H107" s="9" t="s">
        <v>119</v>
      </c>
      <c r="I107" s="9" t="s">
        <v>119</v>
      </c>
    </row>
    <row r="108" spans="1:12" x14ac:dyDescent="0.2">
      <c r="A108" s="10">
        <v>1</v>
      </c>
      <c r="B108" s="11" t="s">
        <v>184</v>
      </c>
      <c r="C108" s="9" t="s">
        <v>119</v>
      </c>
      <c r="D108" s="76">
        <v>1</v>
      </c>
      <c r="E108" s="77" t="s">
        <v>119</v>
      </c>
      <c r="F108" s="271">
        <v>0.56755089230060951</v>
      </c>
      <c r="G108" s="26">
        <v>97.953608502162197</v>
      </c>
      <c r="H108" s="24" t="s">
        <v>119</v>
      </c>
      <c r="I108" s="9" t="s">
        <v>119</v>
      </c>
    </row>
    <row r="109" spans="1:12" x14ac:dyDescent="0.2">
      <c r="A109" s="10">
        <v>1</v>
      </c>
      <c r="B109" s="11" t="s">
        <v>185</v>
      </c>
      <c r="C109" s="9" t="s">
        <v>119</v>
      </c>
      <c r="D109" s="76">
        <v>1</v>
      </c>
      <c r="E109" s="77" t="s">
        <v>119</v>
      </c>
      <c r="F109" s="26">
        <v>1337.25</v>
      </c>
      <c r="G109" s="26">
        <v>1337.25</v>
      </c>
      <c r="H109" s="24" t="s">
        <v>119</v>
      </c>
      <c r="I109" s="9" t="s">
        <v>119</v>
      </c>
    </row>
    <row r="110" spans="1:12" hidden="1" x14ac:dyDescent="0.2">
      <c r="A110" s="10">
        <v>0</v>
      </c>
      <c r="B110" s="11" t="s">
        <v>186</v>
      </c>
      <c r="C110" s="9" t="s">
        <v>119</v>
      </c>
      <c r="D110" s="76" t="s">
        <v>119</v>
      </c>
      <c r="E110" s="77" t="s">
        <v>119</v>
      </c>
      <c r="F110" s="77" t="s">
        <v>119</v>
      </c>
      <c r="G110" s="78" t="s">
        <v>119</v>
      </c>
      <c r="H110" s="9" t="s">
        <v>119</v>
      </c>
      <c r="I110" s="9" t="s">
        <v>119</v>
      </c>
    </row>
    <row r="111" spans="1:12" hidden="1" x14ac:dyDescent="0.2">
      <c r="A111" s="10">
        <v>0</v>
      </c>
      <c r="B111" s="88" t="s">
        <v>187</v>
      </c>
      <c r="C111" s="9" t="s">
        <v>119</v>
      </c>
      <c r="D111" s="76" t="s">
        <v>119</v>
      </c>
      <c r="E111" s="77" t="s">
        <v>119</v>
      </c>
      <c r="F111" s="85" t="s">
        <v>119</v>
      </c>
      <c r="G111" s="89" t="s">
        <v>119</v>
      </c>
      <c r="H111" s="24" t="s">
        <v>119</v>
      </c>
      <c r="I111" s="9" t="s">
        <v>119</v>
      </c>
    </row>
    <row r="112" spans="1:12" x14ac:dyDescent="0.2">
      <c r="A112" s="10">
        <v>1</v>
      </c>
      <c r="B112" s="33" t="s">
        <v>7</v>
      </c>
      <c r="C112" s="34" t="s">
        <v>119</v>
      </c>
      <c r="D112" s="34" t="s">
        <v>119</v>
      </c>
      <c r="E112" s="35" t="s">
        <v>119</v>
      </c>
      <c r="F112" s="157" t="s">
        <v>119</v>
      </c>
      <c r="G112" s="36">
        <v>24616.482489465794</v>
      </c>
      <c r="H112" s="35" t="s">
        <v>119</v>
      </c>
      <c r="I112" s="34" t="s">
        <v>119</v>
      </c>
      <c r="L112" s="63" t="e">
        <f>+L94-G105-G106</f>
        <v>#VALUE!</v>
      </c>
    </row>
    <row r="113" spans="1:12" x14ac:dyDescent="0.2">
      <c r="A113" s="10">
        <v>1</v>
      </c>
      <c r="B113" s="33" t="s">
        <v>8</v>
      </c>
      <c r="C113" s="42" t="s">
        <v>119</v>
      </c>
      <c r="D113" s="42" t="s">
        <v>119</v>
      </c>
      <c r="E113" s="41" t="s">
        <v>119</v>
      </c>
      <c r="F113" s="158">
        <v>0.98465929957863174</v>
      </c>
      <c r="G113" s="60" t="s">
        <v>119</v>
      </c>
      <c r="H113" s="42" t="s">
        <v>119</v>
      </c>
      <c r="I113" s="42" t="s">
        <v>119</v>
      </c>
      <c r="L113" s="10" t="e">
        <f>L112/G9-F113</f>
        <v>#VALUE!</v>
      </c>
    </row>
    <row r="115" spans="1:12" x14ac:dyDescent="0.2">
      <c r="B115" s="176" t="s">
        <v>57</v>
      </c>
    </row>
  </sheetData>
  <autoFilter ref="A1:H113">
    <filterColumn colId="0">
      <filters>
        <filter val="1"/>
      </filters>
    </filterColumn>
  </autoFilter>
  <conditionalFormatting sqref="E25:E26 D22:D26 F22:I26 E22:E23 D20:I21 C33 D27:I27 E74:I80 I55:I73 I81 C3:I3 I86 D87:I89 I90:I91 I93 D92:I92 D31:I54 E82:I85 E55:H72 D55:D85">
    <cfRule type="cellIs" dxfId="5" priority="1" stopIfTrue="1" operator="equal">
      <formula>0</formula>
    </cfRule>
  </conditionalFormatting>
  <pageMargins left="0.75" right="0.75" top="1" bottom="1" header="0" footer="0"/>
  <pageSetup paperSize="9" scale="88" orientation="portrait" r:id="rId1"/>
  <headerFooter alignWithMargins="0"/>
  <colBreaks count="1" manualBreakCount="1">
    <brk id="9" max="1048575" man="1"/>
  </col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M115"/>
  <sheetViews>
    <sheetView workbookViewId="0"/>
  </sheetViews>
  <sheetFormatPr defaultRowHeight="12" x14ac:dyDescent="0.2"/>
  <cols>
    <col min="1" max="1" width="3.28515625" style="10" customWidth="1"/>
    <col min="2" max="2" width="40.7109375" style="10" customWidth="1"/>
    <col min="3" max="3" width="4.85546875" style="10" customWidth="1"/>
    <col min="4" max="4" width="10.28515625" style="10" bestFit="1" customWidth="1"/>
    <col min="5" max="5" width="4.85546875" style="10" customWidth="1"/>
    <col min="6" max="6" width="9.7109375" style="10" customWidth="1"/>
    <col min="7" max="7" width="9.140625" style="63"/>
    <col min="8" max="8" width="9.140625" style="10"/>
    <col min="9" max="9" width="6.5703125" style="23" customWidth="1"/>
    <col min="10" max="10" width="9.140625" style="10"/>
    <col min="11" max="11" width="0" style="10" hidden="1" customWidth="1"/>
    <col min="12" max="12" width="9.140625" style="10" hidden="1" customWidth="1"/>
    <col min="13" max="13" width="0" style="10" hidden="1" customWidth="1"/>
    <col min="14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63">
        <v>7</v>
      </c>
      <c r="H1" s="10">
        <v>8</v>
      </c>
    </row>
    <row r="2" spans="1:9" hidden="1" x14ac:dyDescent="0.2">
      <c r="G2" s="10"/>
    </row>
    <row r="3" spans="1:9" x14ac:dyDescent="0.2">
      <c r="A3" s="10">
        <v>1</v>
      </c>
      <c r="B3" s="95" t="s">
        <v>118</v>
      </c>
      <c r="C3" s="27" t="s">
        <v>119</v>
      </c>
      <c r="D3" s="27" t="s">
        <v>119</v>
      </c>
      <c r="E3" s="27" t="s">
        <v>119</v>
      </c>
      <c r="F3" s="27" t="s">
        <v>119</v>
      </c>
      <c r="G3" s="27" t="s">
        <v>119</v>
      </c>
      <c r="H3" s="27" t="s">
        <v>119</v>
      </c>
      <c r="I3" s="27" t="s">
        <v>119</v>
      </c>
    </row>
    <row r="4" spans="1:9" x14ac:dyDescent="0.2">
      <c r="A4" s="10">
        <v>1</v>
      </c>
      <c r="B4" s="95" t="s">
        <v>0</v>
      </c>
      <c r="C4" s="24" t="s">
        <v>119</v>
      </c>
      <c r="D4" s="24" t="s">
        <v>119</v>
      </c>
      <c r="E4" s="24" t="s">
        <v>119</v>
      </c>
      <c r="F4" s="24" t="s">
        <v>119</v>
      </c>
      <c r="G4" s="24" t="s">
        <v>119</v>
      </c>
      <c r="H4" s="24" t="s">
        <v>119</v>
      </c>
      <c r="I4" s="25" t="s">
        <v>119</v>
      </c>
    </row>
    <row r="5" spans="1:9" x14ac:dyDescent="0.2">
      <c r="A5" s="10">
        <v>1</v>
      </c>
      <c r="B5" s="24" t="s">
        <v>119</v>
      </c>
      <c r="C5" s="24" t="s">
        <v>119</v>
      </c>
      <c r="D5" s="61" t="s">
        <v>119</v>
      </c>
      <c r="E5" s="62" t="s">
        <v>119</v>
      </c>
      <c r="F5" s="62" t="s">
        <v>119</v>
      </c>
      <c r="G5" s="175" t="s">
        <v>120</v>
      </c>
      <c r="H5" s="62"/>
      <c r="I5" s="61" t="s">
        <v>119</v>
      </c>
    </row>
    <row r="6" spans="1:9" x14ac:dyDescent="0.2">
      <c r="A6" s="10">
        <v>1</v>
      </c>
      <c r="B6" s="79" t="s">
        <v>121</v>
      </c>
      <c r="C6" s="24" t="s">
        <v>119</v>
      </c>
      <c r="D6" s="61" t="s">
        <v>119</v>
      </c>
      <c r="E6" s="62" t="s">
        <v>119</v>
      </c>
      <c r="F6" s="62" t="s">
        <v>119</v>
      </c>
      <c r="G6" s="62" t="s">
        <v>119</v>
      </c>
      <c r="H6" s="62" t="s">
        <v>119</v>
      </c>
      <c r="I6" s="61" t="s">
        <v>119</v>
      </c>
    </row>
    <row r="7" spans="1:9" x14ac:dyDescent="0.2">
      <c r="A7" s="10">
        <v>1</v>
      </c>
      <c r="B7" s="95" t="s">
        <v>261</v>
      </c>
      <c r="C7" s="24" t="s">
        <v>119</v>
      </c>
      <c r="D7" s="61" t="s">
        <v>119</v>
      </c>
      <c r="E7" s="62" t="s">
        <v>119</v>
      </c>
      <c r="F7" s="62" t="s">
        <v>119</v>
      </c>
      <c r="G7" s="62" t="s">
        <v>119</v>
      </c>
      <c r="H7" s="62" t="s">
        <v>119</v>
      </c>
      <c r="I7" s="61" t="s">
        <v>119</v>
      </c>
    </row>
    <row r="8" spans="1:9" x14ac:dyDescent="0.2">
      <c r="A8" s="10">
        <v>1</v>
      </c>
      <c r="B8" s="24" t="s">
        <v>119</v>
      </c>
      <c r="C8" s="24" t="s">
        <v>119</v>
      </c>
      <c r="D8" s="61" t="s">
        <v>119</v>
      </c>
      <c r="E8" s="62" t="s">
        <v>119</v>
      </c>
      <c r="F8" s="62" t="s">
        <v>119</v>
      </c>
      <c r="G8" s="62" t="s">
        <v>119</v>
      </c>
      <c r="H8" s="62" t="s">
        <v>119</v>
      </c>
      <c r="I8" s="61" t="s">
        <v>119</v>
      </c>
    </row>
    <row r="9" spans="1:9" x14ac:dyDescent="0.2">
      <c r="A9" s="10">
        <v>1</v>
      </c>
      <c r="B9" s="95" t="s">
        <v>122</v>
      </c>
      <c r="C9" s="95" t="s">
        <v>119</v>
      </c>
      <c r="D9" s="101" t="s">
        <v>119</v>
      </c>
      <c r="E9" s="102" t="s">
        <v>119</v>
      </c>
      <c r="F9" s="102" t="s">
        <v>119</v>
      </c>
      <c r="G9" s="144">
        <v>25000</v>
      </c>
      <c r="H9" s="145" t="s">
        <v>1</v>
      </c>
      <c r="I9" s="61" t="s">
        <v>119</v>
      </c>
    </row>
    <row r="10" spans="1:9" x14ac:dyDescent="0.2">
      <c r="A10" s="10">
        <v>1</v>
      </c>
      <c r="B10" s="24" t="s">
        <v>119</v>
      </c>
      <c r="C10" s="24" t="s">
        <v>119</v>
      </c>
      <c r="D10" s="61" t="s">
        <v>119</v>
      </c>
      <c r="E10" s="62" t="s">
        <v>119</v>
      </c>
      <c r="F10" s="62" t="s">
        <v>119</v>
      </c>
      <c r="G10" s="96" t="s">
        <v>119</v>
      </c>
      <c r="H10" s="97" t="s">
        <v>119</v>
      </c>
      <c r="I10" s="61" t="s">
        <v>119</v>
      </c>
    </row>
    <row r="11" spans="1:9" x14ac:dyDescent="0.2">
      <c r="A11" s="10">
        <v>1</v>
      </c>
      <c r="B11" s="24" t="s">
        <v>123</v>
      </c>
      <c r="C11" s="24" t="s">
        <v>119</v>
      </c>
      <c r="D11" s="61" t="s">
        <v>119</v>
      </c>
      <c r="E11" s="62" t="s">
        <v>119</v>
      </c>
      <c r="F11" s="62" t="s">
        <v>119</v>
      </c>
      <c r="G11" s="179">
        <v>27777.777777777777</v>
      </c>
      <c r="H11" s="97" t="s">
        <v>1</v>
      </c>
      <c r="I11" s="61" t="s">
        <v>119</v>
      </c>
    </row>
    <row r="12" spans="1:9" x14ac:dyDescent="0.2">
      <c r="A12" s="10">
        <v>1</v>
      </c>
      <c r="B12" s="24" t="s">
        <v>124</v>
      </c>
      <c r="C12" s="24" t="s">
        <v>119</v>
      </c>
      <c r="D12" s="61" t="s">
        <v>119</v>
      </c>
      <c r="E12" s="62" t="s">
        <v>119</v>
      </c>
      <c r="F12" s="62" t="s">
        <v>119</v>
      </c>
      <c r="G12" s="179">
        <v>10</v>
      </c>
      <c r="H12" s="73" t="s">
        <v>2</v>
      </c>
      <c r="I12" s="61" t="s">
        <v>119</v>
      </c>
    </row>
    <row r="13" spans="1:9" x14ac:dyDescent="0.2">
      <c r="A13" s="10">
        <v>1</v>
      </c>
      <c r="B13" s="24" t="s">
        <v>119</v>
      </c>
      <c r="C13" s="24" t="s">
        <v>119</v>
      </c>
      <c r="D13" s="61" t="s">
        <v>119</v>
      </c>
      <c r="E13" s="62" t="s">
        <v>119</v>
      </c>
      <c r="F13" s="62" t="s">
        <v>119</v>
      </c>
      <c r="G13" s="179" t="s">
        <v>119</v>
      </c>
      <c r="H13" s="62" t="s">
        <v>119</v>
      </c>
      <c r="I13" s="61" t="s">
        <v>119</v>
      </c>
    </row>
    <row r="14" spans="1:9" hidden="1" x14ac:dyDescent="0.2">
      <c r="A14" s="10">
        <v>0</v>
      </c>
      <c r="B14" s="24" t="s">
        <v>119</v>
      </c>
      <c r="C14" s="24" t="s">
        <v>119</v>
      </c>
      <c r="D14" s="61" t="s">
        <v>119</v>
      </c>
      <c r="E14" s="62" t="s">
        <v>119</v>
      </c>
      <c r="F14" s="62" t="s">
        <v>119</v>
      </c>
      <c r="G14" s="40" t="s">
        <v>119</v>
      </c>
      <c r="H14" s="73" t="s">
        <v>119</v>
      </c>
      <c r="I14" s="61" t="s">
        <v>119</v>
      </c>
    </row>
    <row r="15" spans="1:9" x14ac:dyDescent="0.2">
      <c r="A15" s="10">
        <v>1</v>
      </c>
      <c r="B15" s="24" t="s">
        <v>125</v>
      </c>
      <c r="C15" s="24" t="s">
        <v>119</v>
      </c>
      <c r="D15" s="61" t="s">
        <v>119</v>
      </c>
      <c r="E15" s="62" t="s">
        <v>119</v>
      </c>
      <c r="F15" s="62" t="s">
        <v>119</v>
      </c>
      <c r="G15" s="248">
        <v>0.5</v>
      </c>
      <c r="H15" s="73" t="s">
        <v>3</v>
      </c>
      <c r="I15" s="61" t="s">
        <v>119</v>
      </c>
    </row>
    <row r="16" spans="1:9" x14ac:dyDescent="0.2">
      <c r="A16" s="10">
        <v>1</v>
      </c>
      <c r="B16" s="24" t="s">
        <v>126</v>
      </c>
      <c r="C16" s="24" t="s">
        <v>119</v>
      </c>
      <c r="D16" s="61" t="s">
        <v>119</v>
      </c>
      <c r="E16" s="62" t="s">
        <v>119</v>
      </c>
      <c r="F16" s="62" t="s">
        <v>119</v>
      </c>
      <c r="G16" s="179">
        <v>1</v>
      </c>
      <c r="H16" s="73" t="s">
        <v>127</v>
      </c>
      <c r="I16" s="61" t="s">
        <v>119</v>
      </c>
    </row>
    <row r="17" spans="1:12" x14ac:dyDescent="0.2">
      <c r="A17" s="10">
        <v>1</v>
      </c>
      <c r="B17" s="24" t="s">
        <v>119</v>
      </c>
      <c r="C17" s="24" t="s">
        <v>119</v>
      </c>
      <c r="D17" s="61" t="s">
        <v>119</v>
      </c>
      <c r="E17" s="62" t="s">
        <v>119</v>
      </c>
      <c r="F17" s="62" t="s">
        <v>119</v>
      </c>
      <c r="G17" s="179" t="s">
        <v>119</v>
      </c>
      <c r="H17" s="73" t="s">
        <v>119</v>
      </c>
      <c r="I17" s="61" t="s">
        <v>119</v>
      </c>
    </row>
    <row r="18" spans="1:12" x14ac:dyDescent="0.2">
      <c r="A18" s="10">
        <v>1</v>
      </c>
      <c r="B18" s="24" t="s">
        <v>128</v>
      </c>
      <c r="C18" s="25" t="s">
        <v>119</v>
      </c>
      <c r="D18" s="25" t="s">
        <v>119</v>
      </c>
      <c r="E18" s="25" t="s">
        <v>119</v>
      </c>
      <c r="F18" s="25" t="s">
        <v>119</v>
      </c>
      <c r="G18" s="179">
        <v>15.391999999999999</v>
      </c>
      <c r="H18" s="73" t="s">
        <v>2</v>
      </c>
      <c r="I18" s="25" t="s">
        <v>119</v>
      </c>
    </row>
    <row r="19" spans="1:12" x14ac:dyDescent="0.2">
      <c r="A19" s="10">
        <v>1</v>
      </c>
      <c r="B19" s="24" t="s">
        <v>119</v>
      </c>
      <c r="C19" s="25" t="s">
        <v>119</v>
      </c>
      <c r="D19" s="61" t="s">
        <v>119</v>
      </c>
      <c r="E19" s="62" t="s">
        <v>119</v>
      </c>
      <c r="F19" s="62" t="s">
        <v>119</v>
      </c>
      <c r="G19" s="62" t="s">
        <v>119</v>
      </c>
      <c r="H19" s="62" t="s">
        <v>119</v>
      </c>
      <c r="I19" s="61" t="s">
        <v>119</v>
      </c>
    </row>
    <row r="20" spans="1:12" hidden="1" x14ac:dyDescent="0.2">
      <c r="A20" s="10">
        <v>0</v>
      </c>
      <c r="B20" s="24" t="s">
        <v>119</v>
      </c>
      <c r="C20" s="27" t="s">
        <v>119</v>
      </c>
      <c r="D20" s="27" t="s">
        <v>119</v>
      </c>
      <c r="E20" s="24" t="s">
        <v>119</v>
      </c>
      <c r="F20" s="28" t="s">
        <v>119</v>
      </c>
      <c r="G20" s="27" t="s">
        <v>119</v>
      </c>
      <c r="H20" s="24" t="s">
        <v>119</v>
      </c>
      <c r="I20" s="25" t="s">
        <v>119</v>
      </c>
    </row>
    <row r="21" spans="1:12" x14ac:dyDescent="0.2">
      <c r="A21" s="10">
        <v>1</v>
      </c>
      <c r="B21" s="24" t="s">
        <v>130</v>
      </c>
      <c r="C21" s="27" t="s">
        <v>119</v>
      </c>
      <c r="D21" s="27" t="s">
        <v>119</v>
      </c>
      <c r="E21" s="24" t="s">
        <v>119</v>
      </c>
      <c r="F21" s="24" t="s">
        <v>119</v>
      </c>
      <c r="G21" s="200">
        <v>40000</v>
      </c>
      <c r="H21" s="24" t="s">
        <v>131</v>
      </c>
      <c r="I21" s="24" t="s">
        <v>119</v>
      </c>
    </row>
    <row r="22" spans="1:12" hidden="1" x14ac:dyDescent="0.2">
      <c r="A22" s="10">
        <v>0</v>
      </c>
      <c r="B22" s="24" t="s">
        <v>119</v>
      </c>
      <c r="C22" s="27" t="s">
        <v>119</v>
      </c>
      <c r="D22" s="29" t="s">
        <v>119</v>
      </c>
      <c r="E22" s="24" t="s">
        <v>119</v>
      </c>
      <c r="F22" s="28" t="s">
        <v>119</v>
      </c>
      <c r="G22" s="27" t="s">
        <v>119</v>
      </c>
      <c r="H22" s="24" t="s">
        <v>119</v>
      </c>
      <c r="I22" s="24" t="s">
        <v>119</v>
      </c>
    </row>
    <row r="23" spans="1:12" x14ac:dyDescent="0.2">
      <c r="A23" s="10">
        <v>1</v>
      </c>
      <c r="B23" s="24" t="s">
        <v>262</v>
      </c>
      <c r="C23" s="27" t="s">
        <v>119</v>
      </c>
      <c r="D23" s="29" t="s">
        <v>119</v>
      </c>
      <c r="E23" s="24" t="s">
        <v>119</v>
      </c>
      <c r="F23" s="28" t="s">
        <v>119</v>
      </c>
      <c r="G23" s="32" t="s">
        <v>106</v>
      </c>
      <c r="H23" s="24" t="s">
        <v>119</v>
      </c>
      <c r="I23" s="24" t="s">
        <v>119</v>
      </c>
    </row>
    <row r="24" spans="1:12" ht="13.5" x14ac:dyDescent="0.2">
      <c r="A24" s="10">
        <v>1</v>
      </c>
      <c r="B24" s="24" t="s">
        <v>263</v>
      </c>
      <c r="C24" s="27" t="s">
        <v>119</v>
      </c>
      <c r="D24" s="29" t="s">
        <v>119</v>
      </c>
      <c r="E24" s="58" t="s">
        <v>119</v>
      </c>
      <c r="F24" s="28" t="s">
        <v>119</v>
      </c>
      <c r="G24" s="32" t="s">
        <v>106</v>
      </c>
      <c r="H24" s="24"/>
      <c r="I24" s="24"/>
    </row>
    <row r="25" spans="1:12" hidden="1" x14ac:dyDescent="0.2">
      <c r="A25" s="10">
        <v>0</v>
      </c>
      <c r="B25" s="24" t="s">
        <v>119</v>
      </c>
      <c r="C25" s="27" t="s">
        <v>119</v>
      </c>
      <c r="D25" s="27" t="s">
        <v>119</v>
      </c>
      <c r="E25" s="24" t="s">
        <v>119</v>
      </c>
      <c r="F25" s="28" t="s">
        <v>119</v>
      </c>
      <c r="G25" s="27" t="s">
        <v>119</v>
      </c>
      <c r="H25" s="24" t="s">
        <v>119</v>
      </c>
      <c r="I25" s="24" t="s">
        <v>119</v>
      </c>
    </row>
    <row r="26" spans="1:12" hidden="1" x14ac:dyDescent="0.2">
      <c r="A26" s="10">
        <v>0</v>
      </c>
      <c r="B26" s="24" t="s">
        <v>119</v>
      </c>
      <c r="C26" s="27" t="s">
        <v>119</v>
      </c>
      <c r="D26" s="29" t="s">
        <v>119</v>
      </c>
      <c r="E26" s="24" t="s">
        <v>119</v>
      </c>
      <c r="F26" s="28" t="s">
        <v>119</v>
      </c>
      <c r="G26" s="27" t="s">
        <v>119</v>
      </c>
      <c r="H26" s="24" t="s">
        <v>119</v>
      </c>
      <c r="I26" s="24" t="s">
        <v>119</v>
      </c>
    </row>
    <row r="27" spans="1:12" hidden="1" x14ac:dyDescent="0.2">
      <c r="A27" s="10">
        <v>0</v>
      </c>
      <c r="B27" s="24" t="s">
        <v>119</v>
      </c>
      <c r="C27" s="27" t="s">
        <v>119</v>
      </c>
      <c r="D27" s="27" t="s">
        <v>119</v>
      </c>
      <c r="E27" s="24" t="s">
        <v>119</v>
      </c>
      <c r="F27" s="28" t="s">
        <v>119</v>
      </c>
      <c r="G27" s="27" t="s">
        <v>119</v>
      </c>
      <c r="H27" s="24" t="s">
        <v>119</v>
      </c>
      <c r="I27" s="24" t="s">
        <v>119</v>
      </c>
    </row>
    <row r="28" spans="1:12" x14ac:dyDescent="0.2">
      <c r="A28" s="10">
        <v>1</v>
      </c>
      <c r="B28" s="24"/>
      <c r="C28" s="27" t="s">
        <v>119</v>
      </c>
      <c r="D28" s="61" t="s">
        <v>119</v>
      </c>
      <c r="E28" s="62" t="s">
        <v>119</v>
      </c>
      <c r="F28" s="62" t="s">
        <v>119</v>
      </c>
      <c r="G28" s="62" t="s">
        <v>119</v>
      </c>
      <c r="H28" s="62" t="s">
        <v>119</v>
      </c>
      <c r="I28" s="61" t="s">
        <v>119</v>
      </c>
      <c r="L28" s="10" t="s">
        <v>9</v>
      </c>
    </row>
    <row r="29" spans="1:12" x14ac:dyDescent="0.2">
      <c r="A29" s="10">
        <v>1</v>
      </c>
      <c r="B29" s="159">
        <v>0</v>
      </c>
      <c r="C29" s="160" t="s">
        <v>119</v>
      </c>
      <c r="D29" s="161" t="s">
        <v>132</v>
      </c>
      <c r="E29" s="162" t="s">
        <v>119</v>
      </c>
      <c r="F29" s="162" t="s">
        <v>133</v>
      </c>
      <c r="G29" s="162" t="s">
        <v>134</v>
      </c>
      <c r="H29" s="162" t="s">
        <v>119</v>
      </c>
      <c r="I29" s="161" t="s">
        <v>135</v>
      </c>
    </row>
    <row r="30" spans="1:12" x14ac:dyDescent="0.2">
      <c r="A30" s="10">
        <v>1</v>
      </c>
      <c r="B30" s="163" t="s">
        <v>136</v>
      </c>
      <c r="C30" s="164" t="s">
        <v>119</v>
      </c>
      <c r="D30" s="165" t="s">
        <v>3</v>
      </c>
      <c r="E30" s="165" t="s">
        <v>119</v>
      </c>
      <c r="F30" s="165" t="s">
        <v>137</v>
      </c>
      <c r="G30" s="165" t="s">
        <v>108</v>
      </c>
      <c r="H30" s="165" t="s">
        <v>119</v>
      </c>
      <c r="I30" s="166" t="s">
        <v>138</v>
      </c>
    </row>
    <row r="31" spans="1:12" x14ac:dyDescent="0.2">
      <c r="A31" s="10">
        <v>1</v>
      </c>
      <c r="B31" s="90" t="s">
        <v>139</v>
      </c>
      <c r="C31" s="91" t="s">
        <v>119</v>
      </c>
      <c r="D31" s="91" t="s">
        <v>119</v>
      </c>
      <c r="E31" s="91" t="s">
        <v>119</v>
      </c>
      <c r="F31" s="91" t="s">
        <v>119</v>
      </c>
      <c r="G31" s="91" t="s">
        <v>119</v>
      </c>
      <c r="H31" s="91">
        <v>158.26869445108278</v>
      </c>
      <c r="I31" s="27" t="s">
        <v>119</v>
      </c>
      <c r="L31" s="63">
        <f>+H31</f>
        <v>158.26869445108278</v>
      </c>
    </row>
    <row r="32" spans="1:12" hidden="1" x14ac:dyDescent="0.2">
      <c r="A32" s="10">
        <v>0</v>
      </c>
      <c r="B32" s="11" t="s">
        <v>264</v>
      </c>
      <c r="C32" s="75" t="s">
        <v>119</v>
      </c>
      <c r="D32" s="7" t="s">
        <v>119</v>
      </c>
      <c r="E32" s="9" t="s">
        <v>119</v>
      </c>
      <c r="F32" s="81" t="s">
        <v>119</v>
      </c>
      <c r="G32" s="24" t="s">
        <v>119</v>
      </c>
      <c r="H32" s="24" t="s">
        <v>119</v>
      </c>
      <c r="I32" s="24" t="s">
        <v>119</v>
      </c>
    </row>
    <row r="33" spans="1:13" x14ac:dyDescent="0.2">
      <c r="A33" s="10">
        <v>1</v>
      </c>
      <c r="B33" s="26" t="s">
        <v>141</v>
      </c>
      <c r="C33" s="27" t="s">
        <v>119</v>
      </c>
      <c r="D33" s="27">
        <v>15000</v>
      </c>
      <c r="E33" s="27" t="s">
        <v>119</v>
      </c>
      <c r="F33" s="71">
        <v>1.0551246296738852E-2</v>
      </c>
      <c r="G33" s="27">
        <v>158.26869445108278</v>
      </c>
      <c r="H33" s="27" t="s">
        <v>119</v>
      </c>
      <c r="I33" s="27">
        <v>0.57881587719121785</v>
      </c>
    </row>
    <row r="34" spans="1:13" x14ac:dyDescent="0.2">
      <c r="A34" s="10">
        <v>1</v>
      </c>
      <c r="B34" s="43" t="s">
        <v>142</v>
      </c>
      <c r="C34" s="91" t="s">
        <v>119</v>
      </c>
      <c r="D34" s="91" t="s">
        <v>119</v>
      </c>
      <c r="E34" s="91" t="s">
        <v>119</v>
      </c>
      <c r="F34" s="93" t="s">
        <v>119</v>
      </c>
      <c r="G34" s="91" t="s">
        <v>119</v>
      </c>
      <c r="H34" s="91">
        <v>10518.939425545557</v>
      </c>
      <c r="I34" s="27" t="s">
        <v>119</v>
      </c>
      <c r="L34" s="10">
        <f>SUBTOTAL(9,G35:G52)</f>
        <v>10518.939425545563</v>
      </c>
    </row>
    <row r="35" spans="1:13" x14ac:dyDescent="0.2">
      <c r="A35" s="10">
        <v>1</v>
      </c>
      <c r="B35" s="26" t="s">
        <v>144</v>
      </c>
      <c r="C35" s="27" t="s">
        <v>119</v>
      </c>
      <c r="D35" s="27">
        <v>40000</v>
      </c>
      <c r="E35" s="27" t="s">
        <v>119</v>
      </c>
      <c r="F35" s="71">
        <v>0.1055</v>
      </c>
      <c r="G35" s="27">
        <v>4220</v>
      </c>
      <c r="H35" s="27" t="s">
        <v>119</v>
      </c>
      <c r="I35" s="27">
        <v>15.433266889693664</v>
      </c>
      <c r="M35" s="63"/>
    </row>
    <row r="36" spans="1:13" x14ac:dyDescent="0.2">
      <c r="A36" s="10">
        <v>1</v>
      </c>
      <c r="B36" s="26" t="s">
        <v>143</v>
      </c>
      <c r="C36" s="27" t="s">
        <v>119</v>
      </c>
      <c r="D36" s="27">
        <v>40000</v>
      </c>
      <c r="E36" s="27" t="s">
        <v>119</v>
      </c>
      <c r="F36" s="71">
        <v>6.5500000000000003E-2</v>
      </c>
      <c r="G36" s="27">
        <v>2620</v>
      </c>
      <c r="H36" s="27" t="s">
        <v>119</v>
      </c>
      <c r="I36" s="27">
        <v>9.5817912917055459</v>
      </c>
    </row>
    <row r="37" spans="1:13" x14ac:dyDescent="0.2">
      <c r="A37" s="10">
        <v>1</v>
      </c>
      <c r="B37" s="26" t="s">
        <v>145</v>
      </c>
      <c r="C37" s="27" t="s">
        <v>119</v>
      </c>
      <c r="D37" s="27">
        <v>10</v>
      </c>
      <c r="E37" s="27" t="s">
        <v>119</v>
      </c>
      <c r="F37" s="71">
        <v>0.94000000000000006</v>
      </c>
      <c r="G37" s="27">
        <v>9.4</v>
      </c>
      <c r="H37" s="27" t="s">
        <v>119</v>
      </c>
      <c r="I37" s="27">
        <v>3.4377419138180203E-2</v>
      </c>
    </row>
    <row r="38" spans="1:13" x14ac:dyDescent="0.2">
      <c r="A38" s="10">
        <v>1</v>
      </c>
      <c r="B38" s="11" t="s">
        <v>265</v>
      </c>
      <c r="C38" s="75" t="s">
        <v>119</v>
      </c>
      <c r="D38" s="27">
        <v>10</v>
      </c>
      <c r="E38" s="9" t="s">
        <v>119</v>
      </c>
      <c r="F38" s="28">
        <v>7.3600000000000012</v>
      </c>
      <c r="G38" s="27">
        <v>73.600000000000009</v>
      </c>
      <c r="H38" s="24" t="s">
        <v>119</v>
      </c>
      <c r="I38" s="24">
        <v>0.26916787750745352</v>
      </c>
    </row>
    <row r="39" spans="1:13" x14ac:dyDescent="0.2">
      <c r="A39" s="10">
        <v>1</v>
      </c>
      <c r="B39" s="11" t="s">
        <v>148</v>
      </c>
      <c r="C39" s="75" t="s">
        <v>119</v>
      </c>
      <c r="D39" s="82">
        <v>631.71064040629255</v>
      </c>
      <c r="E39" s="9" t="s">
        <v>119</v>
      </c>
      <c r="F39" s="13">
        <v>0.35984375882779096</v>
      </c>
      <c r="G39" s="27">
        <v>227.31713133531133</v>
      </c>
      <c r="H39" s="24" t="s">
        <v>119</v>
      </c>
      <c r="I39" s="24">
        <v>0.8313379043832716</v>
      </c>
    </row>
    <row r="40" spans="1:13" hidden="1" x14ac:dyDescent="0.2">
      <c r="A40" s="10">
        <v>0</v>
      </c>
      <c r="B40" s="11" t="s">
        <v>53</v>
      </c>
      <c r="C40" s="75" t="s">
        <v>119</v>
      </c>
      <c r="D40" s="82">
        <v>124.66666666666666</v>
      </c>
      <c r="E40" s="9" t="s">
        <v>119</v>
      </c>
      <c r="F40" s="13" t="s">
        <v>119</v>
      </c>
      <c r="G40" s="27" t="s">
        <v>119</v>
      </c>
      <c r="H40" s="24" t="s">
        <v>119</v>
      </c>
      <c r="I40" s="24" t="s">
        <v>119</v>
      </c>
    </row>
    <row r="41" spans="1:13" hidden="1" x14ac:dyDescent="0.2">
      <c r="A41" s="10">
        <v>0</v>
      </c>
      <c r="B41" s="26" t="s">
        <v>12</v>
      </c>
      <c r="C41" s="27" t="s">
        <v>119</v>
      </c>
      <c r="D41" s="27">
        <v>20</v>
      </c>
      <c r="E41" s="27" t="s">
        <v>119</v>
      </c>
      <c r="F41" s="70" t="s">
        <v>119</v>
      </c>
      <c r="G41" s="27" t="s">
        <v>119</v>
      </c>
      <c r="H41" s="27" t="s">
        <v>119</v>
      </c>
      <c r="I41" s="27" t="s">
        <v>119</v>
      </c>
    </row>
    <row r="42" spans="1:13" hidden="1" x14ac:dyDescent="0.2">
      <c r="A42" s="10">
        <v>0</v>
      </c>
      <c r="B42" s="26" t="s">
        <v>54</v>
      </c>
      <c r="C42" s="27" t="s">
        <v>119</v>
      </c>
      <c r="D42" s="27">
        <v>110</v>
      </c>
      <c r="E42" s="27" t="s">
        <v>119</v>
      </c>
      <c r="F42" s="71" t="s">
        <v>119</v>
      </c>
      <c r="G42" s="27" t="s">
        <v>119</v>
      </c>
      <c r="H42" s="27" t="s">
        <v>119</v>
      </c>
      <c r="I42" s="27" t="s">
        <v>119</v>
      </c>
    </row>
    <row r="43" spans="1:13" x14ac:dyDescent="0.2">
      <c r="A43" s="10">
        <v>1</v>
      </c>
      <c r="B43" s="26" t="s">
        <v>149</v>
      </c>
      <c r="C43" s="27" t="s">
        <v>119</v>
      </c>
      <c r="D43" s="27" t="s">
        <v>119</v>
      </c>
      <c r="E43" s="27" t="s">
        <v>119</v>
      </c>
      <c r="F43" s="71" t="s">
        <v>119</v>
      </c>
      <c r="G43" s="27">
        <v>748.47088479262675</v>
      </c>
      <c r="H43" s="27" t="s">
        <v>119</v>
      </c>
      <c r="I43" s="27">
        <v>2.7372869488553953</v>
      </c>
    </row>
    <row r="44" spans="1:13" hidden="1" x14ac:dyDescent="0.2">
      <c r="A44" s="10">
        <v>0</v>
      </c>
      <c r="B44" s="26" t="s">
        <v>218</v>
      </c>
      <c r="C44" s="27" t="s">
        <v>119</v>
      </c>
      <c r="D44" s="27">
        <v>0.4</v>
      </c>
      <c r="E44" s="27" t="s">
        <v>119</v>
      </c>
      <c r="F44" s="71">
        <v>200.94</v>
      </c>
      <c r="G44" s="27">
        <v>80.376000000000005</v>
      </c>
      <c r="H44" s="27" t="s">
        <v>119</v>
      </c>
      <c r="I44" s="27">
        <v>0.29394887666493319</v>
      </c>
    </row>
    <row r="45" spans="1:13" hidden="1" x14ac:dyDescent="0.2">
      <c r="A45" s="10">
        <v>0</v>
      </c>
      <c r="B45" s="26" t="s">
        <v>153</v>
      </c>
      <c r="C45" s="27" t="s">
        <v>119</v>
      </c>
      <c r="D45" s="27">
        <v>4</v>
      </c>
      <c r="E45" s="27" t="s">
        <v>119</v>
      </c>
      <c r="F45" s="71">
        <v>26.52</v>
      </c>
      <c r="G45" s="27">
        <v>106.08</v>
      </c>
      <c r="H45" s="27" t="s">
        <v>119</v>
      </c>
      <c r="I45" s="27">
        <v>0.3879528321466123</v>
      </c>
    </row>
    <row r="46" spans="1:13" hidden="1" x14ac:dyDescent="0.2">
      <c r="A46" s="10">
        <v>0</v>
      </c>
      <c r="B46" s="26" t="s">
        <v>266</v>
      </c>
      <c r="C46" s="27" t="s">
        <v>119</v>
      </c>
      <c r="D46" s="27">
        <v>5</v>
      </c>
      <c r="E46" s="27" t="s">
        <v>119</v>
      </c>
      <c r="F46" s="71">
        <v>39.270000000000003</v>
      </c>
      <c r="G46" s="27">
        <v>196.35000000000002</v>
      </c>
      <c r="H46" s="27" t="s">
        <v>119</v>
      </c>
      <c r="I46" s="27">
        <v>0.71808577104060467</v>
      </c>
    </row>
    <row r="47" spans="1:13" hidden="1" x14ac:dyDescent="0.2">
      <c r="A47" s="10">
        <v>0</v>
      </c>
      <c r="B47" s="26" t="s">
        <v>229</v>
      </c>
      <c r="C47" s="27" t="s">
        <v>119</v>
      </c>
      <c r="D47" s="27">
        <v>1.2</v>
      </c>
      <c r="E47" s="27" t="s">
        <v>119</v>
      </c>
      <c r="F47" s="71" t="s">
        <v>119</v>
      </c>
      <c r="G47" s="27" t="s">
        <v>119</v>
      </c>
      <c r="H47" s="27" t="s">
        <v>119</v>
      </c>
      <c r="I47" s="27" t="s">
        <v>119</v>
      </c>
    </row>
    <row r="48" spans="1:13" hidden="1" x14ac:dyDescent="0.2">
      <c r="A48" s="10">
        <v>0</v>
      </c>
      <c r="B48" s="26" t="s">
        <v>252</v>
      </c>
      <c r="C48" s="27" t="s">
        <v>119</v>
      </c>
      <c r="D48" s="27">
        <v>2</v>
      </c>
      <c r="E48" s="27" t="s">
        <v>119</v>
      </c>
      <c r="F48" s="71">
        <v>118.32000000000001</v>
      </c>
      <c r="G48" s="27">
        <v>236.64000000000001</v>
      </c>
      <c r="H48" s="27" t="s">
        <v>119</v>
      </c>
      <c r="I48" s="27">
        <v>0.86543324094244289</v>
      </c>
    </row>
    <row r="49" spans="1:12" hidden="1" x14ac:dyDescent="0.2">
      <c r="A49" s="10">
        <v>0</v>
      </c>
      <c r="B49" s="26" t="s">
        <v>211</v>
      </c>
      <c r="C49" s="27" t="s">
        <v>119</v>
      </c>
      <c r="D49" s="27">
        <v>12</v>
      </c>
      <c r="E49" s="27" t="s">
        <v>119</v>
      </c>
      <c r="F49" s="71">
        <v>10.752073732718893</v>
      </c>
      <c r="G49" s="27">
        <v>129.02488479262672</v>
      </c>
      <c r="H49" s="27" t="s">
        <v>119</v>
      </c>
      <c r="I49" s="27">
        <v>0.47186622806080231</v>
      </c>
    </row>
    <row r="50" spans="1:12" x14ac:dyDescent="0.2">
      <c r="A50" s="10">
        <v>1</v>
      </c>
      <c r="B50" s="26" t="s">
        <v>267</v>
      </c>
      <c r="C50" s="27" t="s">
        <v>119</v>
      </c>
      <c r="D50" s="27">
        <v>8300</v>
      </c>
      <c r="E50" s="27" t="s">
        <v>119</v>
      </c>
      <c r="F50" s="71">
        <v>5.110424999999999E-2</v>
      </c>
      <c r="G50" s="27">
        <v>424.16527499999989</v>
      </c>
      <c r="H50" s="27" t="s">
        <v>119</v>
      </c>
      <c r="I50" s="27">
        <v>1.551245472610262</v>
      </c>
    </row>
    <row r="51" spans="1:12" x14ac:dyDescent="0.2">
      <c r="A51" s="10">
        <v>1</v>
      </c>
      <c r="B51" s="26" t="s">
        <v>158</v>
      </c>
      <c r="C51" s="27" t="s">
        <v>119</v>
      </c>
      <c r="D51" s="27">
        <v>3125</v>
      </c>
      <c r="E51" s="27" t="s">
        <v>119</v>
      </c>
      <c r="F51" s="71">
        <v>0.56279999999999997</v>
      </c>
      <c r="G51" s="27">
        <v>1758.75</v>
      </c>
      <c r="H51" s="27" t="s">
        <v>119</v>
      </c>
      <c r="I51" s="27">
        <v>6.4320516924760023</v>
      </c>
    </row>
    <row r="52" spans="1:12" s="176" customFormat="1" x14ac:dyDescent="0.2">
      <c r="A52" s="10">
        <v>1</v>
      </c>
      <c r="B52" s="26" t="s">
        <v>221</v>
      </c>
      <c r="C52" s="27" t="s">
        <v>119</v>
      </c>
      <c r="D52" s="27">
        <v>9000</v>
      </c>
      <c r="E52" s="27" t="s">
        <v>119</v>
      </c>
      <c r="F52" s="71">
        <v>4.8581792713069338E-2</v>
      </c>
      <c r="G52" s="27">
        <v>437.23613441762404</v>
      </c>
      <c r="H52" s="27" t="s">
        <v>119</v>
      </c>
      <c r="I52" s="27">
        <v>1.5990478569396127</v>
      </c>
      <c r="L52" s="63">
        <f>SUM(G53:G74)</f>
        <v>8965.3384864367817</v>
      </c>
    </row>
    <row r="53" spans="1:12" x14ac:dyDescent="0.2">
      <c r="A53" s="10">
        <v>1</v>
      </c>
      <c r="B53" s="43" t="s">
        <v>159</v>
      </c>
      <c r="C53" s="91" t="s">
        <v>119</v>
      </c>
      <c r="D53" s="91" t="s">
        <v>119</v>
      </c>
      <c r="E53" s="91" t="s">
        <v>119</v>
      </c>
      <c r="F53" s="93" t="s">
        <v>119</v>
      </c>
      <c r="G53" s="91" t="s">
        <v>119</v>
      </c>
      <c r="H53" s="91">
        <v>8965.3384864367817</v>
      </c>
      <c r="I53" s="91" t="s">
        <v>119</v>
      </c>
    </row>
    <row r="54" spans="1:12" x14ac:dyDescent="0.2">
      <c r="A54" s="10">
        <v>1</v>
      </c>
      <c r="B54" s="26" t="s">
        <v>160</v>
      </c>
      <c r="C54" s="27" t="s">
        <v>119</v>
      </c>
      <c r="D54" s="27">
        <v>1.4</v>
      </c>
      <c r="E54" s="27" t="s">
        <v>119</v>
      </c>
      <c r="F54" s="71">
        <v>45</v>
      </c>
      <c r="G54" s="27">
        <v>62.999999999999993</v>
      </c>
      <c r="H54" s="27" t="s">
        <v>119</v>
      </c>
      <c r="I54" s="27">
        <v>0.23040185167078217</v>
      </c>
    </row>
    <row r="55" spans="1:12" x14ac:dyDescent="0.2">
      <c r="A55" s="10">
        <v>1</v>
      </c>
      <c r="B55" s="11" t="s">
        <v>222</v>
      </c>
      <c r="C55" s="75" t="s">
        <v>119</v>
      </c>
      <c r="D55" s="27">
        <v>900</v>
      </c>
      <c r="E55" s="9" t="s">
        <v>119</v>
      </c>
      <c r="F55" s="28">
        <v>0.1396</v>
      </c>
      <c r="G55" s="27">
        <v>125.64</v>
      </c>
      <c r="H55" s="9" t="s">
        <v>119</v>
      </c>
      <c r="I55" s="24">
        <v>0.45948712133201708</v>
      </c>
    </row>
    <row r="56" spans="1:12" x14ac:dyDescent="0.2">
      <c r="A56" s="10">
        <v>1</v>
      </c>
      <c r="B56" s="11" t="s">
        <v>161</v>
      </c>
      <c r="C56" s="75" t="s">
        <v>119</v>
      </c>
      <c r="D56" s="27">
        <v>363</v>
      </c>
      <c r="E56" s="9" t="s">
        <v>119</v>
      </c>
      <c r="F56" s="154">
        <v>0.2</v>
      </c>
      <c r="G56" s="27">
        <v>72.600000000000009</v>
      </c>
      <c r="H56" s="9" t="s">
        <v>119</v>
      </c>
      <c r="I56" s="24">
        <v>0.26551070525871096</v>
      </c>
    </row>
    <row r="57" spans="1:12" x14ac:dyDescent="0.2">
      <c r="A57" s="10">
        <v>1</v>
      </c>
      <c r="B57" s="11" t="s">
        <v>162</v>
      </c>
      <c r="C57" s="75" t="s">
        <v>119</v>
      </c>
      <c r="D57" s="27">
        <v>2250000</v>
      </c>
      <c r="E57" s="9" t="s">
        <v>119</v>
      </c>
      <c r="F57" s="28">
        <v>2.5000000000000001E-4</v>
      </c>
      <c r="G57" s="27">
        <v>562.5</v>
      </c>
      <c r="H57" s="9" t="s">
        <v>119</v>
      </c>
      <c r="I57" s="24">
        <v>2.0571593899176981</v>
      </c>
    </row>
    <row r="58" spans="1:12" x14ac:dyDescent="0.2">
      <c r="A58" s="10">
        <v>1</v>
      </c>
      <c r="B58" s="11" t="s">
        <v>163</v>
      </c>
      <c r="C58" s="75" t="s">
        <v>119</v>
      </c>
      <c r="D58" s="27">
        <v>25000</v>
      </c>
      <c r="E58" s="9" t="s">
        <v>119</v>
      </c>
      <c r="F58" s="28">
        <v>0.05</v>
      </c>
      <c r="G58" s="27">
        <v>1250</v>
      </c>
      <c r="H58" s="9" t="s">
        <v>119</v>
      </c>
      <c r="I58" s="24">
        <v>4.5714653109282182</v>
      </c>
    </row>
    <row r="59" spans="1:12" x14ac:dyDescent="0.2">
      <c r="A59" s="10">
        <v>1</v>
      </c>
      <c r="B59" s="11" t="s">
        <v>164</v>
      </c>
      <c r="C59" s="75" t="s">
        <v>119</v>
      </c>
      <c r="D59" s="29">
        <v>1092.5</v>
      </c>
      <c r="E59" s="9" t="s">
        <v>119</v>
      </c>
      <c r="F59" s="28">
        <v>4.5444252873563222</v>
      </c>
      <c r="G59" s="7">
        <v>4964.7846264367818</v>
      </c>
      <c r="H59" s="9" t="s">
        <v>119</v>
      </c>
      <c r="I59" s="24">
        <v>18.157072556788368</v>
      </c>
    </row>
    <row r="60" spans="1:12" hidden="1" x14ac:dyDescent="0.2">
      <c r="A60" s="10">
        <v>0</v>
      </c>
      <c r="B60" s="11">
        <v>0</v>
      </c>
      <c r="C60" s="75" t="s">
        <v>119</v>
      </c>
      <c r="D60" s="29" t="s">
        <v>119</v>
      </c>
      <c r="E60" s="9" t="s">
        <v>119</v>
      </c>
      <c r="F60" s="9" t="s">
        <v>119</v>
      </c>
      <c r="G60" s="7" t="s">
        <v>119</v>
      </c>
      <c r="H60" s="9" t="s">
        <v>119</v>
      </c>
      <c r="I60" s="24" t="s">
        <v>119</v>
      </c>
    </row>
    <row r="61" spans="1:12" hidden="1" x14ac:dyDescent="0.2">
      <c r="A61" s="10">
        <v>0</v>
      </c>
      <c r="B61" s="11">
        <v>0</v>
      </c>
      <c r="C61" s="75" t="s">
        <v>119</v>
      </c>
      <c r="D61" s="29" t="s">
        <v>119</v>
      </c>
      <c r="E61" s="9" t="s">
        <v>119</v>
      </c>
      <c r="F61" s="9" t="s">
        <v>119</v>
      </c>
      <c r="G61" s="7" t="s">
        <v>119</v>
      </c>
      <c r="H61" s="9" t="s">
        <v>119</v>
      </c>
      <c r="I61" s="24" t="s">
        <v>119</v>
      </c>
    </row>
    <row r="62" spans="1:12" hidden="1" x14ac:dyDescent="0.2">
      <c r="A62" s="10">
        <v>0</v>
      </c>
      <c r="B62" s="11">
        <v>0</v>
      </c>
      <c r="C62" s="75" t="s">
        <v>119</v>
      </c>
      <c r="D62" s="29" t="s">
        <v>119</v>
      </c>
      <c r="E62" s="9" t="s">
        <v>119</v>
      </c>
      <c r="F62" s="9" t="s">
        <v>119</v>
      </c>
      <c r="G62" s="7" t="s">
        <v>119</v>
      </c>
      <c r="H62" s="9" t="s">
        <v>119</v>
      </c>
      <c r="I62" s="24" t="s">
        <v>119</v>
      </c>
    </row>
    <row r="63" spans="1:12" hidden="1" x14ac:dyDescent="0.2">
      <c r="A63" s="10">
        <v>0</v>
      </c>
      <c r="B63" s="11">
        <v>0</v>
      </c>
      <c r="C63" s="75" t="s">
        <v>119</v>
      </c>
      <c r="D63" s="29" t="s">
        <v>119</v>
      </c>
      <c r="E63" s="9" t="s">
        <v>119</v>
      </c>
      <c r="F63" s="9" t="s">
        <v>119</v>
      </c>
      <c r="G63" s="7" t="s">
        <v>119</v>
      </c>
      <c r="H63" s="9" t="s">
        <v>119</v>
      </c>
      <c r="I63" s="24" t="s">
        <v>119</v>
      </c>
    </row>
    <row r="64" spans="1:12" hidden="1" x14ac:dyDescent="0.2">
      <c r="A64" s="10">
        <v>0</v>
      </c>
      <c r="B64" s="11">
        <v>0</v>
      </c>
      <c r="C64" s="75" t="s">
        <v>119</v>
      </c>
      <c r="D64" s="29" t="s">
        <v>119</v>
      </c>
      <c r="E64" s="9" t="s">
        <v>119</v>
      </c>
      <c r="F64" s="9" t="s">
        <v>119</v>
      </c>
      <c r="G64" s="7" t="s">
        <v>119</v>
      </c>
      <c r="H64" s="9" t="s">
        <v>119</v>
      </c>
      <c r="I64" s="24" t="s">
        <v>119</v>
      </c>
    </row>
    <row r="65" spans="1:12" hidden="1" x14ac:dyDescent="0.2">
      <c r="A65" s="10">
        <v>0</v>
      </c>
      <c r="B65" s="11">
        <v>0</v>
      </c>
      <c r="C65" s="75" t="s">
        <v>119</v>
      </c>
      <c r="D65" s="29" t="s">
        <v>119</v>
      </c>
      <c r="E65" s="9" t="s">
        <v>119</v>
      </c>
      <c r="F65" s="9" t="s">
        <v>119</v>
      </c>
      <c r="G65" s="7" t="s">
        <v>119</v>
      </c>
      <c r="H65" s="9" t="s">
        <v>119</v>
      </c>
      <c r="I65" s="24" t="s">
        <v>119</v>
      </c>
    </row>
    <row r="66" spans="1:12" hidden="1" x14ac:dyDescent="0.2">
      <c r="A66" s="10">
        <v>0</v>
      </c>
      <c r="B66" s="11">
        <v>0</v>
      </c>
      <c r="C66" s="75" t="s">
        <v>119</v>
      </c>
      <c r="D66" s="29" t="s">
        <v>119</v>
      </c>
      <c r="E66" s="9" t="s">
        <v>119</v>
      </c>
      <c r="F66" s="9" t="s">
        <v>119</v>
      </c>
      <c r="G66" s="7" t="s">
        <v>119</v>
      </c>
      <c r="H66" s="9" t="s">
        <v>119</v>
      </c>
      <c r="I66" s="24" t="s">
        <v>119</v>
      </c>
    </row>
    <row r="67" spans="1:12" hidden="1" x14ac:dyDescent="0.2">
      <c r="A67" s="10">
        <v>0</v>
      </c>
      <c r="B67" s="11">
        <v>0</v>
      </c>
      <c r="C67" s="75" t="s">
        <v>119</v>
      </c>
      <c r="D67" s="29" t="s">
        <v>119</v>
      </c>
      <c r="E67" s="9" t="s">
        <v>119</v>
      </c>
      <c r="F67" s="9" t="s">
        <v>119</v>
      </c>
      <c r="G67" s="7" t="s">
        <v>119</v>
      </c>
      <c r="H67" s="9" t="s">
        <v>119</v>
      </c>
      <c r="I67" s="24" t="s">
        <v>119</v>
      </c>
    </row>
    <row r="68" spans="1:12" hidden="1" x14ac:dyDescent="0.2">
      <c r="A68" s="10">
        <v>0</v>
      </c>
      <c r="B68" s="11">
        <v>0</v>
      </c>
      <c r="C68" s="75" t="s">
        <v>119</v>
      </c>
      <c r="D68" s="29" t="s">
        <v>119</v>
      </c>
      <c r="E68" s="9" t="s">
        <v>119</v>
      </c>
      <c r="F68" s="9" t="s">
        <v>119</v>
      </c>
      <c r="G68" s="7" t="s">
        <v>119</v>
      </c>
      <c r="H68" s="9" t="s">
        <v>119</v>
      </c>
      <c r="I68" s="24" t="s">
        <v>119</v>
      </c>
    </row>
    <row r="69" spans="1:12" hidden="1" x14ac:dyDescent="0.2">
      <c r="A69" s="10">
        <v>0</v>
      </c>
      <c r="B69" s="11">
        <v>0</v>
      </c>
      <c r="C69" s="75" t="s">
        <v>119</v>
      </c>
      <c r="D69" s="29" t="s">
        <v>119</v>
      </c>
      <c r="E69" s="9" t="s">
        <v>119</v>
      </c>
      <c r="F69" s="9" t="s">
        <v>119</v>
      </c>
      <c r="G69" s="7" t="s">
        <v>119</v>
      </c>
      <c r="H69" s="9" t="s">
        <v>119</v>
      </c>
      <c r="I69" s="24" t="s">
        <v>119</v>
      </c>
    </row>
    <row r="70" spans="1:12" hidden="1" x14ac:dyDescent="0.2">
      <c r="A70" s="10">
        <v>0</v>
      </c>
      <c r="B70" s="11">
        <v>0</v>
      </c>
      <c r="C70" s="75" t="s">
        <v>119</v>
      </c>
      <c r="D70" s="29" t="s">
        <v>119</v>
      </c>
      <c r="E70" s="9" t="s">
        <v>119</v>
      </c>
      <c r="F70" s="9" t="s">
        <v>119</v>
      </c>
      <c r="G70" s="7" t="s">
        <v>119</v>
      </c>
      <c r="H70" s="9" t="s">
        <v>119</v>
      </c>
      <c r="I70" s="24" t="s">
        <v>119</v>
      </c>
    </row>
    <row r="71" spans="1:12" hidden="1" x14ac:dyDescent="0.2">
      <c r="A71" s="10">
        <v>0</v>
      </c>
      <c r="B71" s="11">
        <v>0</v>
      </c>
      <c r="C71" s="75" t="s">
        <v>119</v>
      </c>
      <c r="D71" s="29" t="s">
        <v>119</v>
      </c>
      <c r="E71" s="9" t="s">
        <v>119</v>
      </c>
      <c r="F71" s="9" t="s">
        <v>119</v>
      </c>
      <c r="G71" s="7" t="s">
        <v>119</v>
      </c>
      <c r="H71" s="9" t="s">
        <v>119</v>
      </c>
      <c r="I71" s="24" t="s">
        <v>119</v>
      </c>
    </row>
    <row r="72" spans="1:12" hidden="1" x14ac:dyDescent="0.2">
      <c r="A72" s="10">
        <v>0</v>
      </c>
      <c r="B72" s="11">
        <v>0</v>
      </c>
      <c r="C72" s="75" t="s">
        <v>119</v>
      </c>
      <c r="D72" s="29" t="s">
        <v>119</v>
      </c>
      <c r="E72" s="9" t="s">
        <v>119</v>
      </c>
      <c r="F72" s="9" t="s">
        <v>119</v>
      </c>
      <c r="G72" s="7" t="s">
        <v>119</v>
      </c>
      <c r="H72" s="9" t="s">
        <v>119</v>
      </c>
      <c r="I72" s="24" t="s">
        <v>119</v>
      </c>
    </row>
    <row r="73" spans="1:12" x14ac:dyDescent="0.2">
      <c r="A73" s="10">
        <v>1</v>
      </c>
      <c r="B73" s="11" t="s">
        <v>165</v>
      </c>
      <c r="C73" s="9" t="s">
        <v>119</v>
      </c>
      <c r="D73" s="27" t="s">
        <v>119</v>
      </c>
      <c r="E73" s="77" t="s">
        <v>119</v>
      </c>
      <c r="F73" s="71" t="s">
        <v>119</v>
      </c>
      <c r="G73" s="30">
        <v>1924</v>
      </c>
      <c r="H73" s="24" t="s">
        <v>119</v>
      </c>
      <c r="I73" s="24">
        <v>7.0363994065807134</v>
      </c>
    </row>
    <row r="74" spans="1:12" x14ac:dyDescent="0.2">
      <c r="A74" s="10">
        <v>1</v>
      </c>
      <c r="B74" s="26" t="s">
        <v>166</v>
      </c>
      <c r="C74" s="24" t="s">
        <v>119</v>
      </c>
      <c r="D74" s="27" t="s">
        <v>119</v>
      </c>
      <c r="E74" s="27" t="s">
        <v>119</v>
      </c>
      <c r="F74" s="71" t="s">
        <v>119</v>
      </c>
      <c r="G74" s="27">
        <v>2.81386</v>
      </c>
      <c r="H74" s="27" t="s">
        <v>119</v>
      </c>
      <c r="I74" s="27">
        <v>1.0290770703846781E-2</v>
      </c>
    </row>
    <row r="75" spans="1:12" x14ac:dyDescent="0.2">
      <c r="A75" s="10">
        <v>1</v>
      </c>
      <c r="B75" s="94" t="s">
        <v>167</v>
      </c>
      <c r="C75" s="95" t="s">
        <v>119</v>
      </c>
      <c r="D75" s="27" t="s">
        <v>119</v>
      </c>
      <c r="E75" s="91" t="s">
        <v>119</v>
      </c>
      <c r="F75" s="93" t="s">
        <v>119</v>
      </c>
      <c r="G75" s="91" t="s">
        <v>119</v>
      </c>
      <c r="H75" s="91">
        <v>117.83333333333333</v>
      </c>
      <c r="I75" s="27" t="s">
        <v>119</v>
      </c>
      <c r="L75" s="63">
        <f>SUM(G76:G80)</f>
        <v>117.83333333333333</v>
      </c>
    </row>
    <row r="76" spans="1:12" x14ac:dyDescent="0.2">
      <c r="A76" s="10">
        <v>1</v>
      </c>
      <c r="B76" s="26" t="s">
        <v>223</v>
      </c>
      <c r="C76" s="24" t="s">
        <v>119</v>
      </c>
      <c r="D76" s="27">
        <v>0.7</v>
      </c>
      <c r="E76" s="27" t="s">
        <v>119</v>
      </c>
      <c r="F76" s="71" t="s">
        <v>119</v>
      </c>
      <c r="G76" s="27">
        <v>117.83333333333333</v>
      </c>
      <c r="H76" s="27" t="s">
        <v>119</v>
      </c>
      <c r="I76" s="27">
        <v>0.43093679664350004</v>
      </c>
    </row>
    <row r="77" spans="1:12" hidden="1" x14ac:dyDescent="0.2">
      <c r="A77" s="10">
        <v>0</v>
      </c>
      <c r="B77" s="26" t="s">
        <v>204</v>
      </c>
      <c r="C77" s="24" t="s">
        <v>119</v>
      </c>
      <c r="D77" s="27" t="s">
        <v>119</v>
      </c>
      <c r="E77" s="27" t="s">
        <v>119</v>
      </c>
      <c r="F77" s="71" t="s">
        <v>119</v>
      </c>
      <c r="G77" s="27" t="s">
        <v>119</v>
      </c>
      <c r="H77" s="27" t="s">
        <v>119</v>
      </c>
      <c r="I77" s="27" t="s">
        <v>119</v>
      </c>
    </row>
    <row r="78" spans="1:12" hidden="1" x14ac:dyDescent="0.2">
      <c r="A78" s="10">
        <v>0</v>
      </c>
      <c r="B78" s="26">
        <v>0</v>
      </c>
      <c r="C78" s="24" t="s">
        <v>119</v>
      </c>
      <c r="D78" s="29" t="s">
        <v>119</v>
      </c>
      <c r="E78" s="27" t="s">
        <v>119</v>
      </c>
      <c r="F78" s="71" t="s">
        <v>119</v>
      </c>
      <c r="G78" s="27" t="s">
        <v>119</v>
      </c>
      <c r="H78" s="27" t="s">
        <v>119</v>
      </c>
      <c r="I78" s="27" t="s">
        <v>119</v>
      </c>
    </row>
    <row r="79" spans="1:12" hidden="1" x14ac:dyDescent="0.2">
      <c r="A79" s="10">
        <v>0</v>
      </c>
      <c r="B79" s="26">
        <v>0</v>
      </c>
      <c r="C79" s="24" t="s">
        <v>119</v>
      </c>
      <c r="D79" s="29" t="s">
        <v>119</v>
      </c>
      <c r="E79" s="27" t="s">
        <v>119</v>
      </c>
      <c r="F79" s="71" t="s">
        <v>119</v>
      </c>
      <c r="G79" s="27" t="s">
        <v>119</v>
      </c>
      <c r="H79" s="27" t="s">
        <v>119</v>
      </c>
      <c r="I79" s="27" t="s">
        <v>119</v>
      </c>
    </row>
    <row r="80" spans="1:12" hidden="1" x14ac:dyDescent="0.2">
      <c r="A80" s="10">
        <v>0</v>
      </c>
      <c r="B80" s="26">
        <v>0</v>
      </c>
      <c r="C80" s="24" t="s">
        <v>119</v>
      </c>
      <c r="D80" s="29" t="s">
        <v>119</v>
      </c>
      <c r="E80" s="27" t="s">
        <v>119</v>
      </c>
      <c r="F80" s="71" t="s">
        <v>119</v>
      </c>
      <c r="G80" s="27" t="s">
        <v>119</v>
      </c>
      <c r="H80" s="27" t="s">
        <v>119</v>
      </c>
      <c r="I80" s="27" t="s">
        <v>119</v>
      </c>
    </row>
    <row r="81" spans="1:12" hidden="1" x14ac:dyDescent="0.2">
      <c r="A81" s="10">
        <v>0</v>
      </c>
      <c r="B81" s="11">
        <v>0</v>
      </c>
      <c r="C81" s="9" t="s">
        <v>119</v>
      </c>
      <c r="D81" s="29" t="s">
        <v>119</v>
      </c>
      <c r="E81" s="77" t="s">
        <v>119</v>
      </c>
      <c r="F81" s="75" t="s">
        <v>119</v>
      </c>
      <c r="G81" s="83" t="s">
        <v>119</v>
      </c>
      <c r="H81" s="9" t="s">
        <v>119</v>
      </c>
      <c r="I81" s="24" t="s">
        <v>119</v>
      </c>
    </row>
    <row r="82" spans="1:12" x14ac:dyDescent="0.2">
      <c r="A82" s="10">
        <v>1</v>
      </c>
      <c r="B82" s="94" t="s">
        <v>169</v>
      </c>
      <c r="C82" s="95" t="s">
        <v>119</v>
      </c>
      <c r="D82" s="27" t="s">
        <v>119</v>
      </c>
      <c r="E82" s="91" t="s">
        <v>119</v>
      </c>
      <c r="F82" s="93" t="s">
        <v>119</v>
      </c>
      <c r="G82" s="91" t="s">
        <v>119</v>
      </c>
      <c r="H82" s="91">
        <v>5125.6398881690129</v>
      </c>
      <c r="I82" s="27" t="s">
        <v>119</v>
      </c>
      <c r="L82" s="63">
        <f>SUM(G83:G84)</f>
        <v>5125.6398881690129</v>
      </c>
    </row>
    <row r="83" spans="1:12" x14ac:dyDescent="0.2">
      <c r="A83" s="10">
        <v>1</v>
      </c>
      <c r="B83" s="31" t="s">
        <v>170</v>
      </c>
      <c r="C83" s="24" t="s">
        <v>119</v>
      </c>
      <c r="D83" s="27">
        <v>134.36439552411727</v>
      </c>
      <c r="E83" s="27" t="s">
        <v>119</v>
      </c>
      <c r="F83" s="71">
        <v>20.849320296184629</v>
      </c>
      <c r="G83" s="27">
        <v>2801.4063186855574</v>
      </c>
      <c r="H83" s="27" t="s">
        <v>119</v>
      </c>
      <c r="I83" s="27">
        <v>10.245225446148917</v>
      </c>
    </row>
    <row r="84" spans="1:12" x14ac:dyDescent="0.2">
      <c r="A84" s="10">
        <v>1</v>
      </c>
      <c r="B84" s="31" t="s">
        <v>171</v>
      </c>
      <c r="C84" s="24" t="s">
        <v>119</v>
      </c>
      <c r="D84" s="27">
        <v>396.47912892896341</v>
      </c>
      <c r="E84" s="27" t="s">
        <v>119</v>
      </c>
      <c r="F84" s="71">
        <v>5.8621839080459761</v>
      </c>
      <c r="G84" s="27">
        <v>2324.2335694834551</v>
      </c>
      <c r="H84" s="27" t="s">
        <v>119</v>
      </c>
      <c r="I84" s="27">
        <v>8.5001225099107884</v>
      </c>
    </row>
    <row r="85" spans="1:12" x14ac:dyDescent="0.2">
      <c r="A85" s="10">
        <v>1</v>
      </c>
      <c r="B85" s="94" t="s">
        <v>172</v>
      </c>
      <c r="C85" s="95" t="s">
        <v>119</v>
      </c>
      <c r="D85" s="91" t="s">
        <v>119</v>
      </c>
      <c r="E85" s="91" t="s">
        <v>119</v>
      </c>
      <c r="F85" s="93" t="s">
        <v>119</v>
      </c>
      <c r="G85" s="91" t="s">
        <v>119</v>
      </c>
      <c r="H85" s="91">
        <v>1968.2679945124312</v>
      </c>
      <c r="I85" s="27" t="s">
        <v>119</v>
      </c>
      <c r="L85" s="63">
        <f>SUM(G87:G91)</f>
        <v>1968.2679945124312</v>
      </c>
    </row>
    <row r="86" spans="1:12" hidden="1" x14ac:dyDescent="0.2">
      <c r="A86" s="10">
        <v>0</v>
      </c>
      <c r="B86" s="12" t="s">
        <v>173</v>
      </c>
      <c r="C86" s="9" t="s">
        <v>119</v>
      </c>
      <c r="D86" s="76" t="s">
        <v>119</v>
      </c>
      <c r="E86" s="77" t="s">
        <v>119</v>
      </c>
      <c r="F86" s="84" t="s">
        <v>119</v>
      </c>
      <c r="G86" s="8" t="s">
        <v>119</v>
      </c>
      <c r="H86" s="9" t="s">
        <v>119</v>
      </c>
      <c r="I86" s="24" t="s">
        <v>119</v>
      </c>
    </row>
    <row r="87" spans="1:12" x14ac:dyDescent="0.2">
      <c r="A87" s="10">
        <v>1</v>
      </c>
      <c r="B87" s="31" t="s">
        <v>174</v>
      </c>
      <c r="C87" s="24" t="s">
        <v>119</v>
      </c>
      <c r="D87" s="27" t="s">
        <v>119</v>
      </c>
      <c r="E87" s="27" t="s">
        <v>119</v>
      </c>
      <c r="F87" s="71" t="s">
        <v>119</v>
      </c>
      <c r="G87" s="27">
        <v>759.97076949550888</v>
      </c>
      <c r="H87" s="27" t="s">
        <v>119</v>
      </c>
      <c r="I87" s="27">
        <v>2.7793440080545149</v>
      </c>
    </row>
    <row r="88" spans="1:12" x14ac:dyDescent="0.2">
      <c r="A88" s="10">
        <v>1</v>
      </c>
      <c r="B88" s="31" t="s">
        <v>175</v>
      </c>
      <c r="C88" s="24" t="s">
        <v>119</v>
      </c>
      <c r="D88" s="27" t="s">
        <v>119</v>
      </c>
      <c r="E88" s="27" t="s">
        <v>119</v>
      </c>
      <c r="F88" s="71" t="s">
        <v>119</v>
      </c>
      <c r="G88" s="27">
        <v>829.72138497438789</v>
      </c>
      <c r="H88" s="27" t="s">
        <v>119</v>
      </c>
      <c r="I88" s="27">
        <v>3.0344340233165856</v>
      </c>
    </row>
    <row r="89" spans="1:12" x14ac:dyDescent="0.2">
      <c r="A89" s="10">
        <v>1</v>
      </c>
      <c r="B89" s="31" t="s">
        <v>176</v>
      </c>
      <c r="C89" s="24" t="s">
        <v>119</v>
      </c>
      <c r="D89" s="27" t="s">
        <v>119</v>
      </c>
      <c r="E89" s="27" t="s">
        <v>119</v>
      </c>
      <c r="F89" s="71" t="s">
        <v>119</v>
      </c>
      <c r="G89" s="27">
        <v>378.57584004253454</v>
      </c>
      <c r="H89" s="27" t="s">
        <v>119</v>
      </c>
      <c r="I89" s="27">
        <v>1.3845170562479652</v>
      </c>
    </row>
    <row r="90" spans="1:12" hidden="1" x14ac:dyDescent="0.2">
      <c r="A90" s="10">
        <v>0</v>
      </c>
      <c r="B90" s="11">
        <v>0</v>
      </c>
      <c r="C90" s="9" t="s">
        <v>119</v>
      </c>
      <c r="D90" s="9" t="s">
        <v>119</v>
      </c>
      <c r="E90" s="77" t="s">
        <v>119</v>
      </c>
      <c r="F90" s="75" t="s">
        <v>119</v>
      </c>
      <c r="G90" s="27" t="s">
        <v>119</v>
      </c>
      <c r="H90" s="26" t="s">
        <v>119</v>
      </c>
      <c r="I90" s="24" t="s">
        <v>119</v>
      </c>
    </row>
    <row r="91" spans="1:12" hidden="1" x14ac:dyDescent="0.2">
      <c r="A91" s="10">
        <v>0</v>
      </c>
      <c r="B91" s="12" t="s">
        <v>177</v>
      </c>
      <c r="C91" s="9" t="s">
        <v>119</v>
      </c>
      <c r="D91" s="85" t="s">
        <v>119</v>
      </c>
      <c r="E91" s="77" t="s">
        <v>119</v>
      </c>
      <c r="F91" s="75" t="s">
        <v>119</v>
      </c>
      <c r="G91" s="86" t="s">
        <v>119</v>
      </c>
      <c r="H91" s="9" t="s">
        <v>119</v>
      </c>
      <c r="I91" s="24" t="s">
        <v>119</v>
      </c>
    </row>
    <row r="92" spans="1:12" x14ac:dyDescent="0.2">
      <c r="A92" s="10">
        <v>1</v>
      </c>
      <c r="B92" s="31" t="s">
        <v>178</v>
      </c>
      <c r="C92" s="24" t="s">
        <v>119</v>
      </c>
      <c r="D92" s="27" t="s">
        <v>119</v>
      </c>
      <c r="E92" s="27" t="s">
        <v>119</v>
      </c>
      <c r="F92" s="71" t="s">
        <v>119</v>
      </c>
      <c r="G92" s="27">
        <v>489.24242400996252</v>
      </c>
      <c r="H92" s="27" t="s">
        <v>119</v>
      </c>
      <c r="I92" s="27">
        <v>1.7892438159967827</v>
      </c>
      <c r="L92" s="63">
        <f>+G92</f>
        <v>489.24242400996252</v>
      </c>
    </row>
    <row r="93" spans="1:12" hidden="1" x14ac:dyDescent="0.2">
      <c r="A93" s="10">
        <v>0</v>
      </c>
      <c r="B93" s="9">
        <v>0</v>
      </c>
      <c r="C93" s="9" t="s">
        <v>119</v>
      </c>
      <c r="D93" s="9" t="s">
        <v>119</v>
      </c>
      <c r="E93" s="77" t="s">
        <v>119</v>
      </c>
      <c r="F93" s="75" t="s">
        <v>119</v>
      </c>
      <c r="G93" s="27" t="s">
        <v>119</v>
      </c>
      <c r="H93" s="24" t="s">
        <v>119</v>
      </c>
      <c r="I93" s="24" t="s">
        <v>119</v>
      </c>
    </row>
    <row r="94" spans="1:12" x14ac:dyDescent="0.2">
      <c r="A94" s="10">
        <v>1</v>
      </c>
      <c r="B94" s="37" t="s">
        <v>4</v>
      </c>
      <c r="C94" s="38" t="s">
        <v>119</v>
      </c>
      <c r="D94" s="64" t="s">
        <v>119</v>
      </c>
      <c r="E94" s="65" t="s">
        <v>119</v>
      </c>
      <c r="F94" s="155" t="s">
        <v>119</v>
      </c>
      <c r="G94" s="39">
        <v>27343.530246458162</v>
      </c>
      <c r="H94" s="38" t="s">
        <v>119</v>
      </c>
      <c r="I94" s="38">
        <v>100.00000000000001</v>
      </c>
      <c r="L94" s="63">
        <f>SUM(L31:L92)</f>
        <v>27343.530246458165</v>
      </c>
    </row>
    <row r="95" spans="1:12" hidden="1" x14ac:dyDescent="0.2">
      <c r="A95" s="10">
        <v>0</v>
      </c>
      <c r="B95" s="12" t="s">
        <v>49</v>
      </c>
      <c r="C95" s="9" t="s">
        <v>119</v>
      </c>
      <c r="D95" s="9" t="s">
        <v>119</v>
      </c>
      <c r="E95" s="77" t="s">
        <v>119</v>
      </c>
      <c r="F95" s="75" t="s">
        <v>119</v>
      </c>
      <c r="G95" s="27" t="s">
        <v>119</v>
      </c>
      <c r="H95" s="24" t="s">
        <v>119</v>
      </c>
      <c r="I95" s="9" t="s">
        <v>119</v>
      </c>
    </row>
    <row r="96" spans="1:12" hidden="1" x14ac:dyDescent="0.2">
      <c r="A96" s="10">
        <v>0</v>
      </c>
      <c r="B96" s="76">
        <v>0</v>
      </c>
      <c r="C96" s="9" t="s">
        <v>119</v>
      </c>
      <c r="D96" s="76" t="s">
        <v>119</v>
      </c>
      <c r="E96" s="77" t="s">
        <v>119</v>
      </c>
      <c r="F96" s="77" t="s">
        <v>119</v>
      </c>
      <c r="G96" s="78" t="s">
        <v>119</v>
      </c>
      <c r="H96" s="24" t="s">
        <v>119</v>
      </c>
      <c r="I96" s="9" t="s">
        <v>119</v>
      </c>
    </row>
    <row r="97" spans="1:12" hidden="1" x14ac:dyDescent="0.2">
      <c r="A97" s="10">
        <v>0</v>
      </c>
      <c r="B97" s="76">
        <v>0</v>
      </c>
      <c r="C97" s="9" t="s">
        <v>119</v>
      </c>
      <c r="D97" s="76" t="s">
        <v>119</v>
      </c>
      <c r="E97" s="77" t="s">
        <v>119</v>
      </c>
      <c r="F97" s="77" t="s">
        <v>119</v>
      </c>
      <c r="G97" s="78" t="s">
        <v>119</v>
      </c>
      <c r="H97" s="9" t="s">
        <v>119</v>
      </c>
      <c r="I97" s="9" t="s">
        <v>119</v>
      </c>
    </row>
    <row r="98" spans="1:12" hidden="1" x14ac:dyDescent="0.2">
      <c r="A98" s="10">
        <v>0</v>
      </c>
      <c r="B98" s="76">
        <v>0</v>
      </c>
      <c r="C98" s="9" t="s">
        <v>119</v>
      </c>
      <c r="D98" s="76" t="s">
        <v>119</v>
      </c>
      <c r="E98" s="77" t="s">
        <v>119</v>
      </c>
      <c r="F98" s="77" t="s">
        <v>119</v>
      </c>
      <c r="G98" s="78" t="s">
        <v>119</v>
      </c>
      <c r="H98" s="9" t="s">
        <v>119</v>
      </c>
      <c r="I98" s="9" t="s">
        <v>119</v>
      </c>
    </row>
    <row r="99" spans="1:12" x14ac:dyDescent="0.2">
      <c r="A99" s="10">
        <v>1</v>
      </c>
      <c r="B99" s="41" t="s">
        <v>5</v>
      </c>
      <c r="C99" s="42" t="s">
        <v>119</v>
      </c>
      <c r="D99" s="66" t="s">
        <v>119</v>
      </c>
      <c r="E99" s="66" t="s">
        <v>119</v>
      </c>
      <c r="F99" s="156" t="s">
        <v>119</v>
      </c>
      <c r="G99" s="41">
        <v>27343.530246458162</v>
      </c>
      <c r="H99" s="57" t="s">
        <v>119</v>
      </c>
      <c r="I99" s="57" t="s">
        <v>119</v>
      </c>
    </row>
    <row r="100" spans="1:12" x14ac:dyDescent="0.2">
      <c r="A100" s="10">
        <v>1</v>
      </c>
      <c r="B100" s="33" t="s">
        <v>179</v>
      </c>
      <c r="C100" s="42" t="s">
        <v>119</v>
      </c>
      <c r="D100" s="67" t="s">
        <v>119</v>
      </c>
      <c r="E100" s="59" t="s">
        <v>119</v>
      </c>
      <c r="F100" s="170">
        <v>1.0937412098583266</v>
      </c>
      <c r="G100" s="35" t="s">
        <v>119</v>
      </c>
      <c r="H100" s="59" t="s">
        <v>119</v>
      </c>
      <c r="I100" s="59" t="s">
        <v>119</v>
      </c>
    </row>
    <row r="101" spans="1:12" hidden="1" x14ac:dyDescent="0.2">
      <c r="A101" s="10">
        <v>0</v>
      </c>
      <c r="B101" s="12">
        <v>0</v>
      </c>
      <c r="C101" s="9" t="s">
        <v>119</v>
      </c>
      <c r="D101" s="26" t="s">
        <v>119</v>
      </c>
      <c r="E101" s="26" t="s">
        <v>119</v>
      </c>
      <c r="F101" s="27" t="s">
        <v>119</v>
      </c>
      <c r="G101" s="30" t="s">
        <v>119</v>
      </c>
      <c r="H101" s="9" t="s">
        <v>119</v>
      </c>
      <c r="I101" s="9" t="s">
        <v>119</v>
      </c>
    </row>
    <row r="102" spans="1:12" hidden="1" x14ac:dyDescent="0.2">
      <c r="A102" s="10">
        <v>0</v>
      </c>
      <c r="B102" s="12">
        <v>0</v>
      </c>
      <c r="C102" s="87" t="s">
        <v>119</v>
      </c>
      <c r="D102" s="25" t="s">
        <v>119</v>
      </c>
      <c r="E102" s="25" t="s">
        <v>119</v>
      </c>
      <c r="F102" s="25" t="s">
        <v>119</v>
      </c>
      <c r="G102" s="40" t="s">
        <v>119</v>
      </c>
      <c r="H102" s="9" t="s">
        <v>119</v>
      </c>
      <c r="I102" s="9" t="s">
        <v>119</v>
      </c>
    </row>
    <row r="103" spans="1:12" x14ac:dyDescent="0.2">
      <c r="A103" s="10">
        <v>1</v>
      </c>
      <c r="B103" s="43" t="s">
        <v>6</v>
      </c>
      <c r="C103" s="24" t="s">
        <v>119</v>
      </c>
      <c r="D103" s="24" t="s">
        <v>119</v>
      </c>
      <c r="E103" s="26" t="s">
        <v>119</v>
      </c>
      <c r="F103" s="71" t="s">
        <v>119</v>
      </c>
      <c r="G103" s="27" t="s">
        <v>119</v>
      </c>
      <c r="H103" s="24">
        <v>1662.1844751858662</v>
      </c>
      <c r="I103" s="24" t="s">
        <v>119</v>
      </c>
    </row>
    <row r="104" spans="1:12" x14ac:dyDescent="0.2">
      <c r="A104" s="10">
        <v>1</v>
      </c>
      <c r="B104" s="43" t="s">
        <v>180</v>
      </c>
      <c r="C104" s="24" t="s">
        <v>119</v>
      </c>
      <c r="D104" s="24" t="s">
        <v>119</v>
      </c>
      <c r="E104" s="26" t="s">
        <v>119</v>
      </c>
      <c r="F104" s="71" t="s">
        <v>119</v>
      </c>
      <c r="G104" s="27" t="s">
        <v>119</v>
      </c>
      <c r="H104" s="24">
        <v>1662.1844751858662</v>
      </c>
      <c r="I104" s="24" t="s">
        <v>119</v>
      </c>
    </row>
    <row r="105" spans="1:12" x14ac:dyDescent="0.2">
      <c r="A105" s="10">
        <v>1</v>
      </c>
      <c r="B105" s="26" t="s">
        <v>181</v>
      </c>
      <c r="C105" s="24" t="s">
        <v>119</v>
      </c>
      <c r="D105" s="271">
        <v>2801.4063186855574</v>
      </c>
      <c r="E105" s="271" t="s">
        <v>119</v>
      </c>
      <c r="F105" s="271">
        <v>0.27195433341851943</v>
      </c>
      <c r="G105" s="26">
        <v>54.390866683703884</v>
      </c>
      <c r="H105" s="24" t="s">
        <v>119</v>
      </c>
      <c r="I105" s="24" t="s">
        <v>119</v>
      </c>
    </row>
    <row r="106" spans="1:12" x14ac:dyDescent="0.2">
      <c r="A106" s="10">
        <v>1</v>
      </c>
      <c r="B106" s="26" t="s">
        <v>182</v>
      </c>
      <c r="C106" s="24" t="s">
        <v>119</v>
      </c>
      <c r="D106" s="26" t="s">
        <v>119</v>
      </c>
      <c r="E106" s="26" t="s">
        <v>119</v>
      </c>
      <c r="F106" s="26">
        <v>332</v>
      </c>
      <c r="G106" s="26" t="s">
        <v>119</v>
      </c>
      <c r="H106" s="24" t="s">
        <v>119</v>
      </c>
      <c r="I106" s="24" t="s">
        <v>119</v>
      </c>
    </row>
    <row r="107" spans="1:12" x14ac:dyDescent="0.2">
      <c r="A107" s="10">
        <v>1</v>
      </c>
      <c r="B107" s="11" t="s">
        <v>183</v>
      </c>
      <c r="C107" s="9" t="s">
        <v>119</v>
      </c>
      <c r="D107" s="76">
        <v>1</v>
      </c>
      <c r="E107" s="77" t="s">
        <v>119</v>
      </c>
      <c r="F107" s="26">
        <v>172.59</v>
      </c>
      <c r="G107" s="26">
        <v>172.59</v>
      </c>
      <c r="H107" s="9" t="s">
        <v>119</v>
      </c>
      <c r="I107" s="9" t="s">
        <v>119</v>
      </c>
    </row>
    <row r="108" spans="1:12" x14ac:dyDescent="0.2">
      <c r="A108" s="10">
        <v>1</v>
      </c>
      <c r="B108" s="11" t="s">
        <v>184</v>
      </c>
      <c r="C108" s="9" t="s">
        <v>119</v>
      </c>
      <c r="D108" s="76">
        <v>1</v>
      </c>
      <c r="E108" s="77" t="s">
        <v>119</v>
      </c>
      <c r="F108" s="271">
        <v>0.56755089230060951</v>
      </c>
      <c r="G108" s="26">
        <v>97.953608502162197</v>
      </c>
      <c r="H108" s="24" t="s">
        <v>119</v>
      </c>
      <c r="I108" s="9" t="s">
        <v>119</v>
      </c>
    </row>
    <row r="109" spans="1:12" x14ac:dyDescent="0.2">
      <c r="A109" s="10">
        <v>1</v>
      </c>
      <c r="B109" s="11" t="s">
        <v>185</v>
      </c>
      <c r="C109" s="9" t="s">
        <v>119</v>
      </c>
      <c r="D109" s="76">
        <v>1</v>
      </c>
      <c r="E109" s="77" t="s">
        <v>119</v>
      </c>
      <c r="F109" s="26">
        <v>1337.25</v>
      </c>
      <c r="G109" s="26">
        <v>1337.25</v>
      </c>
      <c r="H109" s="24" t="s">
        <v>119</v>
      </c>
      <c r="I109" s="9" t="s">
        <v>119</v>
      </c>
    </row>
    <row r="110" spans="1:12" hidden="1" x14ac:dyDescent="0.2">
      <c r="A110" s="10">
        <v>0</v>
      </c>
      <c r="B110" s="11" t="s">
        <v>186</v>
      </c>
      <c r="C110" s="9" t="s">
        <v>119</v>
      </c>
      <c r="D110" s="76" t="s">
        <v>119</v>
      </c>
      <c r="E110" s="77" t="s">
        <v>119</v>
      </c>
      <c r="F110" s="77" t="s">
        <v>119</v>
      </c>
      <c r="G110" s="78" t="s">
        <v>119</v>
      </c>
      <c r="H110" s="9" t="s">
        <v>119</v>
      </c>
      <c r="I110" s="9" t="s">
        <v>119</v>
      </c>
    </row>
    <row r="111" spans="1:12" hidden="1" x14ac:dyDescent="0.2">
      <c r="A111" s="10">
        <v>0</v>
      </c>
      <c r="B111" s="88" t="s">
        <v>187</v>
      </c>
      <c r="C111" s="9" t="s">
        <v>119</v>
      </c>
      <c r="D111" s="76" t="s">
        <v>119</v>
      </c>
      <c r="E111" s="77" t="s">
        <v>119</v>
      </c>
      <c r="F111" s="85" t="s">
        <v>119</v>
      </c>
      <c r="G111" s="89" t="s">
        <v>119</v>
      </c>
      <c r="H111" s="24" t="s">
        <v>119</v>
      </c>
      <c r="I111" s="9" t="s">
        <v>119</v>
      </c>
    </row>
    <row r="112" spans="1:12" x14ac:dyDescent="0.2">
      <c r="A112" s="10">
        <v>1</v>
      </c>
      <c r="B112" s="33" t="s">
        <v>7</v>
      </c>
      <c r="C112" s="34" t="s">
        <v>119</v>
      </c>
      <c r="D112" s="34" t="s">
        <v>119</v>
      </c>
      <c r="E112" s="35" t="s">
        <v>119</v>
      </c>
      <c r="F112" s="157" t="s">
        <v>119</v>
      </c>
      <c r="G112" s="36">
        <v>25681.345771272296</v>
      </c>
      <c r="H112" s="35" t="s">
        <v>119</v>
      </c>
      <c r="I112" s="34" t="s">
        <v>119</v>
      </c>
      <c r="L112" s="63" t="e">
        <f>+L94-G105-G106</f>
        <v>#VALUE!</v>
      </c>
    </row>
    <row r="113" spans="1:12" x14ac:dyDescent="0.2">
      <c r="A113" s="10">
        <v>1</v>
      </c>
      <c r="B113" s="33" t="s">
        <v>8</v>
      </c>
      <c r="C113" s="42" t="s">
        <v>119</v>
      </c>
      <c r="D113" s="42" t="s">
        <v>119</v>
      </c>
      <c r="E113" s="41" t="s">
        <v>119</v>
      </c>
      <c r="F113" s="158">
        <v>1.0272538308508918</v>
      </c>
      <c r="G113" s="60" t="s">
        <v>119</v>
      </c>
      <c r="H113" s="42" t="s">
        <v>119</v>
      </c>
      <c r="I113" s="42" t="s">
        <v>119</v>
      </c>
      <c r="L113" s="10" t="e">
        <f>L112/G9-F113</f>
        <v>#VALUE!</v>
      </c>
    </row>
    <row r="115" spans="1:12" x14ac:dyDescent="0.2">
      <c r="B115" s="176" t="s">
        <v>57</v>
      </c>
    </row>
  </sheetData>
  <autoFilter ref="A1:H113">
    <filterColumn colId="0">
      <filters>
        <filter val="1"/>
      </filters>
    </filterColumn>
  </autoFilter>
  <conditionalFormatting sqref="E25:E26 D22:D26 F22:I26 E22:E23 D20:I21 C33 D27:I27 E74:I80 I55:I73 I81 C3:I3 I86 D87:I89 I90:I91 I93 D92:I92 D31:I54 E82:I85 E55:H72 D55:D85">
    <cfRule type="cellIs" dxfId="4" priority="1" stopIfTrue="1" operator="equal">
      <formula>0</formula>
    </cfRule>
  </conditionalFormatting>
  <pageMargins left="0.75" right="0.75" top="1" bottom="1" header="0" footer="0"/>
  <pageSetup paperSize="9" scale="88" orientation="portrait" r:id="rId1"/>
  <headerFooter alignWithMargins="0"/>
  <colBreaks count="1" manualBreakCount="1">
    <brk id="9" max="1048575" man="1"/>
  </col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N115"/>
  <sheetViews>
    <sheetView workbookViewId="0"/>
  </sheetViews>
  <sheetFormatPr defaultRowHeight="12" x14ac:dyDescent="0.2"/>
  <cols>
    <col min="1" max="1" width="3.28515625" style="10" customWidth="1"/>
    <col min="2" max="2" width="40.7109375" style="10" customWidth="1"/>
    <col min="3" max="3" width="4.85546875" style="10" customWidth="1"/>
    <col min="4" max="4" width="11.28515625" style="10" customWidth="1"/>
    <col min="5" max="5" width="4.85546875" style="10" customWidth="1"/>
    <col min="6" max="6" width="9.7109375" style="10" customWidth="1"/>
    <col min="7" max="7" width="9.140625" style="63"/>
    <col min="8" max="8" width="9.140625" style="10"/>
    <col min="9" max="9" width="6.5703125" style="23" customWidth="1"/>
    <col min="10" max="10" width="9.140625" style="10"/>
    <col min="11" max="11" width="10.140625" style="10" customWidth="1"/>
    <col min="12" max="14" width="9.140625" style="10" hidden="1" customWidth="1"/>
    <col min="15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63">
        <v>7</v>
      </c>
      <c r="H1" s="10">
        <v>8</v>
      </c>
    </row>
    <row r="2" spans="1:9" hidden="1" x14ac:dyDescent="0.2">
      <c r="G2" s="10"/>
    </row>
    <row r="3" spans="1:9" x14ac:dyDescent="0.2">
      <c r="A3" s="10">
        <v>1</v>
      </c>
      <c r="B3" s="95" t="s">
        <v>118</v>
      </c>
      <c r="C3" s="27" t="s">
        <v>119</v>
      </c>
      <c r="D3" s="27" t="s">
        <v>119</v>
      </c>
      <c r="E3" s="27" t="s">
        <v>119</v>
      </c>
      <c r="F3" s="27" t="s">
        <v>119</v>
      </c>
      <c r="G3" s="27" t="s">
        <v>119</v>
      </c>
      <c r="H3" s="27" t="s">
        <v>119</v>
      </c>
      <c r="I3" s="27" t="s">
        <v>119</v>
      </c>
    </row>
    <row r="4" spans="1:9" x14ac:dyDescent="0.2">
      <c r="A4" s="10">
        <v>1</v>
      </c>
      <c r="B4" s="95" t="s">
        <v>0</v>
      </c>
      <c r="C4" s="24" t="s">
        <v>119</v>
      </c>
      <c r="D4" s="24" t="s">
        <v>119</v>
      </c>
      <c r="E4" s="24" t="s">
        <v>119</v>
      </c>
      <c r="F4" s="24" t="s">
        <v>119</v>
      </c>
      <c r="G4" s="24" t="s">
        <v>119</v>
      </c>
      <c r="H4" s="24" t="s">
        <v>119</v>
      </c>
      <c r="I4" s="25" t="s">
        <v>119</v>
      </c>
    </row>
    <row r="5" spans="1:9" x14ac:dyDescent="0.2">
      <c r="A5" s="10">
        <v>1</v>
      </c>
      <c r="B5" s="24" t="s">
        <v>119</v>
      </c>
      <c r="C5" s="24" t="s">
        <v>119</v>
      </c>
      <c r="D5" s="61" t="s">
        <v>119</v>
      </c>
      <c r="E5" s="62" t="s">
        <v>119</v>
      </c>
      <c r="F5" s="62" t="s">
        <v>119</v>
      </c>
      <c r="G5" s="175" t="s">
        <v>120</v>
      </c>
      <c r="H5" s="62"/>
      <c r="I5" s="61" t="s">
        <v>119</v>
      </c>
    </row>
    <row r="6" spans="1:9" x14ac:dyDescent="0.2">
      <c r="A6" s="10">
        <v>1</v>
      </c>
      <c r="B6" s="79" t="s">
        <v>121</v>
      </c>
      <c r="C6" s="24" t="s">
        <v>119</v>
      </c>
      <c r="D6" s="61" t="s">
        <v>119</v>
      </c>
      <c r="E6" s="62" t="s">
        <v>119</v>
      </c>
      <c r="F6" s="62" t="s">
        <v>119</v>
      </c>
      <c r="G6" s="62" t="s">
        <v>119</v>
      </c>
      <c r="H6" s="62" t="s">
        <v>119</v>
      </c>
      <c r="I6" s="61" t="s">
        <v>119</v>
      </c>
    </row>
    <row r="7" spans="1:9" x14ac:dyDescent="0.2">
      <c r="A7" s="10">
        <v>1</v>
      </c>
      <c r="B7" s="95" t="s">
        <v>268</v>
      </c>
      <c r="C7" s="24" t="s">
        <v>119</v>
      </c>
      <c r="D7" s="61" t="s">
        <v>119</v>
      </c>
      <c r="E7" s="62" t="s">
        <v>119</v>
      </c>
      <c r="F7" s="62" t="s">
        <v>119</v>
      </c>
      <c r="G7" s="62" t="s">
        <v>119</v>
      </c>
      <c r="H7" s="62" t="s">
        <v>119</v>
      </c>
      <c r="I7" s="61" t="s">
        <v>119</v>
      </c>
    </row>
    <row r="8" spans="1:9" x14ac:dyDescent="0.2">
      <c r="A8" s="10">
        <v>1</v>
      </c>
      <c r="B8" s="24" t="s">
        <v>119</v>
      </c>
      <c r="C8" s="24" t="s">
        <v>119</v>
      </c>
      <c r="D8" s="61" t="s">
        <v>119</v>
      </c>
      <c r="E8" s="62" t="s">
        <v>119</v>
      </c>
      <c r="F8" s="62" t="s">
        <v>119</v>
      </c>
      <c r="G8" s="62" t="s">
        <v>119</v>
      </c>
      <c r="H8" s="62" t="s">
        <v>119</v>
      </c>
      <c r="I8" s="61" t="s">
        <v>119</v>
      </c>
    </row>
    <row r="9" spans="1:9" x14ac:dyDescent="0.2">
      <c r="A9" s="10">
        <v>1</v>
      </c>
      <c r="B9" s="95" t="s">
        <v>122</v>
      </c>
      <c r="C9" s="95" t="s">
        <v>119</v>
      </c>
      <c r="D9" s="101" t="s">
        <v>119</v>
      </c>
      <c r="E9" s="102" t="s">
        <v>119</v>
      </c>
      <c r="F9" s="102" t="s">
        <v>119</v>
      </c>
      <c r="G9" s="144">
        <v>50000</v>
      </c>
      <c r="H9" s="145" t="s">
        <v>1</v>
      </c>
      <c r="I9" s="61" t="s">
        <v>119</v>
      </c>
    </row>
    <row r="10" spans="1:9" x14ac:dyDescent="0.2">
      <c r="A10" s="10">
        <v>1</v>
      </c>
      <c r="B10" s="24" t="s">
        <v>119</v>
      </c>
      <c r="C10" s="24" t="s">
        <v>119</v>
      </c>
      <c r="D10" s="61" t="s">
        <v>119</v>
      </c>
      <c r="E10" s="62" t="s">
        <v>119</v>
      </c>
      <c r="F10" s="62" t="s">
        <v>119</v>
      </c>
      <c r="G10" s="96" t="s">
        <v>119</v>
      </c>
      <c r="H10" s="97" t="s">
        <v>119</v>
      </c>
      <c r="I10" s="61" t="s">
        <v>119</v>
      </c>
    </row>
    <row r="11" spans="1:9" x14ac:dyDescent="0.2">
      <c r="A11" s="10">
        <v>1</v>
      </c>
      <c r="B11" s="24" t="s">
        <v>123</v>
      </c>
      <c r="C11" s="24" t="s">
        <v>119</v>
      </c>
      <c r="D11" s="61" t="s">
        <v>119</v>
      </c>
      <c r="E11" s="62" t="s">
        <v>119</v>
      </c>
      <c r="F11" s="62" t="s">
        <v>119</v>
      </c>
      <c r="G11" s="179">
        <v>55555.555555555555</v>
      </c>
      <c r="H11" s="97" t="s">
        <v>1</v>
      </c>
      <c r="I11" s="61" t="s">
        <v>119</v>
      </c>
    </row>
    <row r="12" spans="1:9" x14ac:dyDescent="0.2">
      <c r="A12" s="10">
        <v>1</v>
      </c>
      <c r="B12" s="24" t="s">
        <v>124</v>
      </c>
      <c r="C12" s="24" t="s">
        <v>119</v>
      </c>
      <c r="D12" s="61" t="s">
        <v>119</v>
      </c>
      <c r="E12" s="62" t="s">
        <v>119</v>
      </c>
      <c r="F12" s="62" t="s">
        <v>119</v>
      </c>
      <c r="G12" s="179">
        <v>10</v>
      </c>
      <c r="H12" s="73" t="s">
        <v>2</v>
      </c>
      <c r="I12" s="61" t="s">
        <v>119</v>
      </c>
    </row>
    <row r="13" spans="1:9" x14ac:dyDescent="0.2">
      <c r="A13" s="10">
        <v>1</v>
      </c>
      <c r="B13" s="24" t="s">
        <v>119</v>
      </c>
      <c r="C13" s="24" t="s">
        <v>119</v>
      </c>
      <c r="D13" s="61" t="s">
        <v>119</v>
      </c>
      <c r="E13" s="62" t="s">
        <v>119</v>
      </c>
      <c r="F13" s="62" t="s">
        <v>119</v>
      </c>
      <c r="G13" s="179" t="s">
        <v>119</v>
      </c>
      <c r="H13" s="62" t="s">
        <v>119</v>
      </c>
      <c r="I13" s="61" t="s">
        <v>119</v>
      </c>
    </row>
    <row r="14" spans="1:9" hidden="1" x14ac:dyDescent="0.2">
      <c r="A14" s="10">
        <v>0</v>
      </c>
      <c r="B14" s="24" t="s">
        <v>119</v>
      </c>
      <c r="C14" s="24" t="s">
        <v>119</v>
      </c>
      <c r="D14" s="61" t="s">
        <v>119</v>
      </c>
      <c r="E14" s="62" t="s">
        <v>119</v>
      </c>
      <c r="F14" s="62" t="s">
        <v>119</v>
      </c>
      <c r="G14" s="40" t="s">
        <v>119</v>
      </c>
      <c r="H14" s="73" t="s">
        <v>119</v>
      </c>
      <c r="I14" s="61" t="s">
        <v>119</v>
      </c>
    </row>
    <row r="15" spans="1:9" x14ac:dyDescent="0.2">
      <c r="A15" s="10">
        <v>1</v>
      </c>
      <c r="B15" s="24" t="s">
        <v>125</v>
      </c>
      <c r="C15" s="24" t="s">
        <v>119</v>
      </c>
      <c r="D15" s="61" t="s">
        <v>119</v>
      </c>
      <c r="E15" s="62" t="s">
        <v>119</v>
      </c>
      <c r="F15" s="62" t="s">
        <v>119</v>
      </c>
      <c r="G15" s="248">
        <v>0.5</v>
      </c>
      <c r="H15" s="73" t="s">
        <v>3</v>
      </c>
      <c r="I15" s="61" t="s">
        <v>119</v>
      </c>
    </row>
    <row r="16" spans="1:9" x14ac:dyDescent="0.2">
      <c r="A16" s="10">
        <v>1</v>
      </c>
      <c r="B16" s="24" t="s">
        <v>126</v>
      </c>
      <c r="C16" s="24" t="s">
        <v>119</v>
      </c>
      <c r="D16" s="61" t="s">
        <v>119</v>
      </c>
      <c r="E16" s="62" t="s">
        <v>119</v>
      </c>
      <c r="F16" s="62" t="s">
        <v>119</v>
      </c>
      <c r="G16" s="179">
        <v>1</v>
      </c>
      <c r="H16" s="73" t="s">
        <v>127</v>
      </c>
      <c r="I16" s="61" t="s">
        <v>119</v>
      </c>
    </row>
    <row r="17" spans="1:14" x14ac:dyDescent="0.2">
      <c r="A17" s="10">
        <v>1</v>
      </c>
      <c r="B17" s="24" t="s">
        <v>119</v>
      </c>
      <c r="C17" s="24" t="s">
        <v>119</v>
      </c>
      <c r="D17" s="61" t="s">
        <v>119</v>
      </c>
      <c r="E17" s="62" t="s">
        <v>119</v>
      </c>
      <c r="F17" s="62" t="s">
        <v>119</v>
      </c>
      <c r="G17" s="179" t="s">
        <v>119</v>
      </c>
      <c r="H17" s="73" t="s">
        <v>119</v>
      </c>
      <c r="I17" s="61" t="s">
        <v>119</v>
      </c>
    </row>
    <row r="18" spans="1:14" x14ac:dyDescent="0.2">
      <c r="A18" s="10">
        <v>1</v>
      </c>
      <c r="B18" s="24" t="s">
        <v>128</v>
      </c>
      <c r="C18" s="25" t="s">
        <v>119</v>
      </c>
      <c r="D18" s="25" t="s">
        <v>119</v>
      </c>
      <c r="E18" s="25" t="s">
        <v>119</v>
      </c>
      <c r="F18" s="25" t="s">
        <v>119</v>
      </c>
      <c r="G18" s="179">
        <v>7.6959999999999997</v>
      </c>
      <c r="H18" s="73" t="s">
        <v>2</v>
      </c>
      <c r="I18" s="25" t="s">
        <v>119</v>
      </c>
    </row>
    <row r="19" spans="1:14" x14ac:dyDescent="0.2">
      <c r="A19" s="10">
        <v>1</v>
      </c>
      <c r="B19" s="24" t="s">
        <v>119</v>
      </c>
      <c r="C19" s="25" t="s">
        <v>119</v>
      </c>
      <c r="D19" s="61" t="s">
        <v>119</v>
      </c>
      <c r="E19" s="62" t="s">
        <v>119</v>
      </c>
      <c r="F19" s="62" t="s">
        <v>119</v>
      </c>
      <c r="G19" s="62" t="s">
        <v>119</v>
      </c>
      <c r="H19" s="62" t="s">
        <v>119</v>
      </c>
      <c r="I19" s="61" t="s">
        <v>119</v>
      </c>
    </row>
    <row r="20" spans="1:14" hidden="1" x14ac:dyDescent="0.2">
      <c r="A20" s="10">
        <v>0</v>
      </c>
      <c r="B20" s="24" t="s">
        <v>119</v>
      </c>
      <c r="C20" s="27" t="s">
        <v>119</v>
      </c>
      <c r="D20" s="27" t="s">
        <v>119</v>
      </c>
      <c r="E20" s="24" t="s">
        <v>119</v>
      </c>
      <c r="F20" s="28" t="s">
        <v>119</v>
      </c>
      <c r="G20" s="27" t="s">
        <v>119</v>
      </c>
      <c r="H20" s="24" t="s">
        <v>119</v>
      </c>
      <c r="I20" s="25" t="s">
        <v>119</v>
      </c>
    </row>
    <row r="21" spans="1:14" x14ac:dyDescent="0.2">
      <c r="A21" s="10">
        <v>1</v>
      </c>
      <c r="B21" s="24" t="s">
        <v>130</v>
      </c>
      <c r="C21" s="27" t="s">
        <v>119</v>
      </c>
      <c r="D21" s="27" t="s">
        <v>119</v>
      </c>
      <c r="E21" s="24" t="s">
        <v>119</v>
      </c>
      <c r="F21" s="24" t="s">
        <v>119</v>
      </c>
      <c r="G21" s="200">
        <v>27000</v>
      </c>
      <c r="H21" s="24" t="s">
        <v>131</v>
      </c>
      <c r="I21" s="24" t="s">
        <v>119</v>
      </c>
    </row>
    <row r="22" spans="1:14" hidden="1" x14ac:dyDescent="0.2">
      <c r="A22" s="10">
        <v>0</v>
      </c>
      <c r="B22" s="24" t="s">
        <v>119</v>
      </c>
      <c r="C22" s="27" t="s">
        <v>119</v>
      </c>
      <c r="D22" s="29" t="s">
        <v>119</v>
      </c>
      <c r="E22" s="24" t="s">
        <v>119</v>
      </c>
      <c r="F22" s="28" t="s">
        <v>119</v>
      </c>
      <c r="G22" s="27" t="s">
        <v>119</v>
      </c>
      <c r="H22" s="24" t="s">
        <v>119</v>
      </c>
      <c r="I22" s="24" t="s">
        <v>119</v>
      </c>
    </row>
    <row r="23" spans="1:14" hidden="1" x14ac:dyDescent="0.2">
      <c r="A23" s="10">
        <v>0</v>
      </c>
      <c r="B23" s="24" t="s">
        <v>262</v>
      </c>
      <c r="C23" s="27" t="s">
        <v>119</v>
      </c>
      <c r="D23" s="29" t="s">
        <v>119</v>
      </c>
      <c r="E23" s="24" t="s">
        <v>119</v>
      </c>
      <c r="F23" s="28" t="s">
        <v>119</v>
      </c>
      <c r="G23" s="27" t="s">
        <v>107</v>
      </c>
      <c r="H23" s="24" t="s">
        <v>119</v>
      </c>
      <c r="I23" s="24" t="s">
        <v>119</v>
      </c>
    </row>
    <row r="24" spans="1:14" ht="13.5" x14ac:dyDescent="0.2">
      <c r="A24" s="10">
        <v>1</v>
      </c>
      <c r="B24" s="24" t="s">
        <v>263</v>
      </c>
      <c r="C24" s="27" t="s">
        <v>119</v>
      </c>
      <c r="D24" s="29" t="s">
        <v>119</v>
      </c>
      <c r="E24" s="58" t="s">
        <v>119</v>
      </c>
      <c r="F24" s="28" t="s">
        <v>119</v>
      </c>
      <c r="G24" s="32" t="s">
        <v>107</v>
      </c>
      <c r="H24" s="24"/>
      <c r="I24" s="24"/>
    </row>
    <row r="25" spans="1:14" hidden="1" x14ac:dyDescent="0.2">
      <c r="A25" s="10">
        <v>0</v>
      </c>
      <c r="B25" s="24" t="s">
        <v>119</v>
      </c>
      <c r="C25" s="27" t="s">
        <v>119</v>
      </c>
      <c r="D25" s="27" t="s">
        <v>119</v>
      </c>
      <c r="E25" s="24" t="s">
        <v>119</v>
      </c>
      <c r="F25" s="28" t="s">
        <v>119</v>
      </c>
      <c r="G25" s="27" t="s">
        <v>119</v>
      </c>
      <c r="H25" s="24" t="s">
        <v>119</v>
      </c>
      <c r="I25" s="24" t="s">
        <v>119</v>
      </c>
    </row>
    <row r="26" spans="1:14" hidden="1" x14ac:dyDescent="0.2">
      <c r="A26" s="10">
        <v>0</v>
      </c>
      <c r="B26" s="24" t="s">
        <v>119</v>
      </c>
      <c r="C26" s="27" t="s">
        <v>119</v>
      </c>
      <c r="D26" s="29" t="s">
        <v>119</v>
      </c>
      <c r="E26" s="24" t="s">
        <v>119</v>
      </c>
      <c r="F26" s="28" t="s">
        <v>119</v>
      </c>
      <c r="G26" s="27" t="s">
        <v>119</v>
      </c>
      <c r="H26" s="24" t="s">
        <v>119</v>
      </c>
      <c r="I26" s="24" t="s">
        <v>119</v>
      </c>
    </row>
    <row r="27" spans="1:14" hidden="1" x14ac:dyDescent="0.2">
      <c r="A27" s="10">
        <v>0</v>
      </c>
      <c r="B27" s="24" t="s">
        <v>119</v>
      </c>
      <c r="C27" s="27" t="s">
        <v>119</v>
      </c>
      <c r="D27" s="27" t="s">
        <v>119</v>
      </c>
      <c r="E27" s="24" t="s">
        <v>119</v>
      </c>
      <c r="F27" s="28" t="s">
        <v>119</v>
      </c>
      <c r="G27" s="27" t="s">
        <v>119</v>
      </c>
      <c r="H27" s="24" t="s">
        <v>119</v>
      </c>
      <c r="I27" s="24" t="s">
        <v>119</v>
      </c>
    </row>
    <row r="28" spans="1:14" x14ac:dyDescent="0.2">
      <c r="A28" s="10">
        <v>1</v>
      </c>
      <c r="B28" s="24"/>
      <c r="C28" s="27" t="s">
        <v>119</v>
      </c>
      <c r="D28" s="61" t="s">
        <v>119</v>
      </c>
      <c r="E28" s="62" t="s">
        <v>119</v>
      </c>
      <c r="F28" s="62" t="s">
        <v>119</v>
      </c>
      <c r="G28" s="62" t="s">
        <v>119</v>
      </c>
      <c r="H28" s="62" t="s">
        <v>119</v>
      </c>
      <c r="I28" s="61" t="s">
        <v>119</v>
      </c>
      <c r="L28" s="10" t="s">
        <v>9</v>
      </c>
    </row>
    <row r="29" spans="1:14" x14ac:dyDescent="0.2">
      <c r="A29" s="10">
        <v>1</v>
      </c>
      <c r="B29" s="159">
        <v>0</v>
      </c>
      <c r="C29" s="160" t="s">
        <v>119</v>
      </c>
      <c r="D29" s="161" t="s">
        <v>132</v>
      </c>
      <c r="E29" s="162" t="s">
        <v>119</v>
      </c>
      <c r="F29" s="162" t="s">
        <v>133</v>
      </c>
      <c r="G29" s="162" t="s">
        <v>134</v>
      </c>
      <c r="H29" s="162" t="s">
        <v>119</v>
      </c>
      <c r="I29" s="161" t="s">
        <v>135</v>
      </c>
    </row>
    <row r="30" spans="1:14" x14ac:dyDescent="0.2">
      <c r="A30" s="10">
        <v>1</v>
      </c>
      <c r="B30" s="163" t="s">
        <v>136</v>
      </c>
      <c r="C30" s="164" t="s">
        <v>119</v>
      </c>
      <c r="D30" s="165" t="s">
        <v>3</v>
      </c>
      <c r="E30" s="165" t="s">
        <v>119</v>
      </c>
      <c r="F30" s="165" t="s">
        <v>137</v>
      </c>
      <c r="G30" s="165" t="s">
        <v>108</v>
      </c>
      <c r="H30" s="165" t="s">
        <v>119</v>
      </c>
      <c r="I30" s="166" t="s">
        <v>138</v>
      </c>
    </row>
    <row r="31" spans="1:14" x14ac:dyDescent="0.2">
      <c r="A31" s="10">
        <v>1</v>
      </c>
      <c r="B31" s="90" t="s">
        <v>139</v>
      </c>
      <c r="C31" s="91" t="s">
        <v>119</v>
      </c>
      <c r="D31" s="91" t="s">
        <v>119</v>
      </c>
      <c r="E31" s="91" t="s">
        <v>119</v>
      </c>
      <c r="F31" s="91" t="s">
        <v>119</v>
      </c>
      <c r="G31" s="91" t="s">
        <v>119</v>
      </c>
      <c r="H31" s="91">
        <v>211.02492593477706</v>
      </c>
      <c r="I31" s="27" t="s">
        <v>119</v>
      </c>
      <c r="L31" s="63">
        <f>+H31</f>
        <v>211.02492593477706</v>
      </c>
      <c r="N31" s="218">
        <v>96.299694205909731</v>
      </c>
    </row>
    <row r="32" spans="1:14" hidden="1" x14ac:dyDescent="0.2">
      <c r="A32" s="10">
        <v>0</v>
      </c>
      <c r="B32" s="11" t="s">
        <v>264</v>
      </c>
      <c r="C32" s="75" t="s">
        <v>119</v>
      </c>
      <c r="D32" s="7" t="s">
        <v>119</v>
      </c>
      <c r="E32" s="9" t="s">
        <v>119</v>
      </c>
      <c r="F32" s="81" t="s">
        <v>119</v>
      </c>
      <c r="G32" s="24" t="s">
        <v>119</v>
      </c>
      <c r="H32" s="24" t="s">
        <v>119</v>
      </c>
      <c r="I32" s="24" t="s">
        <v>119</v>
      </c>
    </row>
    <row r="33" spans="1:14" x14ac:dyDescent="0.2">
      <c r="A33" s="10">
        <v>1</v>
      </c>
      <c r="B33" s="26" t="s">
        <v>141</v>
      </c>
      <c r="C33" s="27" t="s">
        <v>119</v>
      </c>
      <c r="D33" s="27">
        <v>20000</v>
      </c>
      <c r="E33" s="27" t="s">
        <v>119</v>
      </c>
      <c r="F33" s="71">
        <v>1.0551246296738852E-2</v>
      </c>
      <c r="G33" s="27">
        <v>211.02492593477706</v>
      </c>
      <c r="H33" s="27" t="s">
        <v>119</v>
      </c>
      <c r="I33" s="27">
        <v>0.37868582050505195</v>
      </c>
    </row>
    <row r="34" spans="1:14" x14ac:dyDescent="0.2">
      <c r="A34" s="10">
        <v>1</v>
      </c>
      <c r="B34" s="43" t="s">
        <v>142</v>
      </c>
      <c r="C34" s="91" t="s">
        <v>119</v>
      </c>
      <c r="D34" s="91" t="s">
        <v>119</v>
      </c>
      <c r="E34" s="91" t="s">
        <v>119</v>
      </c>
      <c r="F34" s="93" t="s">
        <v>119</v>
      </c>
      <c r="G34" s="91" t="s">
        <v>119</v>
      </c>
      <c r="H34" s="91">
        <v>9216.7140133970897</v>
      </c>
      <c r="I34" s="27" t="s">
        <v>119</v>
      </c>
      <c r="L34" s="10">
        <f>SUBTOTAL(9,G35:G57)</f>
        <v>9216.7140133970861</v>
      </c>
      <c r="M34" s="218"/>
      <c r="N34" s="218">
        <v>100.33117629847426</v>
      </c>
    </row>
    <row r="35" spans="1:14" x14ac:dyDescent="0.2">
      <c r="A35" s="10">
        <v>1</v>
      </c>
      <c r="B35" s="26" t="s">
        <v>144</v>
      </c>
      <c r="C35" s="27" t="s">
        <v>119</v>
      </c>
      <c r="D35" s="27">
        <v>27000</v>
      </c>
      <c r="E35" s="27" t="s">
        <v>119</v>
      </c>
      <c r="F35" s="71">
        <v>0.14860000000000001</v>
      </c>
      <c r="G35" s="27">
        <v>4012.2000000000003</v>
      </c>
      <c r="H35" s="27" t="s">
        <v>119</v>
      </c>
      <c r="I35" s="27">
        <v>7.1999231479411563</v>
      </c>
      <c r="M35" s="218">
        <v>99.996635375660333</v>
      </c>
    </row>
    <row r="36" spans="1:14" x14ac:dyDescent="0.2">
      <c r="A36" s="10">
        <v>1</v>
      </c>
      <c r="B36" s="26" t="s">
        <v>143</v>
      </c>
      <c r="C36" s="27" t="s">
        <v>119</v>
      </c>
      <c r="D36" s="27">
        <v>27000</v>
      </c>
      <c r="E36" s="27" t="s">
        <v>119</v>
      </c>
      <c r="F36" s="71">
        <v>6.5500000000000003E-2</v>
      </c>
      <c r="G36" s="27">
        <v>1768.5</v>
      </c>
      <c r="H36" s="27" t="s">
        <v>119</v>
      </c>
      <c r="I36" s="27">
        <v>3.1735865827062297</v>
      </c>
      <c r="M36" s="218">
        <v>103.87888514960142</v>
      </c>
    </row>
    <row r="37" spans="1:14" x14ac:dyDescent="0.2">
      <c r="A37" s="10">
        <v>1</v>
      </c>
      <c r="B37" s="26" t="s">
        <v>145</v>
      </c>
      <c r="C37" s="27" t="s">
        <v>119</v>
      </c>
      <c r="D37" s="27">
        <v>12</v>
      </c>
      <c r="E37" s="27" t="s">
        <v>119</v>
      </c>
      <c r="F37" s="71">
        <v>0.94000000000000006</v>
      </c>
      <c r="G37" s="27">
        <v>11.280000000000001</v>
      </c>
      <c r="H37" s="27" t="s">
        <v>119</v>
      </c>
      <c r="I37" s="27">
        <v>2.0242045039822604E-2</v>
      </c>
    </row>
    <row r="38" spans="1:14" x14ac:dyDescent="0.2">
      <c r="A38" s="10">
        <v>1</v>
      </c>
      <c r="B38" s="11" t="s">
        <v>265</v>
      </c>
      <c r="C38" s="75" t="s">
        <v>119</v>
      </c>
      <c r="D38" s="27">
        <v>6</v>
      </c>
      <c r="E38" s="9" t="s">
        <v>119</v>
      </c>
      <c r="F38" s="28">
        <v>7.36</v>
      </c>
      <c r="G38" s="27">
        <v>44.160000000000004</v>
      </c>
      <c r="H38" s="24" t="s">
        <v>119</v>
      </c>
      <c r="I38" s="24">
        <v>7.9245452921858694E-2</v>
      </c>
    </row>
    <row r="39" spans="1:14" x14ac:dyDescent="0.2">
      <c r="A39" s="10">
        <v>1</v>
      </c>
      <c r="B39" s="11" t="s">
        <v>148</v>
      </c>
      <c r="C39" s="75" t="s">
        <v>119</v>
      </c>
      <c r="D39" s="27">
        <v>806.31735414344098</v>
      </c>
      <c r="E39" s="9" t="s">
        <v>119</v>
      </c>
      <c r="F39" s="28">
        <v>0.36683388341614032</v>
      </c>
      <c r="G39" s="27">
        <v>295.78452628626576</v>
      </c>
      <c r="H39" s="24" t="s">
        <v>119</v>
      </c>
      <c r="I39" s="24">
        <v>0.53078756233769364</v>
      </c>
    </row>
    <row r="40" spans="1:14" hidden="1" x14ac:dyDescent="0.2">
      <c r="A40" s="10">
        <v>0</v>
      </c>
      <c r="B40" s="11" t="s">
        <v>53</v>
      </c>
      <c r="C40" s="75" t="s">
        <v>119</v>
      </c>
      <c r="D40" s="82">
        <v>193.99999999999997</v>
      </c>
      <c r="E40" s="9" t="s">
        <v>119</v>
      </c>
      <c r="F40" s="13" t="s">
        <v>119</v>
      </c>
      <c r="G40" s="27" t="s">
        <v>119</v>
      </c>
      <c r="H40" s="24" t="s">
        <v>119</v>
      </c>
      <c r="I40" s="24" t="s">
        <v>119</v>
      </c>
    </row>
    <row r="41" spans="1:14" hidden="1" x14ac:dyDescent="0.2">
      <c r="A41" s="10">
        <v>0</v>
      </c>
      <c r="B41" s="26" t="s">
        <v>12</v>
      </c>
      <c r="C41" s="27" t="s">
        <v>119</v>
      </c>
      <c r="D41" s="27">
        <v>21.111111111111114</v>
      </c>
      <c r="E41" s="27" t="s">
        <v>119</v>
      </c>
      <c r="F41" s="70" t="s">
        <v>119</v>
      </c>
      <c r="G41" s="27" t="s">
        <v>119</v>
      </c>
      <c r="H41" s="27" t="s">
        <v>119</v>
      </c>
      <c r="I41" s="27" t="s">
        <v>119</v>
      </c>
    </row>
    <row r="42" spans="1:14" hidden="1" x14ac:dyDescent="0.2">
      <c r="A42" s="10">
        <v>0</v>
      </c>
      <c r="B42" s="26" t="s">
        <v>54</v>
      </c>
      <c r="C42" s="27" t="s">
        <v>119</v>
      </c>
      <c r="D42" s="27">
        <v>129.99999999999997</v>
      </c>
      <c r="E42" s="27" t="s">
        <v>119</v>
      </c>
      <c r="F42" s="71" t="s">
        <v>119</v>
      </c>
      <c r="G42" s="27" t="s">
        <v>119</v>
      </c>
      <c r="H42" s="27" t="s">
        <v>119</v>
      </c>
      <c r="I42" s="27" t="s">
        <v>119</v>
      </c>
    </row>
    <row r="43" spans="1:14" x14ac:dyDescent="0.2">
      <c r="A43" s="10">
        <v>1</v>
      </c>
      <c r="B43" s="26" t="s">
        <v>149</v>
      </c>
      <c r="C43" s="27" t="s">
        <v>119</v>
      </c>
      <c r="D43" s="27" t="s">
        <v>119</v>
      </c>
      <c r="E43" s="27" t="s">
        <v>119</v>
      </c>
      <c r="F43" s="71" t="s">
        <v>119</v>
      </c>
      <c r="G43" s="27">
        <v>1066.3921271889412</v>
      </c>
      <c r="H43" s="27" t="s">
        <v>119</v>
      </c>
      <c r="I43" s="27">
        <v>1.9136487117615939</v>
      </c>
    </row>
    <row r="44" spans="1:14" hidden="1" x14ac:dyDescent="0.2">
      <c r="A44" s="10">
        <v>0</v>
      </c>
      <c r="B44" s="26" t="s">
        <v>218</v>
      </c>
      <c r="C44" s="27" t="s">
        <v>119</v>
      </c>
      <c r="D44" s="27">
        <v>0.4</v>
      </c>
      <c r="E44" s="27" t="s">
        <v>119</v>
      </c>
      <c r="F44" s="71">
        <v>200.94</v>
      </c>
      <c r="G44" s="27">
        <v>80.376000000000005</v>
      </c>
      <c r="H44" s="27" t="s">
        <v>119</v>
      </c>
      <c r="I44" s="27">
        <v>0.14423533795397001</v>
      </c>
    </row>
    <row r="45" spans="1:14" hidden="1" x14ac:dyDescent="0.2">
      <c r="A45" s="10">
        <v>0</v>
      </c>
      <c r="B45" s="26" t="s">
        <v>153</v>
      </c>
      <c r="C45" s="27" t="s">
        <v>119</v>
      </c>
      <c r="D45" s="27">
        <v>4</v>
      </c>
      <c r="E45" s="27" t="s">
        <v>119</v>
      </c>
      <c r="F45" s="71">
        <v>26.52</v>
      </c>
      <c r="G45" s="27">
        <v>106.08</v>
      </c>
      <c r="H45" s="27" t="s">
        <v>119</v>
      </c>
      <c r="I45" s="27">
        <v>0.19036135973620405</v>
      </c>
    </row>
    <row r="46" spans="1:14" hidden="1" x14ac:dyDescent="0.2">
      <c r="A46" s="10">
        <v>0</v>
      </c>
      <c r="B46" s="26" t="s">
        <v>266</v>
      </c>
      <c r="C46" s="27" t="s">
        <v>119</v>
      </c>
      <c r="D46" s="27">
        <v>5</v>
      </c>
      <c r="E46" s="27" t="s">
        <v>119</v>
      </c>
      <c r="F46" s="71">
        <v>39.270000000000003</v>
      </c>
      <c r="G46" s="27">
        <v>196.35000000000002</v>
      </c>
      <c r="H46" s="27" t="s">
        <v>119</v>
      </c>
      <c r="I46" s="27">
        <v>0.35235155528095463</v>
      </c>
    </row>
    <row r="47" spans="1:14" hidden="1" x14ac:dyDescent="0.2">
      <c r="A47" s="10">
        <v>0</v>
      </c>
      <c r="B47" s="26" t="s">
        <v>229</v>
      </c>
      <c r="C47" s="27" t="s">
        <v>119</v>
      </c>
      <c r="D47" s="27">
        <v>1.7999999999999998</v>
      </c>
      <c r="E47" s="27" t="s">
        <v>119</v>
      </c>
      <c r="F47" s="71" t="s">
        <v>119</v>
      </c>
      <c r="G47" s="27" t="s">
        <v>119</v>
      </c>
      <c r="H47" s="27" t="s">
        <v>119</v>
      </c>
      <c r="I47" s="27" t="s">
        <v>119</v>
      </c>
    </row>
    <row r="48" spans="1:14" hidden="1" x14ac:dyDescent="0.2">
      <c r="A48" s="10">
        <v>0</v>
      </c>
      <c r="B48" s="26" t="s">
        <v>252</v>
      </c>
      <c r="C48" s="27" t="s">
        <v>119</v>
      </c>
      <c r="D48" s="27">
        <v>3</v>
      </c>
      <c r="E48" s="27" t="s">
        <v>119</v>
      </c>
      <c r="F48" s="71">
        <v>118.32000000000001</v>
      </c>
      <c r="G48" s="27">
        <v>354.96000000000004</v>
      </c>
      <c r="H48" s="27" t="s">
        <v>119</v>
      </c>
      <c r="I48" s="27">
        <v>0.63697839604037509</v>
      </c>
    </row>
    <row r="49" spans="1:14" hidden="1" x14ac:dyDescent="0.2">
      <c r="A49" s="10">
        <v>0</v>
      </c>
      <c r="B49" s="26" t="s">
        <v>196</v>
      </c>
      <c r="C49" s="27" t="s">
        <v>119</v>
      </c>
      <c r="D49" s="27">
        <v>0.4</v>
      </c>
      <c r="E49" s="27" t="s">
        <v>119</v>
      </c>
      <c r="F49" s="71">
        <v>225.624</v>
      </c>
      <c r="G49" s="27">
        <v>90.249600000000001</v>
      </c>
      <c r="H49" s="27" t="s">
        <v>119</v>
      </c>
      <c r="I49" s="27">
        <v>0.16195358759095513</v>
      </c>
    </row>
    <row r="50" spans="1:14" hidden="1" x14ac:dyDescent="0.2">
      <c r="A50" s="10">
        <v>0</v>
      </c>
      <c r="B50" s="26" t="s">
        <v>269</v>
      </c>
      <c r="C50" s="27" t="s">
        <v>119</v>
      </c>
      <c r="D50" s="27">
        <v>0.4</v>
      </c>
      <c r="E50" s="27" t="s">
        <v>119</v>
      </c>
      <c r="F50" s="71">
        <v>112.09800000000001</v>
      </c>
      <c r="G50" s="27">
        <v>44.839200000000005</v>
      </c>
      <c r="H50" s="27" t="s">
        <v>119</v>
      </c>
      <c r="I50" s="27">
        <v>8.0464282442341648E-2</v>
      </c>
    </row>
    <row r="51" spans="1:14" hidden="1" x14ac:dyDescent="0.2">
      <c r="A51" s="10">
        <v>0</v>
      </c>
      <c r="B51" s="26" t="s">
        <v>211</v>
      </c>
      <c r="C51" s="27" t="s">
        <v>119</v>
      </c>
      <c r="D51" s="27">
        <v>18</v>
      </c>
      <c r="E51" s="27" t="s">
        <v>119</v>
      </c>
      <c r="F51" s="71">
        <v>10.752073732718895</v>
      </c>
      <c r="G51" s="27">
        <v>193.53732718894011</v>
      </c>
      <c r="H51" s="27" t="s">
        <v>119</v>
      </c>
      <c r="I51" s="27">
        <v>0.34730419271679158</v>
      </c>
    </row>
    <row r="52" spans="1:14" x14ac:dyDescent="0.2">
      <c r="A52" s="10">
        <v>1</v>
      </c>
      <c r="B52" s="26" t="s">
        <v>267</v>
      </c>
      <c r="C52" s="27" t="s">
        <v>119</v>
      </c>
      <c r="D52" s="27">
        <v>5000</v>
      </c>
      <c r="E52" s="27" t="s">
        <v>119</v>
      </c>
      <c r="F52" s="71">
        <v>5.110424999999999E-2</v>
      </c>
      <c r="G52" s="27">
        <v>255.52124999999995</v>
      </c>
      <c r="H52" s="27" t="s">
        <v>119</v>
      </c>
      <c r="I52" s="27">
        <v>0.45853480949749736</v>
      </c>
    </row>
    <row r="53" spans="1:14" x14ac:dyDescent="0.2">
      <c r="A53" s="10">
        <v>1</v>
      </c>
      <c r="B53" s="26" t="s">
        <v>270</v>
      </c>
      <c r="C53" s="27" t="s">
        <v>119</v>
      </c>
      <c r="D53" s="27">
        <v>150</v>
      </c>
      <c r="E53" s="27" t="s">
        <v>119</v>
      </c>
      <c r="F53" s="71">
        <v>1.623855</v>
      </c>
      <c r="G53" s="27">
        <v>243.57825</v>
      </c>
      <c r="H53" s="27" t="s">
        <v>119</v>
      </c>
      <c r="I53" s="27">
        <v>0.43710300595932355</v>
      </c>
    </row>
    <row r="54" spans="1:14" x14ac:dyDescent="0.2">
      <c r="A54" s="10">
        <v>1</v>
      </c>
      <c r="B54" s="26" t="s">
        <v>254</v>
      </c>
      <c r="C54" s="27" t="s">
        <v>119</v>
      </c>
      <c r="D54" s="27">
        <v>320</v>
      </c>
      <c r="E54" s="27" t="s">
        <v>119</v>
      </c>
      <c r="F54" s="71">
        <v>0.38600000000000001</v>
      </c>
      <c r="G54" s="27">
        <v>123.52000000000001</v>
      </c>
      <c r="H54" s="27" t="s">
        <v>119</v>
      </c>
      <c r="I54" s="27">
        <v>0.22165757121621346</v>
      </c>
    </row>
    <row r="55" spans="1:14" x14ac:dyDescent="0.2">
      <c r="A55" s="10">
        <v>1</v>
      </c>
      <c r="B55" s="11" t="s">
        <v>255</v>
      </c>
      <c r="C55" s="75" t="s">
        <v>119</v>
      </c>
      <c r="D55" s="27">
        <v>5000</v>
      </c>
      <c r="E55" s="9" t="s">
        <v>119</v>
      </c>
      <c r="F55" s="28">
        <v>0.16</v>
      </c>
      <c r="G55" s="27">
        <v>800</v>
      </c>
      <c r="H55" s="9" t="s">
        <v>119</v>
      </c>
      <c r="I55" s="24">
        <v>1.4356060311930923</v>
      </c>
      <c r="M55" s="218">
        <v>100</v>
      </c>
    </row>
    <row r="56" spans="1:14" x14ac:dyDescent="0.2">
      <c r="A56" s="10">
        <v>1</v>
      </c>
      <c r="B56" s="11" t="s">
        <v>203</v>
      </c>
      <c r="C56" s="75" t="s">
        <v>119</v>
      </c>
      <c r="D56" s="27">
        <v>7143</v>
      </c>
      <c r="E56" s="9" t="s">
        <v>119</v>
      </c>
      <c r="F56" s="28">
        <v>4.5999999999999999E-2</v>
      </c>
      <c r="G56" s="27">
        <v>328.57799999999997</v>
      </c>
      <c r="H56" s="9" t="s">
        <v>119</v>
      </c>
      <c r="I56" s="24">
        <v>0.5896356981467048</v>
      </c>
      <c r="M56" s="218">
        <v>100</v>
      </c>
    </row>
    <row r="57" spans="1:14" s="176" customFormat="1" x14ac:dyDescent="0.2">
      <c r="A57" s="10">
        <v>1</v>
      </c>
      <c r="B57" s="11" t="s">
        <v>221</v>
      </c>
      <c r="C57" s="75" t="s">
        <v>119</v>
      </c>
      <c r="D57" s="27">
        <v>5500</v>
      </c>
      <c r="E57" s="9" t="s">
        <v>119</v>
      </c>
      <c r="F57" s="28">
        <v>4.8581792713069331E-2</v>
      </c>
      <c r="G57" s="27">
        <v>267.19985992188134</v>
      </c>
      <c r="H57" s="27" t="s">
        <v>119</v>
      </c>
      <c r="I57" s="24">
        <v>0.47949216304725278</v>
      </c>
      <c r="L57" s="63">
        <f>SUM(G58:G74)</f>
        <v>16350.401532118347</v>
      </c>
      <c r="N57" s="218" t="e">
        <v>#VALUE!</v>
      </c>
    </row>
    <row r="58" spans="1:14" x14ac:dyDescent="0.2">
      <c r="A58" s="176">
        <v>1</v>
      </c>
      <c r="B58" s="88" t="s">
        <v>159</v>
      </c>
      <c r="C58" s="167" t="s">
        <v>119</v>
      </c>
      <c r="D58" s="91" t="s">
        <v>119</v>
      </c>
      <c r="E58" s="168" t="s">
        <v>119</v>
      </c>
      <c r="F58" s="169" t="s">
        <v>119</v>
      </c>
      <c r="G58" s="91" t="s">
        <v>119</v>
      </c>
      <c r="H58" s="91">
        <v>16350.401532118347</v>
      </c>
      <c r="I58" s="95" t="s">
        <v>119</v>
      </c>
    </row>
    <row r="59" spans="1:14" x14ac:dyDescent="0.2">
      <c r="A59" s="10">
        <v>1</v>
      </c>
      <c r="B59" s="11" t="s">
        <v>160</v>
      </c>
      <c r="C59" s="75" t="s">
        <v>119</v>
      </c>
      <c r="D59" s="27">
        <v>1.6</v>
      </c>
      <c r="E59" s="9" t="s">
        <v>119</v>
      </c>
      <c r="F59" s="28">
        <v>45</v>
      </c>
      <c r="G59" s="7">
        <v>72</v>
      </c>
      <c r="H59" s="9" t="s">
        <v>119</v>
      </c>
      <c r="I59" s="24">
        <v>0.12920454280737831</v>
      </c>
    </row>
    <row r="60" spans="1:14" x14ac:dyDescent="0.2">
      <c r="A60" s="10">
        <v>1</v>
      </c>
      <c r="B60" s="11" t="s">
        <v>222</v>
      </c>
      <c r="C60" s="75" t="s">
        <v>119</v>
      </c>
      <c r="D60" s="27">
        <v>900</v>
      </c>
      <c r="E60" s="9" t="s">
        <v>119</v>
      </c>
      <c r="F60" s="28">
        <v>0.1396</v>
      </c>
      <c r="G60" s="7">
        <v>125.64</v>
      </c>
      <c r="H60" s="9" t="s">
        <v>119</v>
      </c>
      <c r="I60" s="24">
        <v>0.22546192719887517</v>
      </c>
    </row>
    <row r="61" spans="1:14" x14ac:dyDescent="0.2">
      <c r="A61" s="10">
        <v>1</v>
      </c>
      <c r="B61" s="11" t="s">
        <v>161</v>
      </c>
      <c r="C61" s="75" t="s">
        <v>119</v>
      </c>
      <c r="D61" s="27">
        <v>820</v>
      </c>
      <c r="E61" s="9" t="s">
        <v>119</v>
      </c>
      <c r="F61" s="154">
        <v>0.2</v>
      </c>
      <c r="G61" s="7">
        <v>164</v>
      </c>
      <c r="H61" s="9" t="s">
        <v>119</v>
      </c>
      <c r="I61" s="24">
        <v>0.29429923639458394</v>
      </c>
    </row>
    <row r="62" spans="1:14" x14ac:dyDescent="0.2">
      <c r="A62" s="10">
        <v>1</v>
      </c>
      <c r="B62" s="11" t="s">
        <v>162</v>
      </c>
      <c r="C62" s="75" t="s">
        <v>119</v>
      </c>
      <c r="D62" s="27">
        <v>5400000</v>
      </c>
      <c r="E62" s="9" t="s">
        <v>119</v>
      </c>
      <c r="F62" s="28">
        <v>2.5000000000000001E-4</v>
      </c>
      <c r="G62" s="7">
        <v>1350</v>
      </c>
      <c r="H62" s="9" t="s">
        <v>119</v>
      </c>
      <c r="I62" s="24">
        <v>2.4225851776383434</v>
      </c>
    </row>
    <row r="63" spans="1:14" x14ac:dyDescent="0.2">
      <c r="A63" s="10">
        <v>1</v>
      </c>
      <c r="B63" s="11" t="s">
        <v>163</v>
      </c>
      <c r="C63" s="75" t="s">
        <v>119</v>
      </c>
      <c r="D63" s="27">
        <v>50000</v>
      </c>
      <c r="E63" s="9" t="s">
        <v>119</v>
      </c>
      <c r="F63" s="28">
        <v>0.05</v>
      </c>
      <c r="G63" s="7">
        <v>2500</v>
      </c>
      <c r="H63" s="9" t="s">
        <v>119</v>
      </c>
      <c r="I63" s="24">
        <v>4.4862688474784136</v>
      </c>
    </row>
    <row r="64" spans="1:14" x14ac:dyDescent="0.2">
      <c r="A64" s="10">
        <v>1</v>
      </c>
      <c r="B64" s="11" t="s">
        <v>164</v>
      </c>
      <c r="C64" s="75" t="s">
        <v>119</v>
      </c>
      <c r="D64" s="29">
        <v>2151.75</v>
      </c>
      <c r="E64" s="9" t="s">
        <v>119</v>
      </c>
      <c r="F64" s="195">
        <v>4.5444252873563222</v>
      </c>
      <c r="G64" s="7">
        <v>9778.4671120689654</v>
      </c>
      <c r="H64" s="9" t="s">
        <v>119</v>
      </c>
      <c r="I64" s="24">
        <v>17.547532952386881</v>
      </c>
    </row>
    <row r="65" spans="1:14" hidden="1" x14ac:dyDescent="0.2">
      <c r="A65" s="10">
        <v>0</v>
      </c>
      <c r="B65" s="11">
        <v>0</v>
      </c>
      <c r="C65" s="75" t="s">
        <v>119</v>
      </c>
      <c r="D65" s="29" t="s">
        <v>119</v>
      </c>
      <c r="E65" s="9" t="s">
        <v>119</v>
      </c>
      <c r="F65" s="9" t="s">
        <v>119</v>
      </c>
      <c r="G65" s="7" t="s">
        <v>119</v>
      </c>
      <c r="H65" s="9" t="s">
        <v>119</v>
      </c>
      <c r="I65" s="24" t="s">
        <v>119</v>
      </c>
    </row>
    <row r="66" spans="1:14" hidden="1" x14ac:dyDescent="0.2">
      <c r="A66" s="10">
        <v>0</v>
      </c>
      <c r="B66" s="11">
        <v>0</v>
      </c>
      <c r="C66" s="75" t="s">
        <v>119</v>
      </c>
      <c r="D66" s="29" t="s">
        <v>119</v>
      </c>
      <c r="E66" s="9" t="s">
        <v>119</v>
      </c>
      <c r="F66" s="9" t="s">
        <v>119</v>
      </c>
      <c r="G66" s="7" t="s">
        <v>119</v>
      </c>
      <c r="H66" s="9" t="s">
        <v>119</v>
      </c>
      <c r="I66" s="24" t="s">
        <v>119</v>
      </c>
    </row>
    <row r="67" spans="1:14" hidden="1" x14ac:dyDescent="0.2">
      <c r="A67" s="10">
        <v>0</v>
      </c>
      <c r="B67" s="11">
        <v>0</v>
      </c>
      <c r="C67" s="75" t="s">
        <v>119</v>
      </c>
      <c r="D67" s="29" t="s">
        <v>119</v>
      </c>
      <c r="E67" s="9" t="s">
        <v>119</v>
      </c>
      <c r="F67" s="9" t="s">
        <v>119</v>
      </c>
      <c r="G67" s="7" t="s">
        <v>119</v>
      </c>
      <c r="H67" s="9" t="s">
        <v>119</v>
      </c>
      <c r="I67" s="24" t="s">
        <v>119</v>
      </c>
    </row>
    <row r="68" spans="1:14" hidden="1" x14ac:dyDescent="0.2">
      <c r="A68" s="10">
        <v>0</v>
      </c>
      <c r="B68" s="11">
        <v>0</v>
      </c>
      <c r="C68" s="75" t="s">
        <v>119</v>
      </c>
      <c r="D68" s="29" t="s">
        <v>119</v>
      </c>
      <c r="E68" s="9" t="s">
        <v>119</v>
      </c>
      <c r="F68" s="9" t="s">
        <v>119</v>
      </c>
      <c r="G68" s="7" t="s">
        <v>119</v>
      </c>
      <c r="H68" s="9" t="s">
        <v>119</v>
      </c>
      <c r="I68" s="24" t="s">
        <v>119</v>
      </c>
    </row>
    <row r="69" spans="1:14" hidden="1" x14ac:dyDescent="0.2">
      <c r="A69" s="10">
        <v>0</v>
      </c>
      <c r="B69" s="11">
        <v>0</v>
      </c>
      <c r="C69" s="75" t="s">
        <v>119</v>
      </c>
      <c r="D69" s="29" t="s">
        <v>119</v>
      </c>
      <c r="E69" s="9" t="s">
        <v>119</v>
      </c>
      <c r="F69" s="9" t="s">
        <v>119</v>
      </c>
      <c r="G69" s="7" t="s">
        <v>119</v>
      </c>
      <c r="H69" s="9" t="s">
        <v>119</v>
      </c>
      <c r="I69" s="24" t="s">
        <v>119</v>
      </c>
    </row>
    <row r="70" spans="1:14" hidden="1" x14ac:dyDescent="0.2">
      <c r="A70" s="10">
        <v>0</v>
      </c>
      <c r="B70" s="11">
        <v>0</v>
      </c>
      <c r="C70" s="75" t="s">
        <v>119</v>
      </c>
      <c r="D70" s="29" t="s">
        <v>119</v>
      </c>
      <c r="E70" s="9" t="s">
        <v>119</v>
      </c>
      <c r="F70" s="9" t="s">
        <v>119</v>
      </c>
      <c r="G70" s="7" t="s">
        <v>119</v>
      </c>
      <c r="H70" s="9" t="s">
        <v>119</v>
      </c>
      <c r="I70" s="24" t="s">
        <v>119</v>
      </c>
    </row>
    <row r="71" spans="1:14" hidden="1" x14ac:dyDescent="0.2">
      <c r="A71" s="10">
        <v>0</v>
      </c>
      <c r="B71" s="11">
        <v>0</v>
      </c>
      <c r="C71" s="75" t="s">
        <v>119</v>
      </c>
      <c r="D71" s="29" t="s">
        <v>119</v>
      </c>
      <c r="E71" s="9" t="s">
        <v>119</v>
      </c>
      <c r="F71" s="9" t="s">
        <v>119</v>
      </c>
      <c r="G71" s="7" t="s">
        <v>119</v>
      </c>
      <c r="H71" s="9" t="s">
        <v>119</v>
      </c>
      <c r="I71" s="24" t="s">
        <v>119</v>
      </c>
    </row>
    <row r="72" spans="1:14" hidden="1" x14ac:dyDescent="0.2">
      <c r="A72" s="10">
        <v>0</v>
      </c>
      <c r="B72" s="11">
        <v>0</v>
      </c>
      <c r="C72" s="75" t="s">
        <v>119</v>
      </c>
      <c r="D72" s="29" t="s">
        <v>119</v>
      </c>
      <c r="E72" s="9" t="s">
        <v>119</v>
      </c>
      <c r="F72" s="9" t="s">
        <v>119</v>
      </c>
      <c r="G72" s="7" t="s">
        <v>119</v>
      </c>
      <c r="H72" s="9" t="s">
        <v>119</v>
      </c>
      <c r="I72" s="24" t="s">
        <v>119</v>
      </c>
    </row>
    <row r="73" spans="1:14" x14ac:dyDescent="0.2">
      <c r="A73" s="10">
        <v>1</v>
      </c>
      <c r="B73" s="11" t="s">
        <v>165</v>
      </c>
      <c r="C73" s="9" t="s">
        <v>119</v>
      </c>
      <c r="D73" s="27" t="s">
        <v>119</v>
      </c>
      <c r="E73" s="77" t="s">
        <v>119</v>
      </c>
      <c r="F73" s="71" t="s">
        <v>119</v>
      </c>
      <c r="G73" s="30">
        <v>1924</v>
      </c>
      <c r="H73" s="24" t="s">
        <v>119</v>
      </c>
      <c r="I73" s="24">
        <v>3.4526325050193867</v>
      </c>
      <c r="M73" s="218">
        <v>100</v>
      </c>
    </row>
    <row r="74" spans="1:14" x14ac:dyDescent="0.2">
      <c r="A74" s="10">
        <v>1</v>
      </c>
      <c r="B74" s="26" t="s">
        <v>166</v>
      </c>
      <c r="C74" s="24" t="s">
        <v>119</v>
      </c>
      <c r="D74" s="27" t="s">
        <v>119</v>
      </c>
      <c r="E74" s="27" t="s">
        <v>119</v>
      </c>
      <c r="F74" s="71" t="s">
        <v>119</v>
      </c>
      <c r="G74" s="27">
        <v>436.29442004938284</v>
      </c>
      <c r="H74" s="27" t="s">
        <v>119</v>
      </c>
      <c r="I74" s="27">
        <v>0.78293362599848293</v>
      </c>
      <c r="M74" s="218">
        <v>100</v>
      </c>
      <c r="N74" s="218"/>
    </row>
    <row r="75" spans="1:14" x14ac:dyDescent="0.2">
      <c r="A75" s="10">
        <v>1</v>
      </c>
      <c r="B75" s="94" t="s">
        <v>167</v>
      </c>
      <c r="C75" s="95" t="s">
        <v>119</v>
      </c>
      <c r="D75" s="27" t="s">
        <v>119</v>
      </c>
      <c r="E75" s="91" t="s">
        <v>119</v>
      </c>
      <c r="F75" s="93" t="s">
        <v>119</v>
      </c>
      <c r="G75" s="91" t="s">
        <v>119</v>
      </c>
      <c r="H75" s="91">
        <v>16334.483127572017</v>
      </c>
      <c r="I75" s="27" t="s">
        <v>119</v>
      </c>
      <c r="L75" s="63">
        <f>SUM(G76:G80)</f>
        <v>16334.483127572017</v>
      </c>
      <c r="N75" s="218">
        <v>100</v>
      </c>
    </row>
    <row r="76" spans="1:14" x14ac:dyDescent="0.2">
      <c r="A76" s="10">
        <v>1</v>
      </c>
      <c r="B76" s="26" t="s">
        <v>256</v>
      </c>
      <c r="C76" s="24" t="s">
        <v>119</v>
      </c>
      <c r="D76" s="27" t="s">
        <v>119</v>
      </c>
      <c r="E76" s="27" t="s">
        <v>119</v>
      </c>
      <c r="F76" s="71" t="s">
        <v>119</v>
      </c>
      <c r="G76" s="27">
        <v>229.13333333333335</v>
      </c>
      <c r="H76" s="27" t="s">
        <v>119</v>
      </c>
      <c r="I76" s="27">
        <v>0.41118149410088822</v>
      </c>
      <c r="M76" s="218">
        <v>100</v>
      </c>
    </row>
    <row r="77" spans="1:14" x14ac:dyDescent="0.2">
      <c r="A77" s="10">
        <v>1</v>
      </c>
      <c r="B77" s="26" t="s">
        <v>257</v>
      </c>
      <c r="C77" s="24" t="s">
        <v>119</v>
      </c>
      <c r="D77" s="27" t="s">
        <v>119</v>
      </c>
      <c r="E77" s="27" t="s">
        <v>119</v>
      </c>
      <c r="F77" s="71" t="s">
        <v>119</v>
      </c>
      <c r="G77" s="27">
        <v>8954.7325102880659</v>
      </c>
      <c r="H77" s="27" t="s">
        <v>119</v>
      </c>
      <c r="I77" s="27">
        <v>16.069334999363008</v>
      </c>
      <c r="M77" s="218">
        <v>100</v>
      </c>
    </row>
    <row r="78" spans="1:14" x14ac:dyDescent="0.2">
      <c r="A78" s="10">
        <v>1</v>
      </c>
      <c r="B78" s="26" t="s">
        <v>258</v>
      </c>
      <c r="C78" s="24" t="s">
        <v>119</v>
      </c>
      <c r="D78" s="27" t="s">
        <v>119</v>
      </c>
      <c r="E78" s="27" t="s">
        <v>119</v>
      </c>
      <c r="F78" s="71" t="s">
        <v>119</v>
      </c>
      <c r="G78" s="27">
        <v>2080.658436213992</v>
      </c>
      <c r="H78" s="27" t="s">
        <v>119</v>
      </c>
      <c r="I78" s="27">
        <v>3.7337572498519931</v>
      </c>
      <c r="M78" s="218">
        <v>100</v>
      </c>
    </row>
    <row r="79" spans="1:14" x14ac:dyDescent="0.2">
      <c r="A79" s="10">
        <v>1</v>
      </c>
      <c r="B79" s="26" t="s">
        <v>259</v>
      </c>
      <c r="C79" s="24" t="s">
        <v>119</v>
      </c>
      <c r="D79" s="27" t="s">
        <v>119</v>
      </c>
      <c r="E79" s="27" t="s">
        <v>119</v>
      </c>
      <c r="F79" s="71" t="s">
        <v>119</v>
      </c>
      <c r="G79" s="27">
        <v>4938.2716049382716</v>
      </c>
      <c r="H79" s="27" t="s">
        <v>119</v>
      </c>
      <c r="I79" s="27">
        <v>8.8617656246487186</v>
      </c>
      <c r="M79" s="218">
        <v>99.999999999999972</v>
      </c>
    </row>
    <row r="80" spans="1:14" x14ac:dyDescent="0.2">
      <c r="A80" s="10">
        <v>1</v>
      </c>
      <c r="B80" s="26" t="s">
        <v>260</v>
      </c>
      <c r="C80" s="24" t="s">
        <v>119</v>
      </c>
      <c r="D80" s="27" t="s">
        <v>119</v>
      </c>
      <c r="E80" s="27" t="s">
        <v>119</v>
      </c>
      <c r="F80" s="71" t="s">
        <v>119</v>
      </c>
      <c r="G80" s="27">
        <v>131.68724279835391</v>
      </c>
      <c r="H80" s="27" t="s">
        <v>119</v>
      </c>
      <c r="I80" s="27">
        <v>0.23631374999063245</v>
      </c>
      <c r="M80" s="218">
        <v>100</v>
      </c>
    </row>
    <row r="81" spans="1:14" hidden="1" x14ac:dyDescent="0.2">
      <c r="A81" s="10">
        <v>0</v>
      </c>
      <c r="B81" s="11">
        <v>0</v>
      </c>
      <c r="C81" s="9" t="s">
        <v>119</v>
      </c>
      <c r="D81" s="29" t="s">
        <v>119</v>
      </c>
      <c r="E81" s="77" t="s">
        <v>119</v>
      </c>
      <c r="F81" s="75" t="s">
        <v>119</v>
      </c>
      <c r="G81" s="83" t="s">
        <v>119</v>
      </c>
      <c r="H81" s="9" t="s">
        <v>119</v>
      </c>
      <c r="I81" s="24" t="s">
        <v>119</v>
      </c>
    </row>
    <row r="82" spans="1:14" x14ac:dyDescent="0.2">
      <c r="A82" s="10">
        <v>1</v>
      </c>
      <c r="B82" s="94" t="s">
        <v>169</v>
      </c>
      <c r="C82" s="95" t="s">
        <v>119</v>
      </c>
      <c r="D82" s="27" t="s">
        <v>119</v>
      </c>
      <c r="E82" s="91" t="s">
        <v>119</v>
      </c>
      <c r="F82" s="93" t="s">
        <v>119</v>
      </c>
      <c r="G82" s="91" t="s">
        <v>119</v>
      </c>
      <c r="H82" s="91">
        <v>7042.2831175071033</v>
      </c>
      <c r="I82" s="27" t="s">
        <v>119</v>
      </c>
      <c r="L82" s="63">
        <f>SUM(G83:G84)</f>
        <v>7042.2831175071033</v>
      </c>
      <c r="N82" s="218">
        <v>99.269397922003336</v>
      </c>
    </row>
    <row r="83" spans="1:14" x14ac:dyDescent="0.2">
      <c r="A83" s="10">
        <v>1</v>
      </c>
      <c r="B83" s="31" t="s">
        <v>170</v>
      </c>
      <c r="C83" s="24" t="s">
        <v>119</v>
      </c>
      <c r="D83" s="27">
        <v>194.34630993548592</v>
      </c>
      <c r="E83" s="27" t="s">
        <v>119</v>
      </c>
      <c r="F83" s="71">
        <v>20.129398983321597</v>
      </c>
      <c r="G83" s="27">
        <v>3912.0744136276739</v>
      </c>
      <c r="H83" s="27" t="s">
        <v>119</v>
      </c>
      <c r="I83" s="27">
        <v>7.0202470283500862</v>
      </c>
      <c r="M83" s="218">
        <v>97.299336180188618</v>
      </c>
    </row>
    <row r="84" spans="1:14" x14ac:dyDescent="0.2">
      <c r="A84" s="10">
        <v>1</v>
      </c>
      <c r="B84" s="31" t="s">
        <v>171</v>
      </c>
      <c r="C84" s="24" t="s">
        <v>119</v>
      </c>
      <c r="D84" s="27">
        <v>533.96630896945237</v>
      </c>
      <c r="E84" s="27" t="s">
        <v>119</v>
      </c>
      <c r="F84" s="71">
        <v>5.8621839080459761</v>
      </c>
      <c r="G84" s="27">
        <v>3130.2087038794293</v>
      </c>
      <c r="H84" s="27" t="s">
        <v>119</v>
      </c>
      <c r="I84" s="27">
        <v>5.6171831177280263</v>
      </c>
      <c r="M84" s="218">
        <v>101.84661117038571</v>
      </c>
    </row>
    <row r="85" spans="1:14" x14ac:dyDescent="0.2">
      <c r="A85" s="10">
        <v>1</v>
      </c>
      <c r="B85" s="94" t="s">
        <v>172</v>
      </c>
      <c r="C85" s="95" t="s">
        <v>119</v>
      </c>
      <c r="D85" s="91" t="s">
        <v>119</v>
      </c>
      <c r="E85" s="91" t="s">
        <v>119</v>
      </c>
      <c r="F85" s="93" t="s">
        <v>119</v>
      </c>
      <c r="G85" s="91" t="s">
        <v>119</v>
      </c>
      <c r="H85" s="91">
        <v>2678.3373973482576</v>
      </c>
      <c r="I85" s="27" t="s">
        <v>119</v>
      </c>
      <c r="L85" s="63">
        <f>SUM(G87:G91)</f>
        <v>2678.3373973482576</v>
      </c>
    </row>
    <row r="86" spans="1:14" hidden="1" x14ac:dyDescent="0.2">
      <c r="A86" s="10">
        <v>0</v>
      </c>
      <c r="B86" s="12" t="s">
        <v>173</v>
      </c>
      <c r="C86" s="9" t="s">
        <v>119</v>
      </c>
      <c r="D86" s="76" t="s">
        <v>119</v>
      </c>
      <c r="E86" s="77" t="s">
        <v>119</v>
      </c>
      <c r="F86" s="84" t="s">
        <v>119</v>
      </c>
      <c r="G86" s="8" t="s">
        <v>119</v>
      </c>
      <c r="H86" s="9" t="s">
        <v>119</v>
      </c>
      <c r="I86" s="24" t="s">
        <v>119</v>
      </c>
    </row>
    <row r="87" spans="1:14" x14ac:dyDescent="0.2">
      <c r="A87" s="10">
        <v>1</v>
      </c>
      <c r="B87" s="31" t="s">
        <v>174</v>
      </c>
      <c r="C87" s="24" t="s">
        <v>119</v>
      </c>
      <c r="D87" s="27" t="s">
        <v>119</v>
      </c>
      <c r="E87" s="27" t="s">
        <v>119</v>
      </c>
      <c r="F87" s="71" t="s">
        <v>119</v>
      </c>
      <c r="G87" s="27">
        <v>1013.2410467016972</v>
      </c>
      <c r="H87" s="27" t="s">
        <v>119</v>
      </c>
      <c r="I87" s="27">
        <v>1.8182686971216979</v>
      </c>
    </row>
    <row r="88" spans="1:14" x14ac:dyDescent="0.2">
      <c r="A88" s="10">
        <v>1</v>
      </c>
      <c r="B88" s="31" t="s">
        <v>175</v>
      </c>
      <c r="C88" s="24" t="s">
        <v>119</v>
      </c>
      <c r="D88" s="27" t="s">
        <v>119</v>
      </c>
      <c r="E88" s="27" t="s">
        <v>119</v>
      </c>
      <c r="F88" s="71" t="s">
        <v>119</v>
      </c>
      <c r="G88" s="27">
        <v>1117.4441050771561</v>
      </c>
      <c r="H88" s="27" t="s">
        <v>119</v>
      </c>
      <c r="I88" s="27">
        <v>2.0052618709624159</v>
      </c>
    </row>
    <row r="89" spans="1:14" x14ac:dyDescent="0.2">
      <c r="A89" s="10">
        <v>1</v>
      </c>
      <c r="B89" s="31" t="s">
        <v>176</v>
      </c>
      <c r="C89" s="24" t="s">
        <v>119</v>
      </c>
      <c r="D89" s="27" t="s">
        <v>119</v>
      </c>
      <c r="E89" s="27" t="s">
        <v>119</v>
      </c>
      <c r="F89" s="71" t="s">
        <v>119</v>
      </c>
      <c r="G89" s="27">
        <v>547.65224556940461</v>
      </c>
      <c r="H89" s="27" t="s">
        <v>119</v>
      </c>
      <c r="I89" s="27">
        <v>0.98276608341984706</v>
      </c>
    </row>
    <row r="90" spans="1:14" hidden="1" x14ac:dyDescent="0.2">
      <c r="A90" s="10">
        <v>0</v>
      </c>
      <c r="B90" s="11">
        <v>0</v>
      </c>
      <c r="C90" s="9" t="s">
        <v>119</v>
      </c>
      <c r="D90" s="9" t="s">
        <v>119</v>
      </c>
      <c r="E90" s="77" t="s">
        <v>119</v>
      </c>
      <c r="F90" s="75" t="s">
        <v>119</v>
      </c>
      <c r="G90" s="27" t="s">
        <v>119</v>
      </c>
      <c r="H90" s="26" t="s">
        <v>119</v>
      </c>
      <c r="I90" s="24" t="s">
        <v>119</v>
      </c>
    </row>
    <row r="91" spans="1:14" hidden="1" x14ac:dyDescent="0.2">
      <c r="A91" s="10">
        <v>0</v>
      </c>
      <c r="B91" s="12" t="s">
        <v>177</v>
      </c>
      <c r="C91" s="9" t="s">
        <v>119</v>
      </c>
      <c r="D91" s="85" t="s">
        <v>119</v>
      </c>
      <c r="E91" s="77" t="s">
        <v>119</v>
      </c>
      <c r="F91" s="75" t="s">
        <v>119</v>
      </c>
      <c r="G91" s="86" t="s">
        <v>119</v>
      </c>
      <c r="H91" s="9" t="s">
        <v>119</v>
      </c>
      <c r="I91" s="24" t="s">
        <v>119</v>
      </c>
    </row>
    <row r="92" spans="1:14" x14ac:dyDescent="0.2">
      <c r="A92" s="10">
        <v>1</v>
      </c>
      <c r="B92" s="31" t="s">
        <v>178</v>
      </c>
      <c r="C92" s="24" t="s">
        <v>119</v>
      </c>
      <c r="D92" s="27" t="s">
        <v>119</v>
      </c>
      <c r="E92" s="27" t="s">
        <v>119</v>
      </c>
      <c r="F92" s="71" t="s">
        <v>119</v>
      </c>
      <c r="G92" s="27">
        <v>3892.3506953850979</v>
      </c>
      <c r="H92" s="27" t="s">
        <v>119</v>
      </c>
      <c r="I92" s="27">
        <v>6.9848526672668418</v>
      </c>
      <c r="L92" s="63">
        <f>+G92</f>
        <v>3892.3506953850979</v>
      </c>
    </row>
    <row r="93" spans="1:14" hidden="1" x14ac:dyDescent="0.2">
      <c r="A93" s="10">
        <v>0</v>
      </c>
      <c r="B93" s="9">
        <v>0</v>
      </c>
      <c r="C93" s="9" t="s">
        <v>119</v>
      </c>
      <c r="D93" s="9" t="s">
        <v>119</v>
      </c>
      <c r="E93" s="77" t="s">
        <v>119</v>
      </c>
      <c r="F93" s="75" t="s">
        <v>119</v>
      </c>
      <c r="G93" s="27" t="s">
        <v>119</v>
      </c>
      <c r="H93" s="24" t="s">
        <v>119</v>
      </c>
      <c r="I93" s="24" t="s">
        <v>119</v>
      </c>
    </row>
    <row r="94" spans="1:14" x14ac:dyDescent="0.2">
      <c r="A94" s="10">
        <v>1</v>
      </c>
      <c r="B94" s="37" t="s">
        <v>4</v>
      </c>
      <c r="C94" s="38" t="s">
        <v>119</v>
      </c>
      <c r="D94" s="64" t="s">
        <v>119</v>
      </c>
      <c r="E94" s="65" t="s">
        <v>119</v>
      </c>
      <c r="F94" s="155" t="s">
        <v>119</v>
      </c>
      <c r="G94" s="39">
        <v>55725.594809262693</v>
      </c>
      <c r="H94" s="38" t="s">
        <v>119</v>
      </c>
      <c r="I94" s="38">
        <v>99.999999999999972</v>
      </c>
      <c r="L94" s="63">
        <f>SUM(L31:L92)</f>
        <v>55725.594809262686</v>
      </c>
    </row>
    <row r="95" spans="1:14" hidden="1" x14ac:dyDescent="0.2">
      <c r="A95" s="10">
        <v>0</v>
      </c>
      <c r="B95" s="12" t="s">
        <v>49</v>
      </c>
      <c r="C95" s="9" t="s">
        <v>119</v>
      </c>
      <c r="D95" s="9" t="s">
        <v>119</v>
      </c>
      <c r="E95" s="77" t="s">
        <v>119</v>
      </c>
      <c r="F95" s="75" t="s">
        <v>119</v>
      </c>
      <c r="G95" s="27" t="s">
        <v>119</v>
      </c>
      <c r="H95" s="24" t="s">
        <v>119</v>
      </c>
      <c r="I95" s="9" t="s">
        <v>119</v>
      </c>
    </row>
    <row r="96" spans="1:14" hidden="1" x14ac:dyDescent="0.2">
      <c r="A96" s="10">
        <v>0</v>
      </c>
      <c r="B96" s="76">
        <v>0</v>
      </c>
      <c r="C96" s="9" t="s">
        <v>119</v>
      </c>
      <c r="D96" s="76" t="s">
        <v>119</v>
      </c>
      <c r="E96" s="77" t="s">
        <v>119</v>
      </c>
      <c r="F96" s="77" t="s">
        <v>119</v>
      </c>
      <c r="G96" s="78" t="s">
        <v>119</v>
      </c>
      <c r="H96" s="24" t="s">
        <v>119</v>
      </c>
      <c r="I96" s="9" t="s">
        <v>119</v>
      </c>
    </row>
    <row r="97" spans="1:12" hidden="1" x14ac:dyDescent="0.2">
      <c r="A97" s="10">
        <v>0</v>
      </c>
      <c r="B97" s="76">
        <v>0</v>
      </c>
      <c r="C97" s="9" t="s">
        <v>119</v>
      </c>
      <c r="D97" s="76" t="s">
        <v>119</v>
      </c>
      <c r="E97" s="77" t="s">
        <v>119</v>
      </c>
      <c r="F97" s="77" t="s">
        <v>119</v>
      </c>
      <c r="G97" s="78" t="s">
        <v>119</v>
      </c>
      <c r="H97" s="9" t="s">
        <v>119</v>
      </c>
      <c r="I97" s="9" t="s">
        <v>119</v>
      </c>
    </row>
    <row r="98" spans="1:12" hidden="1" x14ac:dyDescent="0.2">
      <c r="A98" s="10">
        <v>0</v>
      </c>
      <c r="B98" s="76">
        <v>0</v>
      </c>
      <c r="C98" s="9" t="s">
        <v>119</v>
      </c>
      <c r="D98" s="76" t="s">
        <v>119</v>
      </c>
      <c r="E98" s="77" t="s">
        <v>119</v>
      </c>
      <c r="F98" s="77" t="s">
        <v>119</v>
      </c>
      <c r="G98" s="78" t="s">
        <v>119</v>
      </c>
      <c r="H98" s="9" t="s">
        <v>119</v>
      </c>
      <c r="I98" s="9" t="s">
        <v>119</v>
      </c>
    </row>
    <row r="99" spans="1:12" x14ac:dyDescent="0.2">
      <c r="A99" s="10">
        <v>1</v>
      </c>
      <c r="B99" s="41" t="s">
        <v>5</v>
      </c>
      <c r="C99" s="42" t="s">
        <v>119</v>
      </c>
      <c r="D99" s="66" t="s">
        <v>119</v>
      </c>
      <c r="E99" s="66" t="s">
        <v>119</v>
      </c>
      <c r="F99" s="156" t="s">
        <v>119</v>
      </c>
      <c r="G99" s="41">
        <v>55725.594809262693</v>
      </c>
      <c r="H99" s="57" t="s">
        <v>119</v>
      </c>
      <c r="I99" s="57" t="s">
        <v>119</v>
      </c>
    </row>
    <row r="100" spans="1:12" x14ac:dyDescent="0.2">
      <c r="A100" s="10">
        <v>1</v>
      </c>
      <c r="B100" s="33" t="s">
        <v>179</v>
      </c>
      <c r="C100" s="42" t="s">
        <v>119</v>
      </c>
      <c r="D100" s="67" t="s">
        <v>119</v>
      </c>
      <c r="E100" s="59" t="s">
        <v>119</v>
      </c>
      <c r="F100" s="170">
        <v>1.1145118961852538</v>
      </c>
      <c r="G100" s="35" t="s">
        <v>119</v>
      </c>
      <c r="H100" s="59" t="s">
        <v>119</v>
      </c>
      <c r="I100" s="59" t="s">
        <v>119</v>
      </c>
    </row>
    <row r="101" spans="1:12" hidden="1" x14ac:dyDescent="0.2">
      <c r="A101" s="10">
        <v>0</v>
      </c>
      <c r="B101" s="12">
        <v>0</v>
      </c>
      <c r="C101" s="9" t="s">
        <v>119</v>
      </c>
      <c r="D101" s="26" t="s">
        <v>119</v>
      </c>
      <c r="E101" s="26" t="s">
        <v>119</v>
      </c>
      <c r="F101" s="27" t="s">
        <v>119</v>
      </c>
      <c r="G101" s="30" t="s">
        <v>119</v>
      </c>
      <c r="H101" s="9" t="s">
        <v>119</v>
      </c>
      <c r="I101" s="9" t="s">
        <v>119</v>
      </c>
    </row>
    <row r="102" spans="1:12" hidden="1" x14ac:dyDescent="0.2">
      <c r="A102" s="10">
        <v>0</v>
      </c>
      <c r="B102" s="12">
        <v>0</v>
      </c>
      <c r="C102" s="87" t="s">
        <v>119</v>
      </c>
      <c r="D102" s="25" t="s">
        <v>119</v>
      </c>
      <c r="E102" s="25" t="s">
        <v>119</v>
      </c>
      <c r="F102" s="25" t="s">
        <v>119</v>
      </c>
      <c r="G102" s="40" t="s">
        <v>119</v>
      </c>
      <c r="H102" s="9" t="s">
        <v>119</v>
      </c>
      <c r="I102" s="9" t="s">
        <v>119</v>
      </c>
    </row>
    <row r="103" spans="1:12" x14ac:dyDescent="0.2">
      <c r="A103" s="10">
        <v>1</v>
      </c>
      <c r="B103" s="43" t="s">
        <v>6</v>
      </c>
      <c r="C103" s="24" t="s">
        <v>119</v>
      </c>
      <c r="D103" s="24" t="s">
        <v>119</v>
      </c>
      <c r="E103" s="26" t="s">
        <v>119</v>
      </c>
      <c r="F103" s="71" t="s">
        <v>119</v>
      </c>
      <c r="G103" s="27" t="s">
        <v>119</v>
      </c>
      <c r="H103" s="24">
        <v>1662.1844751858662</v>
      </c>
      <c r="I103" s="24" t="s">
        <v>119</v>
      </c>
    </row>
    <row r="104" spans="1:12" x14ac:dyDescent="0.2">
      <c r="A104" s="10">
        <v>1</v>
      </c>
      <c r="B104" s="43" t="s">
        <v>180</v>
      </c>
      <c r="C104" s="24" t="s">
        <v>119</v>
      </c>
      <c r="D104" s="24" t="s">
        <v>119</v>
      </c>
      <c r="E104" s="26" t="s">
        <v>119</v>
      </c>
      <c r="F104" s="71" t="s">
        <v>119</v>
      </c>
      <c r="G104" s="27" t="s">
        <v>119</v>
      </c>
      <c r="H104" s="24">
        <v>1662.1844751858662</v>
      </c>
      <c r="I104" s="24" t="s">
        <v>119</v>
      </c>
    </row>
    <row r="105" spans="1:12" x14ac:dyDescent="0.2">
      <c r="A105" s="10">
        <v>1</v>
      </c>
      <c r="B105" s="26" t="s">
        <v>181</v>
      </c>
      <c r="C105" s="24" t="s">
        <v>119</v>
      </c>
      <c r="D105" s="271">
        <v>3912.0744136276739</v>
      </c>
      <c r="E105" s="271" t="s">
        <v>119</v>
      </c>
      <c r="F105" s="271">
        <v>0.27195433341851943</v>
      </c>
      <c r="G105" s="26">
        <v>54.390866683703884</v>
      </c>
      <c r="H105" s="24" t="s">
        <v>119</v>
      </c>
      <c r="I105" s="24" t="s">
        <v>119</v>
      </c>
    </row>
    <row r="106" spans="1:12" x14ac:dyDescent="0.2">
      <c r="A106" s="10">
        <v>1</v>
      </c>
      <c r="B106" s="26" t="s">
        <v>182</v>
      </c>
      <c r="C106" s="24" t="s">
        <v>119</v>
      </c>
      <c r="D106" s="26" t="s">
        <v>119</v>
      </c>
      <c r="E106" s="26" t="s">
        <v>119</v>
      </c>
      <c r="F106" s="26">
        <v>332</v>
      </c>
      <c r="G106" s="26" t="s">
        <v>119</v>
      </c>
      <c r="H106" s="24" t="s">
        <v>119</v>
      </c>
      <c r="I106" s="24" t="s">
        <v>119</v>
      </c>
    </row>
    <row r="107" spans="1:12" x14ac:dyDescent="0.2">
      <c r="A107" s="10">
        <v>1</v>
      </c>
      <c r="B107" s="11" t="s">
        <v>183</v>
      </c>
      <c r="C107" s="9" t="s">
        <v>119</v>
      </c>
      <c r="D107" s="76">
        <v>1</v>
      </c>
      <c r="E107" s="77" t="s">
        <v>119</v>
      </c>
      <c r="F107" s="26">
        <v>172.59</v>
      </c>
      <c r="G107" s="26">
        <v>172.59</v>
      </c>
      <c r="H107" s="9" t="s">
        <v>119</v>
      </c>
      <c r="I107" s="9" t="s">
        <v>119</v>
      </c>
    </row>
    <row r="108" spans="1:12" x14ac:dyDescent="0.2">
      <c r="A108" s="10">
        <v>1</v>
      </c>
      <c r="B108" s="11" t="s">
        <v>184</v>
      </c>
      <c r="C108" s="9" t="s">
        <v>119</v>
      </c>
      <c r="D108" s="76">
        <v>1</v>
      </c>
      <c r="E108" s="77" t="s">
        <v>119</v>
      </c>
      <c r="F108" s="271">
        <v>0.56755089230060951</v>
      </c>
      <c r="G108" s="26">
        <v>97.953608502162197</v>
      </c>
      <c r="H108" s="24" t="s">
        <v>119</v>
      </c>
      <c r="I108" s="9" t="s">
        <v>119</v>
      </c>
    </row>
    <row r="109" spans="1:12" x14ac:dyDescent="0.2">
      <c r="A109" s="10">
        <v>1</v>
      </c>
      <c r="B109" s="11" t="s">
        <v>185</v>
      </c>
      <c r="C109" s="9" t="s">
        <v>119</v>
      </c>
      <c r="D109" s="76">
        <v>1</v>
      </c>
      <c r="E109" s="77" t="s">
        <v>119</v>
      </c>
      <c r="F109" s="26">
        <v>1337.25</v>
      </c>
      <c r="G109" s="26">
        <v>1337.25</v>
      </c>
      <c r="H109" s="24" t="s">
        <v>119</v>
      </c>
      <c r="I109" s="9" t="s">
        <v>119</v>
      </c>
    </row>
    <row r="110" spans="1:12" hidden="1" x14ac:dyDescent="0.2">
      <c r="A110" s="10">
        <v>0</v>
      </c>
      <c r="B110" s="11" t="s">
        <v>186</v>
      </c>
      <c r="C110" s="9" t="s">
        <v>119</v>
      </c>
      <c r="D110" s="76" t="s">
        <v>119</v>
      </c>
      <c r="E110" s="77" t="s">
        <v>119</v>
      </c>
      <c r="F110" s="77" t="s">
        <v>119</v>
      </c>
      <c r="G110" s="78" t="s">
        <v>119</v>
      </c>
      <c r="H110" s="9" t="s">
        <v>119</v>
      </c>
      <c r="I110" s="9" t="s">
        <v>119</v>
      </c>
    </row>
    <row r="111" spans="1:12" hidden="1" x14ac:dyDescent="0.2">
      <c r="A111" s="10">
        <v>0</v>
      </c>
      <c r="B111" s="88" t="s">
        <v>187</v>
      </c>
      <c r="C111" s="9" t="s">
        <v>119</v>
      </c>
      <c r="D111" s="76" t="s">
        <v>119</v>
      </c>
      <c r="E111" s="77" t="s">
        <v>119</v>
      </c>
      <c r="F111" s="85" t="s">
        <v>119</v>
      </c>
      <c r="G111" s="89" t="s">
        <v>119</v>
      </c>
      <c r="H111" s="24" t="s">
        <v>119</v>
      </c>
      <c r="I111" s="9" t="s">
        <v>119</v>
      </c>
    </row>
    <row r="112" spans="1:12" x14ac:dyDescent="0.2">
      <c r="A112" s="10">
        <v>1</v>
      </c>
      <c r="B112" s="33" t="s">
        <v>7</v>
      </c>
      <c r="C112" s="34" t="s">
        <v>119</v>
      </c>
      <c r="D112" s="34" t="s">
        <v>119</v>
      </c>
      <c r="E112" s="35" t="s">
        <v>119</v>
      </c>
      <c r="F112" s="157" t="s">
        <v>119</v>
      </c>
      <c r="G112" s="36">
        <v>54063.410334076827</v>
      </c>
      <c r="H112" s="35" t="s">
        <v>119</v>
      </c>
      <c r="I112" s="34" t="s">
        <v>119</v>
      </c>
      <c r="L112" s="63" t="e">
        <f>+L94-G105-G106</f>
        <v>#VALUE!</v>
      </c>
    </row>
    <row r="113" spans="1:14" x14ac:dyDescent="0.2">
      <c r="A113" s="10">
        <v>1</v>
      </c>
      <c r="B113" s="33" t="s">
        <v>8</v>
      </c>
      <c r="C113" s="42" t="s">
        <v>119</v>
      </c>
      <c r="D113" s="42" t="s">
        <v>119</v>
      </c>
      <c r="E113" s="41" t="s">
        <v>119</v>
      </c>
      <c r="F113" s="158">
        <v>1.0812682066815364</v>
      </c>
      <c r="G113" s="60" t="s">
        <v>119</v>
      </c>
      <c r="H113" s="42" t="s">
        <v>119</v>
      </c>
      <c r="I113" s="42" t="s">
        <v>119</v>
      </c>
      <c r="L113" s="245" t="e">
        <f>L112/G9-F113</f>
        <v>#VALUE!</v>
      </c>
      <c r="N113" s="10">
        <v>101.20775957531572</v>
      </c>
    </row>
    <row r="115" spans="1:14" x14ac:dyDescent="0.2">
      <c r="B115" s="176" t="s">
        <v>57</v>
      </c>
    </row>
  </sheetData>
  <autoFilter ref="A1:H113">
    <filterColumn colId="0">
      <filters>
        <filter val="1"/>
      </filters>
    </filterColumn>
  </autoFilter>
  <phoneticPr fontId="42" type="noConversion"/>
  <conditionalFormatting sqref="E25:E26 D22:D26 F22:I26 E22:E23 D20:I21 C33 D27:I27 E74:I80 I55:I73 I81 C3:I3 I86 D87:I89 I90:I91 I93 D92:I92 D31:I54 E82:I85 D55:D85 E55:H72">
    <cfRule type="cellIs" dxfId="3" priority="1" stopIfTrue="1" operator="equal">
      <formula>0</formula>
    </cfRule>
  </conditionalFormatting>
  <pageMargins left="0.75" right="0.75" top="1" bottom="1" header="0" footer="0"/>
  <pageSetup paperSize="9" scale="79" orientation="portrait" r:id="rId1"/>
  <headerFooter alignWithMargins="0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O115"/>
  <sheetViews>
    <sheetView topLeftCell="A28" workbookViewId="0">
      <selection activeCell="F52" sqref="F52"/>
    </sheetView>
  </sheetViews>
  <sheetFormatPr defaultRowHeight="12" x14ac:dyDescent="0.2"/>
  <cols>
    <col min="1" max="1" width="3.28515625" style="10" customWidth="1"/>
    <col min="2" max="2" width="40.7109375" style="10" customWidth="1"/>
    <col min="3" max="3" width="4.85546875" style="10" customWidth="1"/>
    <col min="4" max="4" width="9.140625" style="10"/>
    <col min="5" max="5" width="2.5703125" style="10" customWidth="1"/>
    <col min="6" max="6" width="9.7109375" style="10" customWidth="1"/>
    <col min="7" max="7" width="9.140625" style="10"/>
    <col min="8" max="8" width="7.140625" style="10" customWidth="1"/>
    <col min="9" max="9" width="9.140625" style="23"/>
    <col min="10" max="11" width="9.140625" style="10"/>
    <col min="12" max="15" width="9.140625" style="10" hidden="1" customWidth="1"/>
    <col min="16" max="17" width="9.140625" style="10" customWidth="1"/>
    <col min="18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10">
        <v>7</v>
      </c>
      <c r="H1" s="10">
        <v>8</v>
      </c>
    </row>
    <row r="2" spans="1:9" hidden="1" x14ac:dyDescent="0.2"/>
    <row r="3" spans="1:9" x14ac:dyDescent="0.2">
      <c r="A3" s="10">
        <v>1</v>
      </c>
      <c r="B3" s="95" t="s">
        <v>118</v>
      </c>
      <c r="C3" s="27" t="s">
        <v>119</v>
      </c>
      <c r="D3" s="27" t="s">
        <v>119</v>
      </c>
      <c r="E3" s="27"/>
      <c r="F3" s="27" t="s">
        <v>119</v>
      </c>
      <c r="G3" s="27" t="s">
        <v>119</v>
      </c>
      <c r="H3" s="27" t="s">
        <v>119</v>
      </c>
      <c r="I3" s="27" t="s">
        <v>119</v>
      </c>
    </row>
    <row r="4" spans="1:9" x14ac:dyDescent="0.2">
      <c r="A4" s="10">
        <v>1</v>
      </c>
      <c r="B4" s="95" t="s">
        <v>0</v>
      </c>
      <c r="C4" s="24" t="s">
        <v>119</v>
      </c>
      <c r="D4" s="24" t="s">
        <v>119</v>
      </c>
      <c r="E4" s="24"/>
      <c r="F4" s="24" t="s">
        <v>119</v>
      </c>
      <c r="G4" s="24" t="s">
        <v>119</v>
      </c>
      <c r="H4" s="24" t="s">
        <v>119</v>
      </c>
      <c r="I4" s="25" t="s">
        <v>119</v>
      </c>
    </row>
    <row r="5" spans="1:9" x14ac:dyDescent="0.2">
      <c r="A5" s="10">
        <v>1</v>
      </c>
      <c r="B5" s="24" t="s">
        <v>119</v>
      </c>
      <c r="C5" s="24" t="s">
        <v>119</v>
      </c>
      <c r="D5" s="61" t="s">
        <v>119</v>
      </c>
      <c r="E5" s="62"/>
      <c r="F5" s="62" t="s">
        <v>119</v>
      </c>
      <c r="G5" s="175" t="s">
        <v>120</v>
      </c>
      <c r="H5" s="62"/>
      <c r="I5" s="61" t="s">
        <v>119</v>
      </c>
    </row>
    <row r="6" spans="1:9" x14ac:dyDescent="0.2">
      <c r="A6" s="10">
        <v>1</v>
      </c>
      <c r="B6" s="79" t="s">
        <v>121</v>
      </c>
      <c r="C6" s="24" t="s">
        <v>119</v>
      </c>
      <c r="D6" s="61" t="s">
        <v>119</v>
      </c>
      <c r="E6" s="62"/>
      <c r="F6" s="62" t="s">
        <v>119</v>
      </c>
      <c r="G6" s="62" t="s">
        <v>119</v>
      </c>
      <c r="H6" s="62" t="s">
        <v>119</v>
      </c>
      <c r="I6" s="61" t="s">
        <v>119</v>
      </c>
    </row>
    <row r="7" spans="1:9" x14ac:dyDescent="0.2">
      <c r="A7" s="10">
        <v>1</v>
      </c>
      <c r="B7" s="95" t="s">
        <v>90</v>
      </c>
      <c r="C7" s="24" t="s">
        <v>119</v>
      </c>
      <c r="D7" s="61" t="s">
        <v>119</v>
      </c>
      <c r="E7" s="62"/>
      <c r="F7" s="62" t="s">
        <v>119</v>
      </c>
      <c r="G7" s="62" t="s">
        <v>119</v>
      </c>
      <c r="H7" s="62" t="s">
        <v>119</v>
      </c>
      <c r="I7" s="61" t="s">
        <v>119</v>
      </c>
    </row>
    <row r="8" spans="1:9" x14ac:dyDescent="0.2">
      <c r="A8" s="10">
        <v>1</v>
      </c>
      <c r="B8" s="24" t="s">
        <v>119</v>
      </c>
      <c r="C8" s="24" t="s">
        <v>119</v>
      </c>
      <c r="D8" s="61" t="s">
        <v>119</v>
      </c>
      <c r="E8" s="62"/>
      <c r="F8" s="62" t="s">
        <v>119</v>
      </c>
      <c r="G8" s="62" t="s">
        <v>119</v>
      </c>
      <c r="H8" s="62" t="s">
        <v>119</v>
      </c>
      <c r="I8" s="61" t="s">
        <v>119</v>
      </c>
    </row>
    <row r="9" spans="1:9" x14ac:dyDescent="0.2">
      <c r="A9" s="10">
        <v>1</v>
      </c>
      <c r="B9" s="95" t="s">
        <v>122</v>
      </c>
      <c r="C9" s="95" t="s">
        <v>119</v>
      </c>
      <c r="D9" s="101" t="s">
        <v>119</v>
      </c>
      <c r="E9" s="102"/>
      <c r="F9" s="102" t="s">
        <v>119</v>
      </c>
      <c r="G9" s="144">
        <v>25000</v>
      </c>
      <c r="H9" s="145" t="s">
        <v>1</v>
      </c>
      <c r="I9" s="61" t="s">
        <v>119</v>
      </c>
    </row>
    <row r="10" spans="1:9" x14ac:dyDescent="0.2">
      <c r="A10" s="10">
        <v>1</v>
      </c>
      <c r="B10" s="24" t="s">
        <v>119</v>
      </c>
      <c r="C10" s="24" t="s">
        <v>119</v>
      </c>
      <c r="D10" s="61" t="s">
        <v>119</v>
      </c>
      <c r="E10" s="62"/>
      <c r="F10" s="62" t="s">
        <v>119</v>
      </c>
      <c r="G10" s="96" t="s">
        <v>119</v>
      </c>
      <c r="H10" s="97" t="s">
        <v>119</v>
      </c>
      <c r="I10" s="61" t="s">
        <v>119</v>
      </c>
    </row>
    <row r="11" spans="1:9" x14ac:dyDescent="0.2">
      <c r="A11" s="10">
        <v>1</v>
      </c>
      <c r="B11" s="24" t="s">
        <v>123</v>
      </c>
      <c r="C11" s="24" t="s">
        <v>119</v>
      </c>
      <c r="D11" s="61" t="s">
        <v>119</v>
      </c>
      <c r="E11" s="62"/>
      <c r="F11" s="62" t="s">
        <v>119</v>
      </c>
      <c r="G11" s="96">
        <v>27777.777777777777</v>
      </c>
      <c r="H11" s="97" t="s">
        <v>1</v>
      </c>
      <c r="I11" s="61" t="s">
        <v>119</v>
      </c>
    </row>
    <row r="12" spans="1:9" x14ac:dyDescent="0.2">
      <c r="A12" s="10">
        <v>1</v>
      </c>
      <c r="B12" s="24" t="s">
        <v>124</v>
      </c>
      <c r="C12" s="24" t="s">
        <v>119</v>
      </c>
      <c r="D12" s="61" t="s">
        <v>119</v>
      </c>
      <c r="E12" s="62"/>
      <c r="F12" s="62" t="s">
        <v>119</v>
      </c>
      <c r="G12" s="40">
        <v>10</v>
      </c>
      <c r="H12" s="73" t="s">
        <v>2</v>
      </c>
      <c r="I12" s="61" t="s">
        <v>119</v>
      </c>
    </row>
    <row r="13" spans="1:9" hidden="1" x14ac:dyDescent="0.2">
      <c r="A13" s="10">
        <v>0</v>
      </c>
      <c r="B13" s="24" t="s">
        <v>119</v>
      </c>
      <c r="C13" s="24" t="s">
        <v>119</v>
      </c>
      <c r="D13" s="61" t="s">
        <v>119</v>
      </c>
      <c r="E13" s="62" t="s">
        <v>119</v>
      </c>
      <c r="F13" s="62" t="s">
        <v>119</v>
      </c>
      <c r="G13" s="62" t="s">
        <v>119</v>
      </c>
      <c r="H13" s="62" t="s">
        <v>119</v>
      </c>
      <c r="I13" s="61" t="s">
        <v>119</v>
      </c>
    </row>
    <row r="14" spans="1:9" x14ac:dyDescent="0.2">
      <c r="A14" s="10">
        <v>1</v>
      </c>
      <c r="B14" s="24" t="s">
        <v>119</v>
      </c>
      <c r="C14" s="24" t="s">
        <v>119</v>
      </c>
      <c r="D14" s="61" t="s">
        <v>119</v>
      </c>
      <c r="E14" s="62"/>
      <c r="F14" s="62" t="s">
        <v>119</v>
      </c>
      <c r="G14" s="40" t="s">
        <v>119</v>
      </c>
      <c r="H14" s="73" t="s">
        <v>119</v>
      </c>
      <c r="I14" s="61" t="s">
        <v>119</v>
      </c>
    </row>
    <row r="15" spans="1:9" x14ac:dyDescent="0.2">
      <c r="A15" s="10">
        <v>1</v>
      </c>
      <c r="B15" s="24" t="s">
        <v>125</v>
      </c>
      <c r="C15" s="24" t="s">
        <v>119</v>
      </c>
      <c r="D15" s="61" t="s">
        <v>119</v>
      </c>
      <c r="E15" s="62"/>
      <c r="F15" s="62" t="s">
        <v>119</v>
      </c>
      <c r="G15" s="249">
        <v>0.5</v>
      </c>
      <c r="H15" s="73" t="s">
        <v>3</v>
      </c>
      <c r="I15" s="61" t="s">
        <v>119</v>
      </c>
    </row>
    <row r="16" spans="1:9" x14ac:dyDescent="0.2">
      <c r="A16" s="10">
        <v>1</v>
      </c>
      <c r="B16" s="24" t="s">
        <v>126</v>
      </c>
      <c r="C16" s="24" t="s">
        <v>119</v>
      </c>
      <c r="D16" s="61" t="s">
        <v>119</v>
      </c>
      <c r="E16" s="62"/>
      <c r="F16" s="62" t="s">
        <v>119</v>
      </c>
      <c r="G16" s="40">
        <v>1</v>
      </c>
      <c r="H16" s="73" t="s">
        <v>127</v>
      </c>
      <c r="I16" s="61" t="s">
        <v>119</v>
      </c>
    </row>
    <row r="17" spans="1:12" x14ac:dyDescent="0.2">
      <c r="A17" s="10">
        <v>1</v>
      </c>
      <c r="B17" s="24" t="s">
        <v>119</v>
      </c>
      <c r="C17" s="24" t="s">
        <v>119</v>
      </c>
      <c r="D17" s="61" t="s">
        <v>119</v>
      </c>
      <c r="E17" s="62"/>
      <c r="F17" s="62" t="s">
        <v>119</v>
      </c>
      <c r="G17" s="40" t="s">
        <v>119</v>
      </c>
      <c r="H17" s="73" t="s">
        <v>119</v>
      </c>
      <c r="I17" s="61" t="s">
        <v>119</v>
      </c>
    </row>
    <row r="18" spans="1:12" x14ac:dyDescent="0.2">
      <c r="A18" s="10">
        <v>1</v>
      </c>
      <c r="B18" s="24" t="s">
        <v>128</v>
      </c>
      <c r="C18" s="25" t="s">
        <v>119</v>
      </c>
      <c r="D18" s="25" t="s">
        <v>119</v>
      </c>
      <c r="E18" s="25" t="s">
        <v>119</v>
      </c>
      <c r="F18" s="25" t="s">
        <v>119</v>
      </c>
      <c r="G18" s="40">
        <v>7.9408000000000003</v>
      </c>
      <c r="H18" s="73" t="s">
        <v>2</v>
      </c>
      <c r="I18" s="25" t="s">
        <v>119</v>
      </c>
    </row>
    <row r="19" spans="1:12" x14ac:dyDescent="0.2">
      <c r="A19" s="10">
        <v>1</v>
      </c>
      <c r="B19" s="24" t="s">
        <v>119</v>
      </c>
      <c r="C19" s="25" t="s">
        <v>119</v>
      </c>
      <c r="D19" s="61" t="s">
        <v>119</v>
      </c>
      <c r="E19" s="62" t="s">
        <v>119</v>
      </c>
      <c r="F19" s="62" t="s">
        <v>119</v>
      </c>
      <c r="G19" s="62" t="s">
        <v>119</v>
      </c>
      <c r="H19" s="62" t="s">
        <v>119</v>
      </c>
      <c r="I19" s="61" t="s">
        <v>119</v>
      </c>
    </row>
    <row r="20" spans="1:12" hidden="1" x14ac:dyDescent="0.2">
      <c r="A20" s="10">
        <v>0</v>
      </c>
      <c r="B20" s="24" t="s">
        <v>119</v>
      </c>
      <c r="C20" s="27" t="s">
        <v>119</v>
      </c>
      <c r="D20" s="27" t="s">
        <v>119</v>
      </c>
      <c r="E20" s="24" t="s">
        <v>119</v>
      </c>
      <c r="F20" s="28" t="s">
        <v>119</v>
      </c>
      <c r="G20" s="27" t="s">
        <v>119</v>
      </c>
      <c r="H20" s="24" t="s">
        <v>119</v>
      </c>
      <c r="I20" s="25" t="s">
        <v>119</v>
      </c>
    </row>
    <row r="21" spans="1:12" x14ac:dyDescent="0.2">
      <c r="A21" s="10">
        <v>1</v>
      </c>
      <c r="B21" s="24" t="s">
        <v>130</v>
      </c>
      <c r="C21" s="27" t="s">
        <v>119</v>
      </c>
      <c r="D21" s="27" t="s">
        <v>119</v>
      </c>
      <c r="E21" s="24" t="s">
        <v>119</v>
      </c>
      <c r="F21" s="24" t="s">
        <v>119</v>
      </c>
      <c r="G21" s="200">
        <v>66000</v>
      </c>
      <c r="H21" s="24" t="s">
        <v>131</v>
      </c>
      <c r="I21" s="24" t="s">
        <v>119</v>
      </c>
    </row>
    <row r="22" spans="1:12" hidden="1" x14ac:dyDescent="0.2">
      <c r="A22" s="10">
        <v>0</v>
      </c>
      <c r="B22" s="24" t="s">
        <v>119</v>
      </c>
      <c r="C22" s="27" t="s">
        <v>119</v>
      </c>
      <c r="D22" s="29" t="s">
        <v>119</v>
      </c>
      <c r="E22" s="24" t="s">
        <v>119</v>
      </c>
      <c r="F22" s="28" t="s">
        <v>119</v>
      </c>
      <c r="G22" s="27" t="s">
        <v>119</v>
      </c>
      <c r="H22" s="24" t="s">
        <v>119</v>
      </c>
      <c r="I22" s="24" t="s">
        <v>119</v>
      </c>
    </row>
    <row r="23" spans="1:12" hidden="1" x14ac:dyDescent="0.2">
      <c r="A23" s="10">
        <v>0</v>
      </c>
      <c r="B23" s="24" t="s">
        <v>119</v>
      </c>
      <c r="C23" s="27" t="s">
        <v>119</v>
      </c>
      <c r="D23" s="29" t="s">
        <v>119</v>
      </c>
      <c r="E23" s="24" t="s">
        <v>119</v>
      </c>
      <c r="F23" s="28" t="s">
        <v>119</v>
      </c>
      <c r="G23" s="27" t="s">
        <v>119</v>
      </c>
      <c r="H23" s="24" t="s">
        <v>119</v>
      </c>
      <c r="I23" s="24" t="s">
        <v>119</v>
      </c>
    </row>
    <row r="24" spans="1:12" ht="13.5" hidden="1" x14ac:dyDescent="0.2">
      <c r="A24" s="10">
        <v>0</v>
      </c>
      <c r="B24" s="24" t="s">
        <v>119</v>
      </c>
      <c r="C24" s="27" t="s">
        <v>119</v>
      </c>
      <c r="D24" s="29" t="s">
        <v>119</v>
      </c>
      <c r="E24" s="58" t="s">
        <v>119</v>
      </c>
      <c r="F24" s="28" t="s">
        <v>119</v>
      </c>
      <c r="G24" s="27" t="s">
        <v>119</v>
      </c>
      <c r="H24" s="24" t="s">
        <v>119</v>
      </c>
      <c r="I24" s="24" t="s">
        <v>119</v>
      </c>
    </row>
    <row r="25" spans="1:12" hidden="1" x14ac:dyDescent="0.2">
      <c r="A25" s="10">
        <v>0</v>
      </c>
      <c r="B25" s="24" t="s">
        <v>119</v>
      </c>
      <c r="C25" s="27" t="s">
        <v>119</v>
      </c>
      <c r="D25" s="27" t="s">
        <v>119</v>
      </c>
      <c r="E25" s="24" t="s">
        <v>119</v>
      </c>
      <c r="F25" s="28" t="s">
        <v>119</v>
      </c>
      <c r="G25" s="27" t="s">
        <v>119</v>
      </c>
      <c r="H25" s="24" t="s">
        <v>119</v>
      </c>
      <c r="I25" s="24" t="s">
        <v>119</v>
      </c>
    </row>
    <row r="26" spans="1:12" hidden="1" x14ac:dyDescent="0.2">
      <c r="A26" s="10">
        <v>0</v>
      </c>
      <c r="B26" s="24" t="s">
        <v>119</v>
      </c>
      <c r="C26" s="27" t="s">
        <v>119</v>
      </c>
      <c r="D26" s="29" t="s">
        <v>119</v>
      </c>
      <c r="E26" s="24" t="s">
        <v>119</v>
      </c>
      <c r="F26" s="28" t="s">
        <v>119</v>
      </c>
      <c r="G26" s="27" t="s">
        <v>119</v>
      </c>
      <c r="H26" s="24" t="s">
        <v>119</v>
      </c>
      <c r="I26" s="24" t="s">
        <v>119</v>
      </c>
    </row>
    <row r="27" spans="1:12" hidden="1" x14ac:dyDescent="0.2">
      <c r="A27" s="10">
        <v>0</v>
      </c>
      <c r="B27" s="24" t="s">
        <v>119</v>
      </c>
      <c r="C27" s="27" t="s">
        <v>119</v>
      </c>
      <c r="D27" s="27" t="s">
        <v>119</v>
      </c>
      <c r="E27" s="24" t="s">
        <v>119</v>
      </c>
      <c r="F27" s="28" t="s">
        <v>119</v>
      </c>
      <c r="G27" s="27" t="s">
        <v>119</v>
      </c>
      <c r="H27" s="24" t="s">
        <v>119</v>
      </c>
      <c r="I27" s="24" t="s">
        <v>119</v>
      </c>
    </row>
    <row r="28" spans="1:12" x14ac:dyDescent="0.2">
      <c r="A28" s="10">
        <v>1</v>
      </c>
      <c r="B28" s="24"/>
      <c r="C28" s="27" t="s">
        <v>119</v>
      </c>
      <c r="D28" s="61" t="s">
        <v>119</v>
      </c>
      <c r="E28" s="62"/>
      <c r="F28" s="62" t="s">
        <v>119</v>
      </c>
      <c r="G28" s="62" t="s">
        <v>119</v>
      </c>
      <c r="H28" s="62" t="s">
        <v>119</v>
      </c>
      <c r="I28" s="61" t="s">
        <v>119</v>
      </c>
      <c r="L28" s="10" t="s">
        <v>9</v>
      </c>
    </row>
    <row r="29" spans="1:12" x14ac:dyDescent="0.2">
      <c r="A29" s="10">
        <v>1</v>
      </c>
      <c r="B29" s="159">
        <v>0</v>
      </c>
      <c r="C29" s="160" t="s">
        <v>119</v>
      </c>
      <c r="D29" s="161" t="s">
        <v>132</v>
      </c>
      <c r="E29" s="162"/>
      <c r="F29" s="162" t="s">
        <v>133</v>
      </c>
      <c r="G29" s="162" t="s">
        <v>134</v>
      </c>
      <c r="H29" s="162" t="s">
        <v>119</v>
      </c>
      <c r="I29" s="161" t="s">
        <v>135</v>
      </c>
    </row>
    <row r="30" spans="1:12" x14ac:dyDescent="0.2">
      <c r="A30" s="10">
        <v>1</v>
      </c>
      <c r="B30" s="163" t="s">
        <v>136</v>
      </c>
      <c r="C30" s="164" t="s">
        <v>119</v>
      </c>
      <c r="D30" s="165" t="s">
        <v>3</v>
      </c>
      <c r="E30" s="165"/>
      <c r="F30" s="165" t="s">
        <v>137</v>
      </c>
      <c r="G30" s="165" t="s">
        <v>108</v>
      </c>
      <c r="H30" s="165" t="s">
        <v>119</v>
      </c>
      <c r="I30" s="166" t="s">
        <v>138</v>
      </c>
    </row>
    <row r="31" spans="1:12" hidden="1" x14ac:dyDescent="0.2">
      <c r="A31" s="10">
        <v>0</v>
      </c>
      <c r="B31" s="32" t="s">
        <v>139</v>
      </c>
      <c r="C31" s="27" t="s">
        <v>119</v>
      </c>
      <c r="D31" s="27" t="s">
        <v>119</v>
      </c>
      <c r="E31" s="27"/>
      <c r="F31" s="27" t="s">
        <v>119</v>
      </c>
      <c r="G31" s="27" t="s">
        <v>119</v>
      </c>
      <c r="H31" s="27" t="s">
        <v>119</v>
      </c>
      <c r="I31" s="27" t="s">
        <v>119</v>
      </c>
      <c r="L31" s="63" t="str">
        <f>+H31</f>
        <v/>
      </c>
    </row>
    <row r="32" spans="1:12" hidden="1" x14ac:dyDescent="0.2">
      <c r="A32" s="10">
        <v>0</v>
      </c>
      <c r="B32" s="11" t="s">
        <v>276</v>
      </c>
      <c r="C32" s="75" t="s">
        <v>119</v>
      </c>
      <c r="D32" s="7" t="s">
        <v>119</v>
      </c>
      <c r="E32" s="9" t="s">
        <v>119</v>
      </c>
      <c r="F32" s="81" t="s">
        <v>119</v>
      </c>
      <c r="G32" s="24" t="s">
        <v>119</v>
      </c>
      <c r="H32" s="24" t="s">
        <v>119</v>
      </c>
      <c r="I32" s="24" t="s">
        <v>119</v>
      </c>
    </row>
    <row r="33" spans="1:14" x14ac:dyDescent="0.2">
      <c r="A33" s="10">
        <v>1</v>
      </c>
      <c r="B33" s="43" t="s">
        <v>142</v>
      </c>
      <c r="C33" s="91" t="s">
        <v>119</v>
      </c>
      <c r="D33" s="92" t="s">
        <v>119</v>
      </c>
      <c r="E33" s="91"/>
      <c r="F33" s="91" t="s">
        <v>119</v>
      </c>
      <c r="G33" s="91" t="s">
        <v>119</v>
      </c>
      <c r="H33" s="91">
        <v>7467.4670796432947</v>
      </c>
      <c r="I33" s="91" t="s">
        <v>119</v>
      </c>
      <c r="L33" s="10">
        <f>SUBTOTAL(9,G34:G49)</f>
        <v>7467.4670796432911</v>
      </c>
      <c r="M33" s="63"/>
      <c r="N33" s="10">
        <v>100.36532773518643</v>
      </c>
    </row>
    <row r="34" spans="1:14" x14ac:dyDescent="0.2">
      <c r="A34" s="10">
        <v>1</v>
      </c>
      <c r="B34" s="26" t="s">
        <v>143</v>
      </c>
      <c r="C34" s="27" t="s">
        <v>119</v>
      </c>
      <c r="D34" s="27">
        <v>66000</v>
      </c>
      <c r="E34" s="27"/>
      <c r="F34" s="71">
        <v>1.5100000000000001E-2</v>
      </c>
      <c r="G34" s="27">
        <v>996.6</v>
      </c>
      <c r="H34" s="27" t="s">
        <v>119</v>
      </c>
      <c r="I34" s="27">
        <v>3.9556095059400094</v>
      </c>
      <c r="M34" s="10">
        <v>102.04416571895281</v>
      </c>
    </row>
    <row r="35" spans="1:14" x14ac:dyDescent="0.2">
      <c r="A35" s="10">
        <v>1</v>
      </c>
      <c r="B35" s="26" t="s">
        <v>144</v>
      </c>
      <c r="C35" s="27" t="s">
        <v>119</v>
      </c>
      <c r="D35" s="27">
        <v>66000</v>
      </c>
      <c r="E35" s="27"/>
      <c r="F35" s="71">
        <v>3.95E-2</v>
      </c>
      <c r="G35" s="27">
        <v>2607</v>
      </c>
      <c r="H35" s="27" t="s">
        <v>119</v>
      </c>
      <c r="I35" s="27">
        <v>10.347455330107971</v>
      </c>
      <c r="M35" s="10">
        <v>100.021426206198</v>
      </c>
    </row>
    <row r="36" spans="1:14" x14ac:dyDescent="0.2">
      <c r="A36" s="10">
        <v>1</v>
      </c>
      <c r="B36" s="26" t="s">
        <v>145</v>
      </c>
      <c r="C36" s="27" t="s">
        <v>119</v>
      </c>
      <c r="D36" s="27">
        <v>2</v>
      </c>
      <c r="E36" s="27"/>
      <c r="F36" s="71">
        <v>0.94000000000000006</v>
      </c>
      <c r="G36" s="27">
        <v>1.8800000000000001</v>
      </c>
      <c r="H36" s="27" t="s">
        <v>119</v>
      </c>
      <c r="I36" s="27">
        <v>7.4619163868826178E-3</v>
      </c>
    </row>
    <row r="37" spans="1:14" x14ac:dyDescent="0.2">
      <c r="A37" s="10">
        <v>1</v>
      </c>
      <c r="B37" s="26" t="s">
        <v>146</v>
      </c>
      <c r="C37" s="27" t="s">
        <v>119</v>
      </c>
      <c r="D37" s="27">
        <v>1.3</v>
      </c>
      <c r="E37" s="27"/>
      <c r="F37" s="71">
        <v>5.66</v>
      </c>
      <c r="G37" s="27">
        <v>7.3580000000000005</v>
      </c>
      <c r="H37" s="27" t="s">
        <v>119</v>
      </c>
      <c r="I37" s="27">
        <v>2.9204670624831019E-2</v>
      </c>
    </row>
    <row r="38" spans="1:14" x14ac:dyDescent="0.2">
      <c r="A38" s="10">
        <v>1</v>
      </c>
      <c r="B38" s="11" t="s">
        <v>148</v>
      </c>
      <c r="C38" s="75" t="s">
        <v>119</v>
      </c>
      <c r="D38" s="27">
        <v>573.44813885792144</v>
      </c>
      <c r="E38" s="9" t="s">
        <v>119</v>
      </c>
      <c r="F38" s="28">
        <v>0.36121433918941015</v>
      </c>
      <c r="G38" s="27">
        <v>207.1376905369612</v>
      </c>
      <c r="H38" s="24" t="s">
        <v>119</v>
      </c>
      <c r="I38" s="24">
        <v>0.8221511315738147</v>
      </c>
    </row>
    <row r="39" spans="1:14" hidden="1" x14ac:dyDescent="0.2">
      <c r="A39" s="10">
        <v>0</v>
      </c>
      <c r="B39" s="11" t="s">
        <v>53</v>
      </c>
      <c r="C39" s="75" t="s">
        <v>119</v>
      </c>
      <c r="D39" s="82">
        <v>59.986111111111107</v>
      </c>
      <c r="E39" s="9" t="s">
        <v>119</v>
      </c>
      <c r="F39" s="13" t="s">
        <v>119</v>
      </c>
      <c r="G39" s="27" t="s">
        <v>119</v>
      </c>
      <c r="H39" s="24" t="s">
        <v>119</v>
      </c>
      <c r="I39" s="24" t="s">
        <v>119</v>
      </c>
    </row>
    <row r="40" spans="1:14" hidden="1" x14ac:dyDescent="0.2">
      <c r="A40" s="10">
        <v>0</v>
      </c>
      <c r="B40" s="11" t="s">
        <v>12</v>
      </c>
      <c r="C40" s="75" t="s">
        <v>119</v>
      </c>
      <c r="D40" s="82">
        <v>29.964166666666667</v>
      </c>
      <c r="E40" s="9" t="s">
        <v>119</v>
      </c>
      <c r="F40" s="13" t="s">
        <v>119</v>
      </c>
      <c r="G40" s="27" t="s">
        <v>119</v>
      </c>
      <c r="H40" s="24" t="s">
        <v>119</v>
      </c>
      <c r="I40" s="24" t="s">
        <v>119</v>
      </c>
    </row>
    <row r="41" spans="1:14" hidden="1" x14ac:dyDescent="0.2">
      <c r="A41" s="10">
        <v>0</v>
      </c>
      <c r="B41" s="26" t="s">
        <v>54</v>
      </c>
      <c r="C41" s="27" t="s">
        <v>119</v>
      </c>
      <c r="D41" s="27">
        <v>129.97</v>
      </c>
      <c r="E41" s="27" t="s">
        <v>119</v>
      </c>
      <c r="F41" s="70" t="s">
        <v>119</v>
      </c>
      <c r="G41" s="27" t="s">
        <v>119</v>
      </c>
      <c r="H41" s="27" t="s">
        <v>119</v>
      </c>
      <c r="I41" s="27" t="s">
        <v>119</v>
      </c>
    </row>
    <row r="42" spans="1:14" x14ac:dyDescent="0.2">
      <c r="A42" s="10">
        <v>1</v>
      </c>
      <c r="B42" s="26" t="s">
        <v>149</v>
      </c>
      <c r="C42" s="27" t="s">
        <v>119</v>
      </c>
      <c r="D42" s="27" t="s">
        <v>119</v>
      </c>
      <c r="E42" s="27" t="s">
        <v>119</v>
      </c>
      <c r="F42" s="71" t="s">
        <v>119</v>
      </c>
      <c r="G42" s="27">
        <v>362.28869999999733</v>
      </c>
      <c r="H42" s="27" t="s">
        <v>119</v>
      </c>
      <c r="I42" s="27">
        <v>1.437961695378926</v>
      </c>
    </row>
    <row r="43" spans="1:14" hidden="1" x14ac:dyDescent="0.2">
      <c r="A43" s="10">
        <v>0</v>
      </c>
      <c r="B43" s="26" t="s">
        <v>155</v>
      </c>
      <c r="C43" s="27" t="s">
        <v>119</v>
      </c>
      <c r="D43" s="27">
        <v>1.5</v>
      </c>
      <c r="E43" s="27"/>
      <c r="F43" s="71">
        <v>64.260000000000005</v>
      </c>
      <c r="G43" s="27">
        <v>96.390000000000015</v>
      </c>
      <c r="H43" s="27" t="s">
        <v>119</v>
      </c>
      <c r="I43" s="27">
        <v>0.38258197900617852</v>
      </c>
    </row>
    <row r="44" spans="1:14" hidden="1" x14ac:dyDescent="0.2">
      <c r="A44" s="10">
        <v>0</v>
      </c>
      <c r="B44" s="26" t="s">
        <v>266</v>
      </c>
      <c r="C44" s="27" t="s">
        <v>119</v>
      </c>
      <c r="D44" s="27">
        <v>5</v>
      </c>
      <c r="E44" s="27"/>
      <c r="F44" s="71">
        <v>39.270000000000003</v>
      </c>
      <c r="G44" s="27">
        <v>196.35000000000002</v>
      </c>
      <c r="H44" s="27" t="s">
        <v>119</v>
      </c>
      <c r="I44" s="27">
        <v>0.77933366093851186</v>
      </c>
    </row>
    <row r="45" spans="1:14" hidden="1" x14ac:dyDescent="0.2">
      <c r="A45" s="10">
        <v>0</v>
      </c>
      <c r="B45" s="26" t="s">
        <v>198</v>
      </c>
      <c r="C45" s="27" t="s">
        <v>119</v>
      </c>
      <c r="D45" s="27">
        <v>0.5</v>
      </c>
      <c r="E45" s="27"/>
      <c r="F45" s="71">
        <v>139.09739999999999</v>
      </c>
      <c r="G45" s="27">
        <v>69.548699999999997</v>
      </c>
      <c r="H45" s="27" t="s">
        <v>119</v>
      </c>
      <c r="I45" s="27">
        <v>0.27604605543424637</v>
      </c>
    </row>
    <row r="46" spans="1:14" x14ac:dyDescent="0.2">
      <c r="A46" s="10">
        <v>1</v>
      </c>
      <c r="B46" s="26" t="s">
        <v>220</v>
      </c>
      <c r="C46" s="27" t="s">
        <v>119</v>
      </c>
      <c r="D46" s="27">
        <v>6300</v>
      </c>
      <c r="E46" s="27"/>
      <c r="F46" s="71">
        <v>5.9697E-2</v>
      </c>
      <c r="G46" s="27">
        <v>376.09109999999998</v>
      </c>
      <c r="H46" s="27" t="s">
        <v>119</v>
      </c>
      <c r="I46" s="27">
        <v>1.4927448627929305</v>
      </c>
    </row>
    <row r="47" spans="1:14" x14ac:dyDescent="0.2">
      <c r="A47" s="10">
        <v>1</v>
      </c>
      <c r="B47" s="26" t="s">
        <v>224</v>
      </c>
      <c r="C47" s="27" t="s">
        <v>119</v>
      </c>
      <c r="D47" s="27">
        <v>1.8</v>
      </c>
      <c r="E47" s="27"/>
      <c r="F47" s="71">
        <v>73.271889400921665</v>
      </c>
      <c r="G47" s="27">
        <v>131.88940092165899</v>
      </c>
      <c r="H47" s="27" t="s">
        <v>119</v>
      </c>
      <c r="I47" s="27">
        <v>0.52348280957098869</v>
      </c>
    </row>
    <row r="48" spans="1:14" x14ac:dyDescent="0.2">
      <c r="A48" s="10">
        <v>1</v>
      </c>
      <c r="B48" s="26" t="s">
        <v>158</v>
      </c>
      <c r="C48" s="27" t="s">
        <v>119</v>
      </c>
      <c r="D48" s="27">
        <v>3847</v>
      </c>
      <c r="E48" s="27"/>
      <c r="F48" s="71">
        <v>0.56279999999999997</v>
      </c>
      <c r="G48" s="27">
        <v>2165.0915999999997</v>
      </c>
      <c r="H48" s="27" t="s">
        <v>119</v>
      </c>
      <c r="I48" s="27">
        <v>8.5934747282669708</v>
      </c>
    </row>
    <row r="49" spans="1:14" x14ac:dyDescent="0.2">
      <c r="A49" s="10">
        <v>1</v>
      </c>
      <c r="B49" s="26" t="s">
        <v>221</v>
      </c>
      <c r="C49" s="27" t="s">
        <v>119</v>
      </c>
      <c r="D49" s="27">
        <v>12600</v>
      </c>
      <c r="E49" s="27"/>
      <c r="F49" s="71">
        <v>4.8581792713069338E-2</v>
      </c>
      <c r="G49" s="27">
        <v>612.13058818467368</v>
      </c>
      <c r="H49" s="27" t="s">
        <v>119</v>
      </c>
      <c r="I49" s="27">
        <v>2.4296102483443152</v>
      </c>
      <c r="L49" s="10">
        <f>SUBTOTAL(9,G50:G74)</f>
        <v>6925.8966222537256</v>
      </c>
      <c r="N49" s="10" t="e">
        <v>#VALUE!</v>
      </c>
    </row>
    <row r="50" spans="1:14" x14ac:dyDescent="0.2">
      <c r="A50" s="10">
        <v>1</v>
      </c>
      <c r="B50" s="43" t="s">
        <v>159</v>
      </c>
      <c r="C50" s="91" t="s">
        <v>119</v>
      </c>
      <c r="D50" s="91" t="s">
        <v>119</v>
      </c>
      <c r="E50" s="91"/>
      <c r="F50" s="93" t="s">
        <v>119</v>
      </c>
      <c r="G50" s="91" t="s">
        <v>119</v>
      </c>
      <c r="H50" s="91">
        <v>6925.8966222537256</v>
      </c>
      <c r="I50" s="91" t="s">
        <v>119</v>
      </c>
      <c r="M50" s="10" t="e">
        <v>#VALUE!</v>
      </c>
    </row>
    <row r="51" spans="1:14" x14ac:dyDescent="0.2">
      <c r="A51" s="10">
        <v>1</v>
      </c>
      <c r="B51" s="26" t="s">
        <v>160</v>
      </c>
      <c r="C51" s="27" t="s">
        <v>119</v>
      </c>
      <c r="D51" s="27">
        <v>0.4</v>
      </c>
      <c r="E51" s="27"/>
      <c r="F51" s="72">
        <v>45</v>
      </c>
      <c r="G51" s="27">
        <v>18</v>
      </c>
      <c r="H51" s="27" t="s">
        <v>119</v>
      </c>
      <c r="I51" s="27">
        <v>7.1443880299939963E-2</v>
      </c>
      <c r="L51" s="63"/>
      <c r="M51" s="10">
        <v>100</v>
      </c>
    </row>
    <row r="52" spans="1:14" x14ac:dyDescent="0.2">
      <c r="A52" s="10">
        <v>1</v>
      </c>
      <c r="B52" s="26" t="s">
        <v>222</v>
      </c>
      <c r="C52" s="27" t="s">
        <v>119</v>
      </c>
      <c r="D52" s="27">
        <v>900</v>
      </c>
      <c r="E52" s="27"/>
      <c r="F52" s="71">
        <v>0.1396</v>
      </c>
      <c r="G52" s="27">
        <v>125.64</v>
      </c>
      <c r="H52" s="27" t="s">
        <v>119</v>
      </c>
      <c r="I52" s="27">
        <v>0.49867828449358093</v>
      </c>
      <c r="M52" s="10">
        <v>100</v>
      </c>
    </row>
    <row r="53" spans="1:14" x14ac:dyDescent="0.2">
      <c r="A53" s="10">
        <v>1</v>
      </c>
      <c r="B53" s="26" t="s">
        <v>161</v>
      </c>
      <c r="C53" s="27" t="s">
        <v>119</v>
      </c>
      <c r="D53" s="27">
        <v>81</v>
      </c>
      <c r="E53" s="27"/>
      <c r="F53" s="72">
        <v>0.19999999999999998</v>
      </c>
      <c r="G53" s="27">
        <v>16.2</v>
      </c>
      <c r="H53" s="27" t="s">
        <v>119</v>
      </c>
      <c r="I53" s="27">
        <v>6.4299492269945968E-2</v>
      </c>
      <c r="M53" s="10">
        <v>100</v>
      </c>
    </row>
    <row r="54" spans="1:14" x14ac:dyDescent="0.2">
      <c r="A54" s="10">
        <v>1</v>
      </c>
      <c r="B54" s="26" t="s">
        <v>162</v>
      </c>
      <c r="C54" s="27" t="s">
        <v>119</v>
      </c>
      <c r="D54" s="27">
        <v>500000</v>
      </c>
      <c r="E54" s="27"/>
      <c r="F54" s="70">
        <v>2.5000000000000001E-4</v>
      </c>
      <c r="G54" s="27">
        <v>125</v>
      </c>
      <c r="H54" s="27" t="s">
        <v>119</v>
      </c>
      <c r="I54" s="27">
        <v>0.49613805763847202</v>
      </c>
      <c r="M54" s="10">
        <v>100</v>
      </c>
    </row>
    <row r="55" spans="1:14" x14ac:dyDescent="0.2">
      <c r="A55" s="10">
        <v>1</v>
      </c>
      <c r="B55" s="11" t="s">
        <v>163</v>
      </c>
      <c r="C55" s="75" t="s">
        <v>119</v>
      </c>
      <c r="D55" s="82">
        <v>25000</v>
      </c>
      <c r="E55" s="9" t="s">
        <v>119</v>
      </c>
      <c r="F55" s="13">
        <v>0.1</v>
      </c>
      <c r="G55" s="7">
        <v>2500</v>
      </c>
      <c r="H55" s="9" t="s">
        <v>119</v>
      </c>
      <c r="I55" s="24">
        <v>9.9227611527694393</v>
      </c>
      <c r="M55" s="10">
        <v>100</v>
      </c>
    </row>
    <row r="56" spans="1:14" x14ac:dyDescent="0.2">
      <c r="A56" s="10">
        <v>1</v>
      </c>
      <c r="B56" s="11" t="s">
        <v>164</v>
      </c>
      <c r="C56" s="75" t="s">
        <v>119</v>
      </c>
      <c r="D56" s="7">
        <v>712.5</v>
      </c>
      <c r="E56" s="9" t="s">
        <v>119</v>
      </c>
      <c r="F56" s="13">
        <v>4.5444252873563222</v>
      </c>
      <c r="G56" s="7">
        <v>3237.9030172413795</v>
      </c>
      <c r="H56" s="9" t="s">
        <v>119</v>
      </c>
      <c r="I56" s="24">
        <v>12.851575310367085</v>
      </c>
    </row>
    <row r="57" spans="1:14" hidden="1" x14ac:dyDescent="0.2">
      <c r="A57" s="10">
        <v>0</v>
      </c>
      <c r="B57" s="11">
        <v>0</v>
      </c>
      <c r="C57" s="75" t="s">
        <v>119</v>
      </c>
      <c r="D57" s="7" t="s">
        <v>119</v>
      </c>
      <c r="E57" s="9" t="s">
        <v>119</v>
      </c>
      <c r="F57" s="9" t="s">
        <v>119</v>
      </c>
      <c r="G57" s="7" t="s">
        <v>119</v>
      </c>
      <c r="H57" s="9" t="s">
        <v>119</v>
      </c>
      <c r="I57" s="24" t="s">
        <v>119</v>
      </c>
    </row>
    <row r="58" spans="1:14" hidden="1" x14ac:dyDescent="0.2">
      <c r="A58" s="10">
        <v>0</v>
      </c>
      <c r="B58" s="11">
        <v>0</v>
      </c>
      <c r="C58" s="75" t="s">
        <v>119</v>
      </c>
      <c r="D58" s="7" t="s">
        <v>119</v>
      </c>
      <c r="E58" s="9" t="s">
        <v>119</v>
      </c>
      <c r="F58" s="9" t="s">
        <v>119</v>
      </c>
      <c r="G58" s="7" t="s">
        <v>119</v>
      </c>
      <c r="H58" s="9" t="s">
        <v>119</v>
      </c>
      <c r="I58" s="24" t="s">
        <v>119</v>
      </c>
    </row>
    <row r="59" spans="1:14" hidden="1" x14ac:dyDescent="0.2">
      <c r="A59" s="10">
        <v>0</v>
      </c>
      <c r="B59" s="11">
        <v>0</v>
      </c>
      <c r="C59" s="75" t="s">
        <v>119</v>
      </c>
      <c r="D59" s="7" t="s">
        <v>119</v>
      </c>
      <c r="E59" s="9" t="s">
        <v>119</v>
      </c>
      <c r="F59" s="9" t="s">
        <v>119</v>
      </c>
      <c r="G59" s="7" t="s">
        <v>119</v>
      </c>
      <c r="H59" s="9" t="s">
        <v>119</v>
      </c>
      <c r="I59" s="24" t="s">
        <v>119</v>
      </c>
    </row>
    <row r="60" spans="1:14" hidden="1" x14ac:dyDescent="0.2">
      <c r="A60" s="10">
        <v>0</v>
      </c>
      <c r="B60" s="11">
        <v>0</v>
      </c>
      <c r="C60" s="75" t="s">
        <v>119</v>
      </c>
      <c r="D60" s="7" t="s">
        <v>119</v>
      </c>
      <c r="E60" s="9" t="s">
        <v>119</v>
      </c>
      <c r="F60" s="9" t="s">
        <v>119</v>
      </c>
      <c r="G60" s="7" t="s">
        <v>119</v>
      </c>
      <c r="H60" s="9" t="s">
        <v>119</v>
      </c>
      <c r="I60" s="24" t="s">
        <v>119</v>
      </c>
    </row>
    <row r="61" spans="1:14" hidden="1" x14ac:dyDescent="0.2">
      <c r="A61" s="10">
        <v>0</v>
      </c>
      <c r="B61" s="11">
        <v>0</v>
      </c>
      <c r="C61" s="75" t="s">
        <v>119</v>
      </c>
      <c r="D61" s="7" t="s">
        <v>119</v>
      </c>
      <c r="E61" s="9" t="s">
        <v>119</v>
      </c>
      <c r="F61" s="9" t="s">
        <v>119</v>
      </c>
      <c r="G61" s="7" t="s">
        <v>119</v>
      </c>
      <c r="H61" s="9" t="s">
        <v>119</v>
      </c>
      <c r="I61" s="24" t="s">
        <v>119</v>
      </c>
    </row>
    <row r="62" spans="1:14" hidden="1" x14ac:dyDescent="0.2">
      <c r="A62" s="10">
        <v>0</v>
      </c>
      <c r="B62" s="11">
        <v>0</v>
      </c>
      <c r="C62" s="75" t="s">
        <v>119</v>
      </c>
      <c r="D62" s="7" t="s">
        <v>119</v>
      </c>
      <c r="E62" s="9" t="s">
        <v>119</v>
      </c>
      <c r="F62" s="9" t="s">
        <v>119</v>
      </c>
      <c r="G62" s="7" t="s">
        <v>119</v>
      </c>
      <c r="H62" s="9" t="s">
        <v>119</v>
      </c>
      <c r="I62" s="24" t="s">
        <v>119</v>
      </c>
    </row>
    <row r="63" spans="1:14" hidden="1" x14ac:dyDescent="0.2">
      <c r="A63" s="10">
        <v>0</v>
      </c>
      <c r="B63" s="11">
        <v>0</v>
      </c>
      <c r="C63" s="75" t="s">
        <v>119</v>
      </c>
      <c r="D63" s="7" t="s">
        <v>119</v>
      </c>
      <c r="E63" s="9" t="s">
        <v>119</v>
      </c>
      <c r="F63" s="9" t="s">
        <v>119</v>
      </c>
      <c r="G63" s="7" t="s">
        <v>119</v>
      </c>
      <c r="H63" s="9" t="s">
        <v>119</v>
      </c>
      <c r="I63" s="24" t="s">
        <v>119</v>
      </c>
    </row>
    <row r="64" spans="1:14" hidden="1" x14ac:dyDescent="0.2">
      <c r="A64" s="10">
        <v>0</v>
      </c>
      <c r="B64" s="11">
        <v>0</v>
      </c>
      <c r="C64" s="75" t="s">
        <v>119</v>
      </c>
      <c r="D64" s="7" t="s">
        <v>119</v>
      </c>
      <c r="E64" s="9" t="s">
        <v>119</v>
      </c>
      <c r="F64" s="9" t="s">
        <v>119</v>
      </c>
      <c r="G64" s="7" t="s">
        <v>119</v>
      </c>
      <c r="H64" s="9" t="s">
        <v>119</v>
      </c>
      <c r="I64" s="24" t="s">
        <v>119</v>
      </c>
    </row>
    <row r="65" spans="1:14" hidden="1" x14ac:dyDescent="0.2">
      <c r="A65" s="10">
        <v>0</v>
      </c>
      <c r="B65" s="11">
        <v>0</v>
      </c>
      <c r="C65" s="75" t="s">
        <v>119</v>
      </c>
      <c r="D65" s="7" t="s">
        <v>119</v>
      </c>
      <c r="E65" s="9" t="s">
        <v>119</v>
      </c>
      <c r="F65" s="9" t="s">
        <v>119</v>
      </c>
      <c r="G65" s="7" t="s">
        <v>119</v>
      </c>
      <c r="H65" s="9" t="s">
        <v>119</v>
      </c>
      <c r="I65" s="24" t="s">
        <v>119</v>
      </c>
    </row>
    <row r="66" spans="1:14" hidden="1" x14ac:dyDescent="0.2">
      <c r="A66" s="10">
        <v>0</v>
      </c>
      <c r="B66" s="11">
        <v>0</v>
      </c>
      <c r="C66" s="75" t="s">
        <v>119</v>
      </c>
      <c r="D66" s="7" t="s">
        <v>119</v>
      </c>
      <c r="E66" s="9" t="s">
        <v>119</v>
      </c>
      <c r="F66" s="9" t="s">
        <v>119</v>
      </c>
      <c r="G66" s="7" t="s">
        <v>119</v>
      </c>
      <c r="H66" s="9" t="s">
        <v>119</v>
      </c>
      <c r="I66" s="24" t="s">
        <v>119</v>
      </c>
    </row>
    <row r="67" spans="1:14" hidden="1" x14ac:dyDescent="0.2">
      <c r="A67" s="10">
        <v>0</v>
      </c>
      <c r="B67" s="11">
        <v>0</v>
      </c>
      <c r="C67" s="75" t="s">
        <v>119</v>
      </c>
      <c r="D67" s="7" t="s">
        <v>119</v>
      </c>
      <c r="E67" s="9" t="s">
        <v>119</v>
      </c>
      <c r="F67" s="9" t="s">
        <v>119</v>
      </c>
      <c r="G67" s="7" t="s">
        <v>119</v>
      </c>
      <c r="H67" s="9" t="s">
        <v>119</v>
      </c>
      <c r="I67" s="24" t="s">
        <v>119</v>
      </c>
    </row>
    <row r="68" spans="1:14" hidden="1" x14ac:dyDescent="0.2">
      <c r="A68" s="10">
        <v>0</v>
      </c>
      <c r="B68" s="11">
        <v>0</v>
      </c>
      <c r="C68" s="75" t="s">
        <v>119</v>
      </c>
      <c r="D68" s="7" t="s">
        <v>119</v>
      </c>
      <c r="E68" s="9" t="s">
        <v>119</v>
      </c>
      <c r="F68" s="9" t="s">
        <v>119</v>
      </c>
      <c r="G68" s="7" t="s">
        <v>119</v>
      </c>
      <c r="H68" s="9" t="s">
        <v>119</v>
      </c>
      <c r="I68" s="24" t="s">
        <v>119</v>
      </c>
    </row>
    <row r="69" spans="1:14" hidden="1" x14ac:dyDescent="0.2">
      <c r="A69" s="10">
        <v>0</v>
      </c>
      <c r="B69" s="11">
        <v>0</v>
      </c>
      <c r="C69" s="75" t="s">
        <v>119</v>
      </c>
      <c r="D69" s="7" t="s">
        <v>119</v>
      </c>
      <c r="E69" s="9" t="s">
        <v>119</v>
      </c>
      <c r="F69" s="9" t="s">
        <v>119</v>
      </c>
      <c r="G69" s="7" t="s">
        <v>119</v>
      </c>
      <c r="H69" s="9" t="s">
        <v>119</v>
      </c>
      <c r="I69" s="24" t="s">
        <v>119</v>
      </c>
    </row>
    <row r="70" spans="1:14" hidden="1" x14ac:dyDescent="0.2">
      <c r="A70" s="10">
        <v>0</v>
      </c>
      <c r="B70" s="11">
        <v>0</v>
      </c>
      <c r="C70" s="75" t="s">
        <v>119</v>
      </c>
      <c r="D70" s="7" t="s">
        <v>119</v>
      </c>
      <c r="E70" s="9" t="s">
        <v>119</v>
      </c>
      <c r="F70" s="9" t="s">
        <v>119</v>
      </c>
      <c r="G70" s="7" t="s">
        <v>119</v>
      </c>
      <c r="H70" s="9" t="s">
        <v>119</v>
      </c>
      <c r="I70" s="24" t="s">
        <v>119</v>
      </c>
    </row>
    <row r="71" spans="1:14" hidden="1" x14ac:dyDescent="0.2">
      <c r="A71" s="10">
        <v>0</v>
      </c>
      <c r="B71" s="11">
        <v>0</v>
      </c>
      <c r="C71" s="75" t="s">
        <v>119</v>
      </c>
      <c r="D71" s="7" t="s">
        <v>119</v>
      </c>
      <c r="E71" s="9" t="s">
        <v>119</v>
      </c>
      <c r="F71" s="9" t="s">
        <v>119</v>
      </c>
      <c r="G71" s="7" t="s">
        <v>119</v>
      </c>
      <c r="H71" s="9" t="s">
        <v>119</v>
      </c>
      <c r="I71" s="24" t="s">
        <v>119</v>
      </c>
    </row>
    <row r="72" spans="1:14" hidden="1" x14ac:dyDescent="0.2">
      <c r="A72" s="10">
        <v>0</v>
      </c>
      <c r="B72" s="11">
        <v>0</v>
      </c>
      <c r="C72" s="75" t="s">
        <v>119</v>
      </c>
      <c r="D72" s="7" t="s">
        <v>119</v>
      </c>
      <c r="E72" s="9" t="s">
        <v>119</v>
      </c>
      <c r="F72" s="9" t="s">
        <v>119</v>
      </c>
      <c r="G72" s="7" t="s">
        <v>119</v>
      </c>
      <c r="H72" s="9" t="s">
        <v>119</v>
      </c>
      <c r="I72" s="24" t="s">
        <v>119</v>
      </c>
    </row>
    <row r="73" spans="1:14" x14ac:dyDescent="0.2">
      <c r="A73" s="10">
        <v>1</v>
      </c>
      <c r="B73" s="11" t="s">
        <v>165</v>
      </c>
      <c r="C73" s="9" t="s">
        <v>119</v>
      </c>
      <c r="D73" s="26" t="s">
        <v>119</v>
      </c>
      <c r="E73" s="77" t="s">
        <v>119</v>
      </c>
      <c r="F73" s="71" t="s">
        <v>119</v>
      </c>
      <c r="G73" s="30">
        <v>794.08000000000015</v>
      </c>
      <c r="H73" s="24" t="s">
        <v>119</v>
      </c>
      <c r="I73" s="24">
        <v>3.1517864704764627</v>
      </c>
      <c r="M73" s="10">
        <v>100</v>
      </c>
    </row>
    <row r="74" spans="1:14" x14ac:dyDescent="0.2">
      <c r="A74" s="10">
        <v>1</v>
      </c>
      <c r="B74" s="26" t="s">
        <v>166</v>
      </c>
      <c r="C74" s="24" t="s">
        <v>119</v>
      </c>
      <c r="D74" s="27" t="s">
        <v>119</v>
      </c>
      <c r="E74" s="27"/>
      <c r="F74" s="71" t="s">
        <v>119</v>
      </c>
      <c r="G74" s="27">
        <v>109.07360501234571</v>
      </c>
      <c r="H74" s="27" t="s">
        <v>119</v>
      </c>
      <c r="I74" s="27">
        <v>0.43292453224360883</v>
      </c>
      <c r="M74" s="10">
        <v>100</v>
      </c>
    </row>
    <row r="75" spans="1:14" x14ac:dyDescent="0.2">
      <c r="A75" s="10">
        <v>1</v>
      </c>
      <c r="B75" s="94" t="s">
        <v>167</v>
      </c>
      <c r="C75" s="95" t="s">
        <v>119</v>
      </c>
      <c r="D75" s="91" t="s">
        <v>119</v>
      </c>
      <c r="E75" s="91"/>
      <c r="F75" s="93" t="s">
        <v>119</v>
      </c>
      <c r="G75" s="91" t="s">
        <v>119</v>
      </c>
      <c r="H75" s="91">
        <v>4083.6207818930043</v>
      </c>
      <c r="I75" s="91" t="s">
        <v>119</v>
      </c>
      <c r="L75" s="63">
        <f>SUM(G76:G81)</f>
        <v>4083.6207818930043</v>
      </c>
      <c r="N75" s="10">
        <v>100</v>
      </c>
    </row>
    <row r="76" spans="1:14" x14ac:dyDescent="0.2">
      <c r="A76" s="10">
        <v>1</v>
      </c>
      <c r="B76" s="26" t="s">
        <v>256</v>
      </c>
      <c r="C76" s="24" t="s">
        <v>119</v>
      </c>
      <c r="D76" s="27" t="s">
        <v>119</v>
      </c>
      <c r="E76" s="27" t="s">
        <v>119</v>
      </c>
      <c r="F76" s="71" t="s">
        <v>119</v>
      </c>
      <c r="G76" s="27">
        <v>57.283333333333339</v>
      </c>
      <c r="H76" s="27" t="s">
        <v>119</v>
      </c>
      <c r="I76" s="27">
        <v>0.22736353388045713</v>
      </c>
    </row>
    <row r="77" spans="1:14" x14ac:dyDescent="0.2">
      <c r="A77" s="10">
        <v>1</v>
      </c>
      <c r="B77" s="26" t="s">
        <v>257</v>
      </c>
      <c r="C77" s="24" t="s">
        <v>119</v>
      </c>
      <c r="D77" s="27" t="s">
        <v>119</v>
      </c>
      <c r="E77" s="27"/>
      <c r="F77" s="71" t="s">
        <v>119</v>
      </c>
      <c r="G77" s="27">
        <v>2238.6831275720165</v>
      </c>
      <c r="H77" s="27" t="s">
        <v>119</v>
      </c>
      <c r="I77" s="27">
        <v>8.8855671886527983</v>
      </c>
    </row>
    <row r="78" spans="1:14" x14ac:dyDescent="0.2">
      <c r="A78" s="10">
        <v>1</v>
      </c>
      <c r="B78" s="26" t="s">
        <v>258</v>
      </c>
      <c r="C78" s="24" t="s">
        <v>119</v>
      </c>
      <c r="D78" s="27" t="s">
        <v>119</v>
      </c>
      <c r="E78" s="27"/>
      <c r="F78" s="71" t="s">
        <v>119</v>
      </c>
      <c r="G78" s="27">
        <v>520.164609053498</v>
      </c>
      <c r="H78" s="27" t="s">
        <v>119</v>
      </c>
      <c r="I78" s="27">
        <v>2.0645876703046206</v>
      </c>
    </row>
    <row r="79" spans="1:14" x14ac:dyDescent="0.2">
      <c r="A79" s="10">
        <v>1</v>
      </c>
      <c r="B79" s="26" t="s">
        <v>259</v>
      </c>
      <c r="C79" s="24" t="s">
        <v>119</v>
      </c>
      <c r="D79" s="27" t="s">
        <v>119</v>
      </c>
      <c r="E79" s="27" t="s">
        <v>119</v>
      </c>
      <c r="F79" s="71" t="s">
        <v>119</v>
      </c>
      <c r="G79" s="27">
        <v>1234.5679012345679</v>
      </c>
      <c r="H79" s="27" t="s">
        <v>119</v>
      </c>
      <c r="I79" s="27">
        <v>4.9001289643305874</v>
      </c>
    </row>
    <row r="80" spans="1:14" x14ac:dyDescent="0.2">
      <c r="A80" s="10">
        <v>1</v>
      </c>
      <c r="B80" s="26" t="s">
        <v>260</v>
      </c>
      <c r="C80" s="24" t="s">
        <v>119</v>
      </c>
      <c r="D80" s="27" t="s">
        <v>119</v>
      </c>
      <c r="E80" s="27" t="s">
        <v>119</v>
      </c>
      <c r="F80" s="71" t="s">
        <v>119</v>
      </c>
      <c r="G80" s="27">
        <v>32.921810699588477</v>
      </c>
      <c r="H80" s="27" t="s">
        <v>119</v>
      </c>
      <c r="I80" s="27">
        <v>0.13067010571548232</v>
      </c>
    </row>
    <row r="81" spans="1:14" hidden="1" x14ac:dyDescent="0.2">
      <c r="A81" s="10">
        <v>0</v>
      </c>
      <c r="B81" s="11">
        <v>0</v>
      </c>
      <c r="C81" s="9" t="s">
        <v>119</v>
      </c>
      <c r="D81" s="26" t="s">
        <v>119</v>
      </c>
      <c r="E81" s="77" t="s">
        <v>119</v>
      </c>
      <c r="F81" s="75" t="s">
        <v>119</v>
      </c>
      <c r="G81" s="83" t="s">
        <v>119</v>
      </c>
      <c r="H81" s="9" t="s">
        <v>119</v>
      </c>
      <c r="I81" s="24" t="s">
        <v>119</v>
      </c>
    </row>
    <row r="82" spans="1:14" x14ac:dyDescent="0.2">
      <c r="A82" s="10">
        <v>1</v>
      </c>
      <c r="B82" s="94" t="s">
        <v>169</v>
      </c>
      <c r="C82" s="95" t="s">
        <v>119</v>
      </c>
      <c r="D82" s="91" t="s">
        <v>119</v>
      </c>
      <c r="E82" s="91"/>
      <c r="F82" s="93" t="s">
        <v>119</v>
      </c>
      <c r="G82" s="91" t="s">
        <v>119</v>
      </c>
      <c r="H82" s="91">
        <v>4065.7557392962581</v>
      </c>
      <c r="I82" s="91" t="s">
        <v>119</v>
      </c>
      <c r="L82" s="63">
        <f>SUM(G83:G84)</f>
        <v>4065.7557392962581</v>
      </c>
      <c r="N82" s="10">
        <v>99.532112862987205</v>
      </c>
    </row>
    <row r="83" spans="1:14" x14ac:dyDescent="0.2">
      <c r="A83" s="10">
        <v>1</v>
      </c>
      <c r="B83" s="31" t="s">
        <v>170</v>
      </c>
      <c r="C83" s="24" t="s">
        <v>119</v>
      </c>
      <c r="D83" s="27">
        <v>91.918773478284308</v>
      </c>
      <c r="E83" s="27"/>
      <c r="F83" s="71">
        <v>24.879529596660166</v>
      </c>
      <c r="G83" s="27">
        <v>2286.8958452416759</v>
      </c>
      <c r="H83" s="27" t="s">
        <v>119</v>
      </c>
      <c r="I83" s="27">
        <v>9.0769285014375729</v>
      </c>
      <c r="M83" s="10">
        <v>97.803256321602177</v>
      </c>
    </row>
    <row r="84" spans="1:14" x14ac:dyDescent="0.2">
      <c r="A84" s="10">
        <v>1</v>
      </c>
      <c r="B84" s="31" t="s">
        <v>171</v>
      </c>
      <c r="C84" s="24" t="s">
        <v>119</v>
      </c>
      <c r="D84" s="27">
        <v>303.44662022852231</v>
      </c>
      <c r="E84" s="27"/>
      <c r="F84" s="71">
        <v>5.8621839080459761</v>
      </c>
      <c r="G84" s="27">
        <v>1778.8598940545821</v>
      </c>
      <c r="H84" s="27" t="s">
        <v>119</v>
      </c>
      <c r="I84" s="27">
        <v>7.0604807411777468</v>
      </c>
    </row>
    <row r="85" spans="1:14" x14ac:dyDescent="0.2">
      <c r="A85" s="10">
        <v>1</v>
      </c>
      <c r="B85" s="94" t="s">
        <v>172</v>
      </c>
      <c r="C85" s="95" t="s">
        <v>119</v>
      </c>
      <c r="D85" s="91" t="s">
        <v>119</v>
      </c>
      <c r="E85" s="91"/>
      <c r="F85" s="93" t="s">
        <v>119</v>
      </c>
      <c r="G85" s="91" t="s">
        <v>119</v>
      </c>
      <c r="H85" s="91">
        <v>1536.9794754484462</v>
      </c>
      <c r="I85" s="91" t="s">
        <v>119</v>
      </c>
      <c r="L85" s="63">
        <f>SUM(G86:G91)</f>
        <v>1536.9794754484462</v>
      </c>
      <c r="N85" s="10">
        <v>100.18068586220411</v>
      </c>
    </row>
    <row r="86" spans="1:14" hidden="1" x14ac:dyDescent="0.2">
      <c r="A86" s="10">
        <v>0</v>
      </c>
      <c r="B86" s="12" t="s">
        <v>173</v>
      </c>
      <c r="C86" s="9" t="s">
        <v>119</v>
      </c>
      <c r="D86" s="76" t="s">
        <v>119</v>
      </c>
      <c r="E86" s="77" t="s">
        <v>119</v>
      </c>
      <c r="F86" s="84" t="s">
        <v>119</v>
      </c>
      <c r="G86" s="8" t="s">
        <v>119</v>
      </c>
      <c r="H86" s="9" t="s">
        <v>119</v>
      </c>
      <c r="I86" s="24" t="s">
        <v>119</v>
      </c>
    </row>
    <row r="87" spans="1:14" x14ac:dyDescent="0.2">
      <c r="A87" s="10">
        <v>1</v>
      </c>
      <c r="B87" s="31" t="s">
        <v>174</v>
      </c>
      <c r="C87" s="24" t="s">
        <v>119</v>
      </c>
      <c r="D87" s="27" t="s">
        <v>119</v>
      </c>
      <c r="E87" s="27"/>
      <c r="F87" s="71" t="s">
        <v>119</v>
      </c>
      <c r="G87" s="27">
        <v>588.59210523889283</v>
      </c>
      <c r="H87" s="27" t="s">
        <v>119</v>
      </c>
      <c r="I87" s="27">
        <v>2.3361835506765067</v>
      </c>
    </row>
    <row r="88" spans="1:14" x14ac:dyDescent="0.2">
      <c r="A88" s="10">
        <v>1</v>
      </c>
      <c r="B88" s="31" t="s">
        <v>175</v>
      </c>
      <c r="C88" s="24" t="s">
        <v>119</v>
      </c>
      <c r="D88" s="27" t="s">
        <v>119</v>
      </c>
      <c r="E88" s="27"/>
      <c r="F88" s="71" t="s">
        <v>119</v>
      </c>
      <c r="G88" s="27">
        <v>635.03002208955365</v>
      </c>
      <c r="H88" s="27" t="s">
        <v>119</v>
      </c>
      <c r="I88" s="27">
        <v>2.5205004936130164</v>
      </c>
    </row>
    <row r="89" spans="1:14" x14ac:dyDescent="0.2">
      <c r="A89" s="10">
        <v>1</v>
      </c>
      <c r="B89" s="31" t="s">
        <v>176</v>
      </c>
      <c r="C89" s="24" t="s">
        <v>119</v>
      </c>
      <c r="D89" s="27" t="s">
        <v>119</v>
      </c>
      <c r="E89" s="27"/>
      <c r="F89" s="71" t="s">
        <v>119</v>
      </c>
      <c r="G89" s="27">
        <v>313.35734811999993</v>
      </c>
      <c r="H89" s="27" t="s">
        <v>119</v>
      </c>
      <c r="I89" s="27">
        <v>1.243748048343994</v>
      </c>
    </row>
    <row r="90" spans="1:14" hidden="1" x14ac:dyDescent="0.2">
      <c r="A90" s="10">
        <v>0</v>
      </c>
      <c r="B90" s="11">
        <v>0</v>
      </c>
      <c r="C90" s="9" t="s">
        <v>119</v>
      </c>
      <c r="D90" s="9" t="s">
        <v>119</v>
      </c>
      <c r="E90" s="77" t="s">
        <v>119</v>
      </c>
      <c r="F90" s="75" t="s">
        <v>119</v>
      </c>
      <c r="G90" s="27" t="s">
        <v>119</v>
      </c>
      <c r="H90" s="26" t="s">
        <v>119</v>
      </c>
      <c r="I90" s="24" t="s">
        <v>119</v>
      </c>
    </row>
    <row r="91" spans="1:14" hidden="1" x14ac:dyDescent="0.2">
      <c r="A91" s="10">
        <v>0</v>
      </c>
      <c r="B91" s="12" t="s">
        <v>177</v>
      </c>
      <c r="C91" s="9" t="s">
        <v>119</v>
      </c>
      <c r="D91" s="85" t="s">
        <v>119</v>
      </c>
      <c r="E91" s="77" t="s">
        <v>119</v>
      </c>
      <c r="F91" s="75" t="s">
        <v>119</v>
      </c>
      <c r="G91" s="86" t="s">
        <v>119</v>
      </c>
      <c r="H91" s="9" t="s">
        <v>119</v>
      </c>
      <c r="I91" s="24" t="s">
        <v>119</v>
      </c>
    </row>
    <row r="92" spans="1:14" x14ac:dyDescent="0.2">
      <c r="A92" s="10">
        <v>1</v>
      </c>
      <c r="B92" s="31" t="s">
        <v>178</v>
      </c>
      <c r="C92" s="24" t="s">
        <v>119</v>
      </c>
      <c r="D92" s="27" t="s">
        <v>119</v>
      </c>
      <c r="E92" s="27"/>
      <c r="F92" s="71" t="s">
        <v>119</v>
      </c>
      <c r="G92" s="27">
        <v>1114.8804889569431</v>
      </c>
      <c r="H92" s="27" t="s">
        <v>119</v>
      </c>
      <c r="I92" s="27">
        <v>4.4250771223210208</v>
      </c>
      <c r="L92" s="63">
        <f>+G92</f>
        <v>1114.8804889569431</v>
      </c>
    </row>
    <row r="93" spans="1:14" hidden="1" x14ac:dyDescent="0.2">
      <c r="A93" s="10">
        <v>0</v>
      </c>
      <c r="B93" s="9">
        <v>0</v>
      </c>
      <c r="C93" s="9" t="s">
        <v>119</v>
      </c>
      <c r="D93" s="9" t="s">
        <v>119</v>
      </c>
      <c r="E93" s="77" t="s">
        <v>119</v>
      </c>
      <c r="F93" s="75" t="s">
        <v>119</v>
      </c>
      <c r="G93" s="27" t="s">
        <v>119</v>
      </c>
      <c r="H93" s="24" t="s">
        <v>119</v>
      </c>
      <c r="I93" s="24" t="s">
        <v>119</v>
      </c>
    </row>
    <row r="94" spans="1:14" x14ac:dyDescent="0.2">
      <c r="A94" s="10">
        <v>1</v>
      </c>
      <c r="B94" s="37" t="s">
        <v>4</v>
      </c>
      <c r="C94" s="38" t="s">
        <v>119</v>
      </c>
      <c r="D94" s="64" t="s">
        <v>119</v>
      </c>
      <c r="E94" s="65"/>
      <c r="F94" s="155" t="s">
        <v>119</v>
      </c>
      <c r="G94" s="39">
        <v>25194.600187491673</v>
      </c>
      <c r="H94" s="38" t="s">
        <v>119</v>
      </c>
      <c r="I94" s="38">
        <v>100</v>
      </c>
      <c r="K94" s="63"/>
      <c r="L94" s="63">
        <f>SUM(L31:L92)</f>
        <v>25194.600187491669</v>
      </c>
    </row>
    <row r="95" spans="1:14" hidden="1" x14ac:dyDescent="0.2">
      <c r="A95" s="10">
        <v>0</v>
      </c>
      <c r="B95" s="12" t="s">
        <v>49</v>
      </c>
      <c r="C95" s="9" t="s">
        <v>119</v>
      </c>
      <c r="D95" s="9" t="s">
        <v>119</v>
      </c>
      <c r="E95" s="77" t="s">
        <v>119</v>
      </c>
      <c r="F95" s="75" t="s">
        <v>119</v>
      </c>
      <c r="G95" s="27" t="s">
        <v>119</v>
      </c>
      <c r="H95" s="24" t="s">
        <v>119</v>
      </c>
      <c r="I95" s="9" t="s">
        <v>119</v>
      </c>
    </row>
    <row r="96" spans="1:14" hidden="1" x14ac:dyDescent="0.2">
      <c r="A96" s="10">
        <v>0</v>
      </c>
      <c r="B96" s="76">
        <v>0</v>
      </c>
      <c r="C96" s="9" t="s">
        <v>119</v>
      </c>
      <c r="D96" s="76" t="s">
        <v>119</v>
      </c>
      <c r="E96" s="77" t="s">
        <v>119</v>
      </c>
      <c r="F96" s="77" t="s">
        <v>119</v>
      </c>
      <c r="G96" s="78" t="s">
        <v>119</v>
      </c>
      <c r="H96" s="24" t="s">
        <v>119</v>
      </c>
      <c r="I96" s="9" t="s">
        <v>119</v>
      </c>
    </row>
    <row r="97" spans="1:12" hidden="1" x14ac:dyDescent="0.2">
      <c r="A97" s="10">
        <v>0</v>
      </c>
      <c r="B97" s="76">
        <v>0</v>
      </c>
      <c r="C97" s="9" t="s">
        <v>119</v>
      </c>
      <c r="D97" s="76" t="s">
        <v>119</v>
      </c>
      <c r="E97" s="77" t="s">
        <v>119</v>
      </c>
      <c r="F97" s="77" t="s">
        <v>119</v>
      </c>
      <c r="G97" s="78" t="s">
        <v>119</v>
      </c>
      <c r="H97" s="9" t="s">
        <v>119</v>
      </c>
      <c r="I97" s="9" t="s">
        <v>119</v>
      </c>
    </row>
    <row r="98" spans="1:12" hidden="1" x14ac:dyDescent="0.2">
      <c r="A98" s="10">
        <v>0</v>
      </c>
      <c r="B98" s="76">
        <v>0</v>
      </c>
      <c r="C98" s="9" t="s">
        <v>119</v>
      </c>
      <c r="D98" s="76" t="s">
        <v>119</v>
      </c>
      <c r="E98" s="77" t="s">
        <v>119</v>
      </c>
      <c r="F98" s="77" t="s">
        <v>119</v>
      </c>
      <c r="G98" s="78" t="s">
        <v>119</v>
      </c>
      <c r="H98" s="9" t="s">
        <v>119</v>
      </c>
      <c r="I98" s="9" t="s">
        <v>119</v>
      </c>
    </row>
    <row r="99" spans="1:12" x14ac:dyDescent="0.2">
      <c r="A99" s="10">
        <v>1</v>
      </c>
      <c r="B99" s="41" t="s">
        <v>5</v>
      </c>
      <c r="C99" s="42" t="s">
        <v>119</v>
      </c>
      <c r="D99" s="66" t="s">
        <v>119</v>
      </c>
      <c r="E99" s="66"/>
      <c r="F99" s="156" t="s">
        <v>119</v>
      </c>
      <c r="G99" s="41">
        <v>25194.600187491673</v>
      </c>
      <c r="H99" s="57" t="s">
        <v>119</v>
      </c>
      <c r="I99" s="57" t="s">
        <v>119</v>
      </c>
    </row>
    <row r="100" spans="1:12" x14ac:dyDescent="0.2">
      <c r="A100" s="10">
        <v>1</v>
      </c>
      <c r="B100" s="33" t="s">
        <v>179</v>
      </c>
      <c r="C100" s="42" t="s">
        <v>119</v>
      </c>
      <c r="D100" s="67" t="s">
        <v>119</v>
      </c>
      <c r="E100" s="59"/>
      <c r="F100" s="170">
        <v>1.0077840074996669</v>
      </c>
      <c r="G100" s="35" t="s">
        <v>119</v>
      </c>
      <c r="H100" s="59" t="s">
        <v>119</v>
      </c>
      <c r="I100" s="59" t="s">
        <v>119</v>
      </c>
    </row>
    <row r="101" spans="1:12" hidden="1" x14ac:dyDescent="0.2">
      <c r="A101" s="10">
        <v>0</v>
      </c>
      <c r="B101" s="12">
        <v>0</v>
      </c>
      <c r="C101" s="9" t="s">
        <v>119</v>
      </c>
      <c r="D101" s="26" t="s">
        <v>119</v>
      </c>
      <c r="E101" s="26" t="s">
        <v>119</v>
      </c>
      <c r="F101" s="27" t="s">
        <v>119</v>
      </c>
      <c r="G101" s="30" t="s">
        <v>119</v>
      </c>
      <c r="H101" s="9" t="s">
        <v>119</v>
      </c>
      <c r="I101" s="9" t="s">
        <v>119</v>
      </c>
    </row>
    <row r="102" spans="1:12" hidden="1" x14ac:dyDescent="0.2">
      <c r="A102" s="10">
        <v>0</v>
      </c>
      <c r="B102" s="12">
        <v>0</v>
      </c>
      <c r="C102" s="87" t="s">
        <v>119</v>
      </c>
      <c r="D102" s="25" t="s">
        <v>119</v>
      </c>
      <c r="E102" s="25" t="s">
        <v>119</v>
      </c>
      <c r="F102" s="25" t="s">
        <v>119</v>
      </c>
      <c r="G102" s="40" t="s">
        <v>119</v>
      </c>
      <c r="H102" s="9" t="s">
        <v>119</v>
      </c>
      <c r="I102" s="9" t="s">
        <v>119</v>
      </c>
    </row>
    <row r="103" spans="1:12" x14ac:dyDescent="0.2">
      <c r="A103" s="10">
        <v>1</v>
      </c>
      <c r="B103" s="43" t="s">
        <v>6</v>
      </c>
      <c r="C103" s="24" t="s">
        <v>119</v>
      </c>
      <c r="D103" s="24" t="s">
        <v>119</v>
      </c>
      <c r="E103" s="26"/>
      <c r="F103" s="71" t="s">
        <v>119</v>
      </c>
      <c r="G103" s="27" t="s">
        <v>119</v>
      </c>
      <c r="H103" s="24">
        <v>1662.1844751858662</v>
      </c>
      <c r="I103" s="24" t="s">
        <v>119</v>
      </c>
    </row>
    <row r="104" spans="1:12" hidden="1" x14ac:dyDescent="0.2">
      <c r="A104" s="10">
        <v>0</v>
      </c>
      <c r="B104" s="43" t="s">
        <v>180</v>
      </c>
      <c r="C104" s="24" t="s">
        <v>119</v>
      </c>
      <c r="D104" s="24" t="s">
        <v>119</v>
      </c>
      <c r="E104" s="26"/>
      <c r="F104" s="71" t="s">
        <v>119</v>
      </c>
      <c r="G104" s="27" t="s">
        <v>119</v>
      </c>
      <c r="H104" s="24">
        <v>1662.1844751858662</v>
      </c>
      <c r="I104" s="24" t="s">
        <v>119</v>
      </c>
    </row>
    <row r="105" spans="1:12" x14ac:dyDescent="0.2">
      <c r="A105" s="10">
        <v>1</v>
      </c>
      <c r="B105" s="26" t="s">
        <v>181</v>
      </c>
      <c r="C105" s="24" t="s">
        <v>119</v>
      </c>
      <c r="D105" s="271">
        <v>2286.8958452416759</v>
      </c>
      <c r="E105" s="271"/>
      <c r="F105" s="271">
        <v>0.27195433341851943</v>
      </c>
      <c r="G105" s="26">
        <v>54.390866683703884</v>
      </c>
      <c r="H105" s="24" t="s">
        <v>119</v>
      </c>
      <c r="I105" s="24" t="s">
        <v>119</v>
      </c>
    </row>
    <row r="106" spans="1:12" hidden="1" x14ac:dyDescent="0.2">
      <c r="A106" s="10">
        <v>0</v>
      </c>
      <c r="B106" s="26" t="s">
        <v>182</v>
      </c>
      <c r="C106" s="24" t="s">
        <v>119</v>
      </c>
      <c r="D106" s="26" t="s">
        <v>119</v>
      </c>
      <c r="E106" s="26"/>
      <c r="F106" s="26" t="s">
        <v>119</v>
      </c>
      <c r="G106" s="26" t="s">
        <v>119</v>
      </c>
      <c r="H106" s="24" t="s">
        <v>119</v>
      </c>
      <c r="I106" s="24" t="s">
        <v>119</v>
      </c>
    </row>
    <row r="107" spans="1:12" x14ac:dyDescent="0.2">
      <c r="A107" s="10">
        <v>1</v>
      </c>
      <c r="B107" s="11" t="s">
        <v>183</v>
      </c>
      <c r="C107" s="9" t="s">
        <v>119</v>
      </c>
      <c r="D107" s="76">
        <v>1</v>
      </c>
      <c r="E107" s="77" t="s">
        <v>119</v>
      </c>
      <c r="F107" s="26">
        <v>172.59</v>
      </c>
      <c r="G107" s="26">
        <v>172.59</v>
      </c>
      <c r="H107" s="9" t="s">
        <v>119</v>
      </c>
      <c r="I107" s="9" t="s">
        <v>119</v>
      </c>
    </row>
    <row r="108" spans="1:12" x14ac:dyDescent="0.2">
      <c r="A108" s="10">
        <v>1</v>
      </c>
      <c r="B108" s="11" t="s">
        <v>184</v>
      </c>
      <c r="C108" s="9" t="s">
        <v>119</v>
      </c>
      <c r="D108" s="76">
        <v>1</v>
      </c>
      <c r="E108" s="77" t="s">
        <v>119</v>
      </c>
      <c r="F108" s="271">
        <v>0.56755089230060951</v>
      </c>
      <c r="G108" s="26">
        <v>97.953608502162197</v>
      </c>
      <c r="H108" s="24" t="s">
        <v>119</v>
      </c>
      <c r="I108" s="9" t="s">
        <v>119</v>
      </c>
    </row>
    <row r="109" spans="1:12" x14ac:dyDescent="0.2">
      <c r="A109" s="10">
        <v>1</v>
      </c>
      <c r="B109" s="11" t="s">
        <v>185</v>
      </c>
      <c r="C109" s="9" t="s">
        <v>119</v>
      </c>
      <c r="D109" s="76">
        <v>1</v>
      </c>
      <c r="E109" s="77" t="s">
        <v>119</v>
      </c>
      <c r="F109" s="26">
        <v>1337.25</v>
      </c>
      <c r="G109" s="26">
        <v>1337.25</v>
      </c>
      <c r="H109" s="24" t="s">
        <v>119</v>
      </c>
      <c r="I109" s="9" t="s">
        <v>119</v>
      </c>
    </row>
    <row r="110" spans="1:12" hidden="1" x14ac:dyDescent="0.2">
      <c r="A110" s="10">
        <v>0</v>
      </c>
      <c r="B110" s="11" t="e">
        <v>#N/A</v>
      </c>
      <c r="C110" s="9" t="s">
        <v>119</v>
      </c>
      <c r="D110" s="76" t="s">
        <v>119</v>
      </c>
      <c r="E110" s="77" t="s">
        <v>119</v>
      </c>
      <c r="F110" s="77" t="s">
        <v>119</v>
      </c>
      <c r="G110" s="78" t="s">
        <v>119</v>
      </c>
      <c r="H110" s="9" t="s">
        <v>119</v>
      </c>
      <c r="I110" s="9" t="s">
        <v>119</v>
      </c>
    </row>
    <row r="111" spans="1:12" hidden="1" x14ac:dyDescent="0.2">
      <c r="A111" s="10">
        <v>0</v>
      </c>
      <c r="B111" s="88" t="s">
        <v>187</v>
      </c>
      <c r="C111" s="9" t="s">
        <v>119</v>
      </c>
      <c r="D111" s="76" t="s">
        <v>119</v>
      </c>
      <c r="E111" s="77" t="s">
        <v>119</v>
      </c>
      <c r="F111" s="85" t="s">
        <v>119</v>
      </c>
      <c r="G111" s="89" t="s">
        <v>119</v>
      </c>
      <c r="H111" s="24" t="s">
        <v>119</v>
      </c>
      <c r="I111" s="9" t="s">
        <v>119</v>
      </c>
    </row>
    <row r="112" spans="1:12" x14ac:dyDescent="0.2">
      <c r="A112" s="10">
        <v>1</v>
      </c>
      <c r="B112" s="33" t="s">
        <v>7</v>
      </c>
      <c r="C112" s="34" t="s">
        <v>119</v>
      </c>
      <c r="D112" s="34" t="s">
        <v>119</v>
      </c>
      <c r="E112" s="35"/>
      <c r="F112" s="157" t="s">
        <v>119</v>
      </c>
      <c r="G112" s="36">
        <v>23532.415712305807</v>
      </c>
      <c r="H112" s="35" t="s">
        <v>119</v>
      </c>
      <c r="I112" s="34" t="s">
        <v>119</v>
      </c>
      <c r="L112" s="63" t="e">
        <f>+L94-G105-G106</f>
        <v>#VALUE!</v>
      </c>
    </row>
    <row r="113" spans="1:14" x14ac:dyDescent="0.2">
      <c r="A113" s="10">
        <v>1</v>
      </c>
      <c r="B113" s="33" t="s">
        <v>8</v>
      </c>
      <c r="C113" s="42" t="s">
        <v>119</v>
      </c>
      <c r="D113" s="42" t="s">
        <v>119</v>
      </c>
      <c r="E113" s="41"/>
      <c r="F113" s="158">
        <v>0.94129662849223228</v>
      </c>
      <c r="G113" s="60" t="s">
        <v>119</v>
      </c>
      <c r="H113" s="42" t="s">
        <v>119</v>
      </c>
      <c r="I113" s="42" t="s">
        <v>119</v>
      </c>
      <c r="L113" s="10" t="e">
        <f>L112/G9-F113</f>
        <v>#VALUE!</v>
      </c>
      <c r="N113" s="10">
        <v>102.94573100999327</v>
      </c>
    </row>
    <row r="115" spans="1:14" x14ac:dyDescent="0.2">
      <c r="B115" s="176" t="s">
        <v>57</v>
      </c>
    </row>
  </sheetData>
  <autoFilter ref="A1:H113">
    <filterColumn colId="0">
      <filters>
        <filter val="1"/>
      </filters>
    </filterColumn>
  </autoFilter>
  <phoneticPr fontId="42" type="noConversion"/>
  <conditionalFormatting sqref="E25:E26 D22:D26 F22:I26 E22:E23 D20:I21 C33 D27:I27 D55:H72 I55:I73 D74:I80 I81 D82:I85 I86 D87:I89 I90:I91 I93 D92:I92 D31:I54 C3:I3">
    <cfRule type="cellIs" dxfId="31" priority="2" stopIfTrue="1" operator="equal">
      <formula>0</formula>
    </cfRule>
  </conditionalFormatting>
  <conditionalFormatting sqref="L113">
    <cfRule type="cellIs" dxfId="30" priority="1" stopIfTrue="1" operator="notEqual">
      <formula>0</formula>
    </cfRule>
  </conditionalFormatting>
  <pageMargins left="0.75" right="0.75" top="1" bottom="1" header="0" footer="0"/>
  <pageSetup paperSize="9" scale="89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N115"/>
  <sheetViews>
    <sheetView workbookViewId="0"/>
  </sheetViews>
  <sheetFormatPr defaultRowHeight="12" x14ac:dyDescent="0.2"/>
  <cols>
    <col min="1" max="1" width="3.28515625" style="10" customWidth="1"/>
    <col min="2" max="2" width="40.7109375" style="10" customWidth="1"/>
    <col min="3" max="3" width="4.85546875" style="10" customWidth="1"/>
    <col min="4" max="4" width="11.28515625" style="10" customWidth="1"/>
    <col min="5" max="5" width="4.85546875" style="10" customWidth="1"/>
    <col min="6" max="6" width="9.7109375" style="10" customWidth="1"/>
    <col min="7" max="7" width="9.140625" style="63"/>
    <col min="8" max="8" width="9.140625" style="10"/>
    <col min="9" max="9" width="6.5703125" style="23" customWidth="1"/>
    <col min="10" max="11" width="9.140625" style="10"/>
    <col min="12" max="14" width="9.140625" style="10" hidden="1" customWidth="1"/>
    <col min="15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63">
        <v>7</v>
      </c>
      <c r="H1" s="10">
        <v>8</v>
      </c>
    </row>
    <row r="2" spans="1:9" hidden="1" x14ac:dyDescent="0.2">
      <c r="G2" s="10"/>
    </row>
    <row r="3" spans="1:9" x14ac:dyDescent="0.2">
      <c r="A3" s="10">
        <v>1</v>
      </c>
      <c r="B3" s="95" t="s">
        <v>118</v>
      </c>
      <c r="C3" s="27" t="s">
        <v>119</v>
      </c>
      <c r="D3" s="27" t="s">
        <v>119</v>
      </c>
      <c r="E3" s="27" t="s">
        <v>119</v>
      </c>
      <c r="F3" s="27" t="s">
        <v>119</v>
      </c>
      <c r="G3" s="27" t="s">
        <v>119</v>
      </c>
      <c r="H3" s="27" t="s">
        <v>119</v>
      </c>
      <c r="I3" s="27" t="s">
        <v>119</v>
      </c>
    </row>
    <row r="4" spans="1:9" x14ac:dyDescent="0.2">
      <c r="A4" s="10">
        <v>1</v>
      </c>
      <c r="B4" s="95" t="s">
        <v>0</v>
      </c>
      <c r="C4" s="24" t="s">
        <v>119</v>
      </c>
      <c r="D4" s="24" t="s">
        <v>119</v>
      </c>
      <c r="E4" s="24" t="s">
        <v>119</v>
      </c>
      <c r="F4" s="24" t="s">
        <v>119</v>
      </c>
      <c r="G4" s="24" t="s">
        <v>119</v>
      </c>
      <c r="H4" s="24" t="s">
        <v>119</v>
      </c>
      <c r="I4" s="25" t="s">
        <v>119</v>
      </c>
    </row>
    <row r="5" spans="1:9" x14ac:dyDescent="0.2">
      <c r="A5" s="10">
        <v>1</v>
      </c>
      <c r="B5" s="24" t="s">
        <v>119</v>
      </c>
      <c r="C5" s="24" t="s">
        <v>119</v>
      </c>
      <c r="D5" s="61" t="s">
        <v>119</v>
      </c>
      <c r="E5" s="62" t="s">
        <v>119</v>
      </c>
      <c r="F5" s="62" t="s">
        <v>119</v>
      </c>
      <c r="G5" s="175" t="s">
        <v>120</v>
      </c>
      <c r="H5" s="62"/>
      <c r="I5" s="61" t="s">
        <v>119</v>
      </c>
    </row>
    <row r="6" spans="1:9" x14ac:dyDescent="0.2">
      <c r="A6" s="10">
        <v>1</v>
      </c>
      <c r="B6" s="79" t="s">
        <v>121</v>
      </c>
      <c r="C6" s="24" t="s">
        <v>119</v>
      </c>
      <c r="D6" s="61" t="s">
        <v>119</v>
      </c>
      <c r="E6" s="62" t="s">
        <v>119</v>
      </c>
      <c r="F6" s="62" t="s">
        <v>119</v>
      </c>
      <c r="G6" s="62" t="s">
        <v>119</v>
      </c>
      <c r="H6" s="62" t="s">
        <v>119</v>
      </c>
      <c r="I6" s="61" t="s">
        <v>119</v>
      </c>
    </row>
    <row r="7" spans="1:9" x14ac:dyDescent="0.2">
      <c r="A7" s="10">
        <v>1</v>
      </c>
      <c r="B7" s="95" t="s">
        <v>268</v>
      </c>
      <c r="C7" s="24" t="s">
        <v>119</v>
      </c>
      <c r="D7" s="61" t="s">
        <v>119</v>
      </c>
      <c r="E7" s="62" t="s">
        <v>119</v>
      </c>
      <c r="F7" s="62" t="s">
        <v>119</v>
      </c>
      <c r="G7" s="62" t="s">
        <v>119</v>
      </c>
      <c r="H7" s="62" t="s">
        <v>119</v>
      </c>
      <c r="I7" s="61" t="s">
        <v>119</v>
      </c>
    </row>
    <row r="8" spans="1:9" x14ac:dyDescent="0.2">
      <c r="A8" s="10">
        <v>1</v>
      </c>
      <c r="B8" s="24" t="s">
        <v>119</v>
      </c>
      <c r="C8" s="24" t="s">
        <v>119</v>
      </c>
      <c r="D8" s="61" t="s">
        <v>119</v>
      </c>
      <c r="E8" s="62" t="s">
        <v>119</v>
      </c>
      <c r="F8" s="62" t="s">
        <v>119</v>
      </c>
      <c r="G8" s="62" t="s">
        <v>119</v>
      </c>
      <c r="H8" s="62" t="s">
        <v>119</v>
      </c>
      <c r="I8" s="61" t="s">
        <v>119</v>
      </c>
    </row>
    <row r="9" spans="1:9" x14ac:dyDescent="0.2">
      <c r="A9" s="10">
        <v>1</v>
      </c>
      <c r="B9" s="95" t="s">
        <v>122</v>
      </c>
      <c r="C9" s="95" t="s">
        <v>119</v>
      </c>
      <c r="D9" s="101" t="s">
        <v>119</v>
      </c>
      <c r="E9" s="102" t="s">
        <v>119</v>
      </c>
      <c r="F9" s="102" t="s">
        <v>119</v>
      </c>
      <c r="G9" s="144">
        <v>50000</v>
      </c>
      <c r="H9" s="145" t="s">
        <v>1</v>
      </c>
      <c r="I9" s="61" t="s">
        <v>119</v>
      </c>
    </row>
    <row r="10" spans="1:9" x14ac:dyDescent="0.2">
      <c r="A10" s="10">
        <v>1</v>
      </c>
      <c r="B10" s="24" t="s">
        <v>119</v>
      </c>
      <c r="C10" s="24" t="s">
        <v>119</v>
      </c>
      <c r="D10" s="61" t="s">
        <v>119</v>
      </c>
      <c r="E10" s="62" t="s">
        <v>119</v>
      </c>
      <c r="F10" s="62" t="s">
        <v>119</v>
      </c>
      <c r="G10" s="96" t="s">
        <v>119</v>
      </c>
      <c r="H10" s="97" t="s">
        <v>119</v>
      </c>
      <c r="I10" s="61" t="s">
        <v>119</v>
      </c>
    </row>
    <row r="11" spans="1:9" x14ac:dyDescent="0.2">
      <c r="A11" s="10">
        <v>1</v>
      </c>
      <c r="B11" s="24" t="s">
        <v>123</v>
      </c>
      <c r="C11" s="24" t="s">
        <v>119</v>
      </c>
      <c r="D11" s="61" t="s">
        <v>119</v>
      </c>
      <c r="E11" s="62" t="s">
        <v>119</v>
      </c>
      <c r="F11" s="62" t="s">
        <v>119</v>
      </c>
      <c r="G11" s="179">
        <v>55555.555555555555</v>
      </c>
      <c r="H11" s="97" t="s">
        <v>1</v>
      </c>
      <c r="I11" s="61" t="s">
        <v>119</v>
      </c>
    </row>
    <row r="12" spans="1:9" x14ac:dyDescent="0.2">
      <c r="A12" s="10">
        <v>1</v>
      </c>
      <c r="B12" s="24" t="s">
        <v>124</v>
      </c>
      <c r="C12" s="24" t="s">
        <v>119</v>
      </c>
      <c r="D12" s="61" t="s">
        <v>119</v>
      </c>
      <c r="E12" s="62" t="s">
        <v>119</v>
      </c>
      <c r="F12" s="62" t="s">
        <v>119</v>
      </c>
      <c r="G12" s="179">
        <v>10</v>
      </c>
      <c r="H12" s="73" t="s">
        <v>2</v>
      </c>
      <c r="I12" s="61" t="s">
        <v>119</v>
      </c>
    </row>
    <row r="13" spans="1:9" x14ac:dyDescent="0.2">
      <c r="A13" s="10">
        <v>1</v>
      </c>
      <c r="B13" s="24" t="s">
        <v>119</v>
      </c>
      <c r="C13" s="24" t="s">
        <v>119</v>
      </c>
      <c r="D13" s="61" t="s">
        <v>119</v>
      </c>
      <c r="E13" s="62" t="s">
        <v>119</v>
      </c>
      <c r="F13" s="62" t="s">
        <v>119</v>
      </c>
      <c r="G13" s="179" t="s">
        <v>119</v>
      </c>
      <c r="H13" s="62" t="s">
        <v>119</v>
      </c>
      <c r="I13" s="61" t="s">
        <v>119</v>
      </c>
    </row>
    <row r="14" spans="1:9" hidden="1" x14ac:dyDescent="0.2">
      <c r="A14" s="10">
        <v>0</v>
      </c>
      <c r="B14" s="24" t="s">
        <v>119</v>
      </c>
      <c r="C14" s="24" t="s">
        <v>119</v>
      </c>
      <c r="D14" s="61" t="s">
        <v>119</v>
      </c>
      <c r="E14" s="62" t="s">
        <v>119</v>
      </c>
      <c r="F14" s="62" t="s">
        <v>119</v>
      </c>
      <c r="G14" s="40" t="s">
        <v>119</v>
      </c>
      <c r="H14" s="73" t="s">
        <v>119</v>
      </c>
      <c r="I14" s="61" t="s">
        <v>119</v>
      </c>
    </row>
    <row r="15" spans="1:9" x14ac:dyDescent="0.2">
      <c r="A15" s="10">
        <v>1</v>
      </c>
      <c r="B15" s="24" t="s">
        <v>125</v>
      </c>
      <c r="C15" s="24" t="s">
        <v>119</v>
      </c>
      <c r="D15" s="61" t="s">
        <v>119</v>
      </c>
      <c r="E15" s="62" t="s">
        <v>119</v>
      </c>
      <c r="F15" s="62" t="s">
        <v>119</v>
      </c>
      <c r="G15" s="248">
        <v>0.5</v>
      </c>
      <c r="H15" s="73" t="s">
        <v>3</v>
      </c>
      <c r="I15" s="61" t="s">
        <v>119</v>
      </c>
    </row>
    <row r="16" spans="1:9" x14ac:dyDescent="0.2">
      <c r="A16" s="10">
        <v>1</v>
      </c>
      <c r="B16" s="24" t="s">
        <v>126</v>
      </c>
      <c r="C16" s="24" t="s">
        <v>119</v>
      </c>
      <c r="D16" s="61" t="s">
        <v>119</v>
      </c>
      <c r="E16" s="62" t="s">
        <v>119</v>
      </c>
      <c r="F16" s="62" t="s">
        <v>119</v>
      </c>
      <c r="G16" s="179">
        <v>1</v>
      </c>
      <c r="H16" s="73" t="s">
        <v>127</v>
      </c>
      <c r="I16" s="61" t="s">
        <v>119</v>
      </c>
    </row>
    <row r="17" spans="1:14" x14ac:dyDescent="0.2">
      <c r="A17" s="10">
        <v>1</v>
      </c>
      <c r="B17" s="24" t="s">
        <v>119</v>
      </c>
      <c r="C17" s="24" t="s">
        <v>119</v>
      </c>
      <c r="D17" s="61" t="s">
        <v>119</v>
      </c>
      <c r="E17" s="62" t="s">
        <v>119</v>
      </c>
      <c r="F17" s="62" t="s">
        <v>119</v>
      </c>
      <c r="G17" s="179" t="s">
        <v>119</v>
      </c>
      <c r="H17" s="73" t="s">
        <v>119</v>
      </c>
      <c r="I17" s="61" t="s">
        <v>119</v>
      </c>
    </row>
    <row r="18" spans="1:14" x14ac:dyDescent="0.2">
      <c r="A18" s="10">
        <v>1</v>
      </c>
      <c r="B18" s="24" t="s">
        <v>128</v>
      </c>
      <c r="C18" s="25" t="s">
        <v>119</v>
      </c>
      <c r="D18" s="25" t="s">
        <v>119</v>
      </c>
      <c r="E18" s="25" t="s">
        <v>119</v>
      </c>
      <c r="F18" s="25" t="s">
        <v>119</v>
      </c>
      <c r="G18" s="179">
        <v>7.6959999999999997</v>
      </c>
      <c r="H18" s="73" t="s">
        <v>2</v>
      </c>
      <c r="I18" s="25" t="s">
        <v>119</v>
      </c>
    </row>
    <row r="19" spans="1:14" x14ac:dyDescent="0.2">
      <c r="A19" s="10">
        <v>1</v>
      </c>
      <c r="B19" s="24" t="s">
        <v>119</v>
      </c>
      <c r="C19" s="25" t="s">
        <v>119</v>
      </c>
      <c r="D19" s="61" t="s">
        <v>119</v>
      </c>
      <c r="E19" s="62" t="s">
        <v>119</v>
      </c>
      <c r="F19" s="62" t="s">
        <v>119</v>
      </c>
      <c r="G19" s="62" t="s">
        <v>119</v>
      </c>
      <c r="H19" s="62" t="s">
        <v>119</v>
      </c>
      <c r="I19" s="61" t="s">
        <v>119</v>
      </c>
    </row>
    <row r="20" spans="1:14" hidden="1" x14ac:dyDescent="0.2">
      <c r="A20" s="10">
        <v>0</v>
      </c>
      <c r="B20" s="24" t="s">
        <v>119</v>
      </c>
      <c r="C20" s="27" t="s">
        <v>119</v>
      </c>
      <c r="D20" s="27" t="s">
        <v>119</v>
      </c>
      <c r="E20" s="24" t="s">
        <v>119</v>
      </c>
      <c r="F20" s="28" t="s">
        <v>119</v>
      </c>
      <c r="G20" s="27" t="s">
        <v>119</v>
      </c>
      <c r="H20" s="24" t="s">
        <v>119</v>
      </c>
      <c r="I20" s="25" t="s">
        <v>119</v>
      </c>
    </row>
    <row r="21" spans="1:14" x14ac:dyDescent="0.2">
      <c r="A21" s="10">
        <v>1</v>
      </c>
      <c r="B21" s="24" t="s">
        <v>130</v>
      </c>
      <c r="C21" s="27" t="s">
        <v>119</v>
      </c>
      <c r="D21" s="27" t="s">
        <v>119</v>
      </c>
      <c r="E21" s="24" t="s">
        <v>119</v>
      </c>
      <c r="F21" s="24" t="s">
        <v>119</v>
      </c>
      <c r="G21" s="200">
        <v>27000</v>
      </c>
      <c r="H21" s="24" t="s">
        <v>131</v>
      </c>
      <c r="I21" s="24" t="s">
        <v>119</v>
      </c>
    </row>
    <row r="22" spans="1:14" hidden="1" x14ac:dyDescent="0.2">
      <c r="A22" s="10">
        <v>0</v>
      </c>
      <c r="B22" s="24" t="s">
        <v>119</v>
      </c>
      <c r="C22" s="27" t="s">
        <v>119</v>
      </c>
      <c r="D22" s="29" t="s">
        <v>119</v>
      </c>
      <c r="E22" s="24" t="s">
        <v>119</v>
      </c>
      <c r="F22" s="28" t="s">
        <v>119</v>
      </c>
      <c r="G22" s="27" t="s">
        <v>119</v>
      </c>
      <c r="H22" s="24" t="s">
        <v>119</v>
      </c>
      <c r="I22" s="24" t="s">
        <v>119</v>
      </c>
    </row>
    <row r="23" spans="1:14" hidden="1" x14ac:dyDescent="0.2">
      <c r="A23" s="10">
        <v>0</v>
      </c>
      <c r="B23" s="24" t="s">
        <v>262</v>
      </c>
      <c r="C23" s="27" t="s">
        <v>119</v>
      </c>
      <c r="D23" s="29" t="s">
        <v>119</v>
      </c>
      <c r="E23" s="24" t="s">
        <v>119</v>
      </c>
      <c r="F23" s="28" t="s">
        <v>119</v>
      </c>
      <c r="G23" s="32" t="s">
        <v>107</v>
      </c>
      <c r="H23" s="24"/>
      <c r="I23" s="24"/>
    </row>
    <row r="24" spans="1:14" ht="13.5" x14ac:dyDescent="0.2">
      <c r="A24" s="10">
        <v>1</v>
      </c>
      <c r="B24" s="24" t="s">
        <v>263</v>
      </c>
      <c r="C24" s="27" t="s">
        <v>119</v>
      </c>
      <c r="D24" s="29" t="s">
        <v>119</v>
      </c>
      <c r="E24" s="58" t="s">
        <v>119</v>
      </c>
      <c r="F24" s="28" t="s">
        <v>119</v>
      </c>
      <c r="G24" s="32" t="s">
        <v>107</v>
      </c>
      <c r="H24" s="24"/>
      <c r="I24" s="24"/>
    </row>
    <row r="25" spans="1:14" hidden="1" x14ac:dyDescent="0.2">
      <c r="A25" s="10">
        <v>0</v>
      </c>
      <c r="B25" s="24" t="s">
        <v>119</v>
      </c>
      <c r="C25" s="27" t="s">
        <v>119</v>
      </c>
      <c r="D25" s="27" t="s">
        <v>119</v>
      </c>
      <c r="E25" s="24" t="s">
        <v>119</v>
      </c>
      <c r="F25" s="28" t="s">
        <v>119</v>
      </c>
      <c r="G25" s="27" t="s">
        <v>119</v>
      </c>
      <c r="H25" s="24" t="s">
        <v>119</v>
      </c>
      <c r="I25" s="24" t="s">
        <v>119</v>
      </c>
    </row>
    <row r="26" spans="1:14" hidden="1" x14ac:dyDescent="0.2">
      <c r="A26" s="10">
        <v>0</v>
      </c>
      <c r="B26" s="24" t="s">
        <v>119</v>
      </c>
      <c r="C26" s="27" t="s">
        <v>119</v>
      </c>
      <c r="D26" s="29" t="s">
        <v>119</v>
      </c>
      <c r="E26" s="24" t="s">
        <v>119</v>
      </c>
      <c r="F26" s="28" t="s">
        <v>119</v>
      </c>
      <c r="G26" s="27" t="s">
        <v>119</v>
      </c>
      <c r="H26" s="24" t="s">
        <v>119</v>
      </c>
      <c r="I26" s="24" t="s">
        <v>119</v>
      </c>
    </row>
    <row r="27" spans="1:14" hidden="1" x14ac:dyDescent="0.2">
      <c r="A27" s="10">
        <v>0</v>
      </c>
      <c r="B27" s="24" t="s">
        <v>119</v>
      </c>
      <c r="C27" s="27" t="s">
        <v>119</v>
      </c>
      <c r="D27" s="27" t="s">
        <v>119</v>
      </c>
      <c r="E27" s="24" t="s">
        <v>119</v>
      </c>
      <c r="F27" s="28" t="s">
        <v>119</v>
      </c>
      <c r="G27" s="27" t="s">
        <v>119</v>
      </c>
      <c r="H27" s="24" t="s">
        <v>119</v>
      </c>
      <c r="I27" s="24" t="s">
        <v>119</v>
      </c>
    </row>
    <row r="28" spans="1:14" x14ac:dyDescent="0.2">
      <c r="A28" s="10">
        <v>1</v>
      </c>
      <c r="B28" s="24"/>
      <c r="C28" s="27" t="s">
        <v>119</v>
      </c>
      <c r="D28" s="61" t="s">
        <v>119</v>
      </c>
      <c r="E28" s="62" t="s">
        <v>119</v>
      </c>
      <c r="F28" s="62" t="s">
        <v>119</v>
      </c>
      <c r="G28" s="62" t="s">
        <v>119</v>
      </c>
      <c r="H28" s="62" t="s">
        <v>119</v>
      </c>
      <c r="I28" s="61" t="s">
        <v>119</v>
      </c>
      <c r="L28" s="10" t="s">
        <v>9</v>
      </c>
    </row>
    <row r="29" spans="1:14" x14ac:dyDescent="0.2">
      <c r="A29" s="10">
        <v>1</v>
      </c>
      <c r="B29" s="159">
        <v>0</v>
      </c>
      <c r="C29" s="160" t="s">
        <v>119</v>
      </c>
      <c r="D29" s="161" t="s">
        <v>132</v>
      </c>
      <c r="E29" s="162" t="s">
        <v>119</v>
      </c>
      <c r="F29" s="162" t="s">
        <v>133</v>
      </c>
      <c r="G29" s="162" t="s">
        <v>134</v>
      </c>
      <c r="H29" s="162" t="s">
        <v>119</v>
      </c>
      <c r="I29" s="161" t="s">
        <v>135</v>
      </c>
    </row>
    <row r="30" spans="1:14" x14ac:dyDescent="0.2">
      <c r="A30" s="10">
        <v>1</v>
      </c>
      <c r="B30" s="163" t="s">
        <v>136</v>
      </c>
      <c r="C30" s="164" t="s">
        <v>119</v>
      </c>
      <c r="D30" s="165" t="s">
        <v>3</v>
      </c>
      <c r="E30" s="165" t="s">
        <v>119</v>
      </c>
      <c r="F30" s="165" t="s">
        <v>137</v>
      </c>
      <c r="G30" s="165" t="s">
        <v>108</v>
      </c>
      <c r="H30" s="165" t="s">
        <v>119</v>
      </c>
      <c r="I30" s="166" t="s">
        <v>138</v>
      </c>
    </row>
    <row r="31" spans="1:14" x14ac:dyDescent="0.2">
      <c r="A31" s="10">
        <v>1</v>
      </c>
      <c r="B31" s="90" t="s">
        <v>139</v>
      </c>
      <c r="C31" s="91" t="s">
        <v>119</v>
      </c>
      <c r="D31" s="91" t="s">
        <v>119</v>
      </c>
      <c r="E31" s="91" t="s">
        <v>119</v>
      </c>
      <c r="F31" s="91" t="s">
        <v>119</v>
      </c>
      <c r="G31" s="91" t="s">
        <v>119</v>
      </c>
      <c r="H31" s="91">
        <v>211.02492593477706</v>
      </c>
      <c r="I31" s="27" t="s">
        <v>119</v>
      </c>
      <c r="L31" s="63">
        <f>+H31</f>
        <v>211.02492593477706</v>
      </c>
      <c r="N31" s="218">
        <v>96.299694205909731</v>
      </c>
    </row>
    <row r="32" spans="1:14" hidden="1" x14ac:dyDescent="0.2">
      <c r="A32" s="10">
        <v>0</v>
      </c>
      <c r="B32" s="11" t="s">
        <v>264</v>
      </c>
      <c r="C32" s="75" t="s">
        <v>119</v>
      </c>
      <c r="D32" s="7" t="s">
        <v>119</v>
      </c>
      <c r="E32" s="9" t="s">
        <v>119</v>
      </c>
      <c r="F32" s="81" t="s">
        <v>119</v>
      </c>
      <c r="G32" s="24" t="s">
        <v>119</v>
      </c>
      <c r="H32" s="24" t="s">
        <v>119</v>
      </c>
      <c r="I32" s="24" t="s">
        <v>119</v>
      </c>
    </row>
    <row r="33" spans="1:14" x14ac:dyDescent="0.2">
      <c r="A33" s="10">
        <v>1</v>
      </c>
      <c r="B33" s="26" t="s">
        <v>141</v>
      </c>
      <c r="C33" s="27" t="s">
        <v>119</v>
      </c>
      <c r="D33" s="27">
        <v>20000</v>
      </c>
      <c r="E33" s="27" t="s">
        <v>119</v>
      </c>
      <c r="F33" s="71">
        <v>1.0551246296738852E-2</v>
      </c>
      <c r="G33" s="27">
        <v>211.02492593477706</v>
      </c>
      <c r="H33" s="27" t="s">
        <v>119</v>
      </c>
      <c r="I33" s="27">
        <v>0.35792687724382655</v>
      </c>
    </row>
    <row r="34" spans="1:14" x14ac:dyDescent="0.2">
      <c r="A34" s="10">
        <v>1</v>
      </c>
      <c r="B34" s="43" t="s">
        <v>142</v>
      </c>
      <c r="C34" s="91" t="s">
        <v>119</v>
      </c>
      <c r="D34" s="91" t="s">
        <v>119</v>
      </c>
      <c r="E34" s="91" t="s">
        <v>119</v>
      </c>
      <c r="F34" s="93" t="s">
        <v>119</v>
      </c>
      <c r="G34" s="91" t="s">
        <v>119</v>
      </c>
      <c r="H34" s="91">
        <v>12405.636013397092</v>
      </c>
      <c r="I34" s="27" t="s">
        <v>119</v>
      </c>
      <c r="L34" s="10">
        <f>SUBTOTAL(9,G35:G57)</f>
        <v>12405.636013397087</v>
      </c>
      <c r="M34" s="245">
        <f>L34-H34</f>
        <v>0</v>
      </c>
      <c r="N34" s="218">
        <v>100.38779682284971</v>
      </c>
    </row>
    <row r="35" spans="1:14" x14ac:dyDescent="0.2">
      <c r="A35" s="10">
        <v>1</v>
      </c>
      <c r="B35" s="26" t="s">
        <v>144</v>
      </c>
      <c r="C35" s="27" t="s">
        <v>119</v>
      </c>
      <c r="D35" s="27">
        <v>27000</v>
      </c>
      <c r="E35" s="27" t="s">
        <v>119</v>
      </c>
      <c r="F35" s="71">
        <v>0.14860000000000001</v>
      </c>
      <c r="G35" s="27">
        <v>4012.2000000000003</v>
      </c>
      <c r="H35" s="27" t="s">
        <v>119</v>
      </c>
      <c r="I35" s="27">
        <v>6.8052350238546628</v>
      </c>
      <c r="M35" s="218">
        <v>99.996635375660333</v>
      </c>
    </row>
    <row r="36" spans="1:14" x14ac:dyDescent="0.2">
      <c r="A36" s="10">
        <v>1</v>
      </c>
      <c r="B36" s="26" t="s">
        <v>143</v>
      </c>
      <c r="C36" s="27" t="s">
        <v>119</v>
      </c>
      <c r="D36" s="27">
        <v>27000</v>
      </c>
      <c r="E36" s="27" t="s">
        <v>119</v>
      </c>
      <c r="F36" s="71">
        <v>6.5500000000000003E-2</v>
      </c>
      <c r="G36" s="27">
        <v>1768.5</v>
      </c>
      <c r="H36" s="27" t="s">
        <v>119</v>
      </c>
      <c r="I36" s="27">
        <v>2.9996157070153453</v>
      </c>
      <c r="M36" s="218">
        <v>103.87888514960142</v>
      </c>
    </row>
    <row r="37" spans="1:14" x14ac:dyDescent="0.2">
      <c r="A37" s="10">
        <v>1</v>
      </c>
      <c r="B37" s="26" t="s">
        <v>145</v>
      </c>
      <c r="C37" s="27" t="s">
        <v>119</v>
      </c>
      <c r="D37" s="27">
        <v>12</v>
      </c>
      <c r="E37" s="27" t="s">
        <v>119</v>
      </c>
      <c r="F37" s="71">
        <v>0.94000000000000006</v>
      </c>
      <c r="G37" s="27">
        <v>11.280000000000001</v>
      </c>
      <c r="H37" s="27" t="s">
        <v>119</v>
      </c>
      <c r="I37" s="27">
        <v>1.9132408920063952E-2</v>
      </c>
    </row>
    <row r="38" spans="1:14" x14ac:dyDescent="0.2">
      <c r="A38" s="10">
        <v>1</v>
      </c>
      <c r="B38" s="11" t="s">
        <v>265</v>
      </c>
      <c r="C38" s="75" t="s">
        <v>119</v>
      </c>
      <c r="D38" s="27">
        <v>6</v>
      </c>
      <c r="E38" s="9" t="s">
        <v>119</v>
      </c>
      <c r="F38" s="28">
        <v>7.36</v>
      </c>
      <c r="G38" s="27">
        <v>44.160000000000004</v>
      </c>
      <c r="H38" s="24" t="s">
        <v>119</v>
      </c>
      <c r="I38" s="24">
        <v>7.4901345559399313E-2</v>
      </c>
    </row>
    <row r="39" spans="1:14" x14ac:dyDescent="0.2">
      <c r="A39" s="10">
        <v>1</v>
      </c>
      <c r="B39" s="11" t="s">
        <v>148</v>
      </c>
      <c r="C39" s="75" t="s">
        <v>119</v>
      </c>
      <c r="D39" s="27">
        <v>806.31735414344098</v>
      </c>
      <c r="E39" s="9" t="s">
        <v>119</v>
      </c>
      <c r="F39" s="28">
        <v>0.36683388341614032</v>
      </c>
      <c r="G39" s="27">
        <v>295.78452628626576</v>
      </c>
      <c r="H39" s="24" t="s">
        <v>119</v>
      </c>
      <c r="I39" s="24">
        <v>0.50169064797307106</v>
      </c>
    </row>
    <row r="40" spans="1:14" hidden="1" x14ac:dyDescent="0.2">
      <c r="A40" s="10">
        <v>0</v>
      </c>
      <c r="B40" s="11" t="s">
        <v>53</v>
      </c>
      <c r="C40" s="75" t="s">
        <v>119</v>
      </c>
      <c r="D40" s="82">
        <v>193.99999999999997</v>
      </c>
      <c r="E40" s="9" t="s">
        <v>119</v>
      </c>
      <c r="F40" s="13" t="s">
        <v>119</v>
      </c>
      <c r="G40" s="27" t="s">
        <v>119</v>
      </c>
      <c r="H40" s="24" t="s">
        <v>119</v>
      </c>
      <c r="I40" s="24" t="s">
        <v>119</v>
      </c>
    </row>
    <row r="41" spans="1:14" hidden="1" x14ac:dyDescent="0.2">
      <c r="A41" s="10">
        <v>0</v>
      </c>
      <c r="B41" s="26" t="s">
        <v>12</v>
      </c>
      <c r="C41" s="27" t="s">
        <v>119</v>
      </c>
      <c r="D41" s="27">
        <v>21.111111111111114</v>
      </c>
      <c r="E41" s="27" t="s">
        <v>119</v>
      </c>
      <c r="F41" s="70" t="s">
        <v>119</v>
      </c>
      <c r="G41" s="27" t="s">
        <v>119</v>
      </c>
      <c r="H41" s="27" t="s">
        <v>119</v>
      </c>
      <c r="I41" s="27" t="s">
        <v>119</v>
      </c>
    </row>
    <row r="42" spans="1:14" hidden="1" x14ac:dyDescent="0.2">
      <c r="A42" s="10">
        <v>0</v>
      </c>
      <c r="B42" s="26" t="s">
        <v>54</v>
      </c>
      <c r="C42" s="27" t="s">
        <v>119</v>
      </c>
      <c r="D42" s="27">
        <v>129.99999999999997</v>
      </c>
      <c r="E42" s="27" t="s">
        <v>119</v>
      </c>
      <c r="F42" s="71" t="s">
        <v>119</v>
      </c>
      <c r="G42" s="27" t="s">
        <v>119</v>
      </c>
      <c r="H42" s="27" t="s">
        <v>119</v>
      </c>
      <c r="I42" s="27" t="s">
        <v>119</v>
      </c>
    </row>
    <row r="43" spans="1:14" x14ac:dyDescent="0.2">
      <c r="A43" s="10">
        <v>1</v>
      </c>
      <c r="B43" s="26" t="s">
        <v>149</v>
      </c>
      <c r="C43" s="27" t="s">
        <v>119</v>
      </c>
      <c r="D43" s="27" t="s">
        <v>119</v>
      </c>
      <c r="E43" s="27" t="s">
        <v>119</v>
      </c>
      <c r="F43" s="71" t="s">
        <v>119</v>
      </c>
      <c r="G43" s="27">
        <v>1066.3921271889412</v>
      </c>
      <c r="H43" s="27" t="s">
        <v>119</v>
      </c>
      <c r="I43" s="27">
        <v>1.8087455892301127</v>
      </c>
    </row>
    <row r="44" spans="1:14" hidden="1" x14ac:dyDescent="0.2">
      <c r="A44" s="10">
        <v>0</v>
      </c>
      <c r="B44" s="26" t="s">
        <v>218</v>
      </c>
      <c r="C44" s="27" t="s">
        <v>119</v>
      </c>
      <c r="D44" s="27">
        <v>0.4</v>
      </c>
      <c r="E44" s="27" t="s">
        <v>119</v>
      </c>
      <c r="F44" s="71">
        <v>200.94</v>
      </c>
      <c r="G44" s="27">
        <v>80.376000000000005</v>
      </c>
      <c r="H44" s="27" t="s">
        <v>119</v>
      </c>
      <c r="I44" s="27">
        <v>0.13632859036871101</v>
      </c>
    </row>
    <row r="45" spans="1:14" hidden="1" x14ac:dyDescent="0.2">
      <c r="A45" s="10">
        <v>0</v>
      </c>
      <c r="B45" s="26" t="s">
        <v>153</v>
      </c>
      <c r="C45" s="27" t="s">
        <v>119</v>
      </c>
      <c r="D45" s="27">
        <v>4</v>
      </c>
      <c r="E45" s="27" t="s">
        <v>119</v>
      </c>
      <c r="F45" s="71">
        <v>26.52</v>
      </c>
      <c r="G45" s="27">
        <v>106.08</v>
      </c>
      <c r="H45" s="27" t="s">
        <v>119</v>
      </c>
      <c r="I45" s="27">
        <v>0.17992605835464398</v>
      </c>
    </row>
    <row r="46" spans="1:14" hidden="1" x14ac:dyDescent="0.2">
      <c r="A46" s="10">
        <v>0</v>
      </c>
      <c r="B46" s="26" t="s">
        <v>266</v>
      </c>
      <c r="C46" s="27" t="s">
        <v>119</v>
      </c>
      <c r="D46" s="27">
        <v>5</v>
      </c>
      <c r="E46" s="27" t="s">
        <v>119</v>
      </c>
      <c r="F46" s="71">
        <v>39.270000000000003</v>
      </c>
      <c r="G46" s="27">
        <v>196.35000000000002</v>
      </c>
      <c r="H46" s="27" t="s">
        <v>119</v>
      </c>
      <c r="I46" s="27">
        <v>0.33303621378143239</v>
      </c>
    </row>
    <row r="47" spans="1:14" hidden="1" x14ac:dyDescent="0.2">
      <c r="A47" s="10">
        <v>0</v>
      </c>
      <c r="B47" s="26" t="s">
        <v>229</v>
      </c>
      <c r="C47" s="27" t="s">
        <v>119</v>
      </c>
      <c r="D47" s="27">
        <v>1.7999999999999998</v>
      </c>
      <c r="E47" s="27" t="s">
        <v>119</v>
      </c>
      <c r="F47" s="71" t="s">
        <v>119</v>
      </c>
      <c r="G47" s="27" t="s">
        <v>119</v>
      </c>
      <c r="H47" s="27" t="s">
        <v>119</v>
      </c>
      <c r="I47" s="27" t="s">
        <v>119</v>
      </c>
    </row>
    <row r="48" spans="1:14" hidden="1" x14ac:dyDescent="0.2">
      <c r="A48" s="10">
        <v>0</v>
      </c>
      <c r="B48" s="26" t="s">
        <v>252</v>
      </c>
      <c r="C48" s="27" t="s">
        <v>119</v>
      </c>
      <c r="D48" s="27">
        <v>3</v>
      </c>
      <c r="E48" s="27" t="s">
        <v>119</v>
      </c>
      <c r="F48" s="71">
        <v>118.32000000000001</v>
      </c>
      <c r="G48" s="27">
        <v>354.96000000000004</v>
      </c>
      <c r="H48" s="27" t="s">
        <v>119</v>
      </c>
      <c r="I48" s="27">
        <v>0.60206027218669333</v>
      </c>
    </row>
    <row r="49" spans="1:13" hidden="1" x14ac:dyDescent="0.2">
      <c r="A49" s="10">
        <v>0</v>
      </c>
      <c r="B49" s="26" t="s">
        <v>196</v>
      </c>
      <c r="C49" s="27" t="s">
        <v>119</v>
      </c>
      <c r="D49" s="27">
        <v>0.4</v>
      </c>
      <c r="E49" s="27" t="s">
        <v>119</v>
      </c>
      <c r="F49" s="71">
        <v>225.624</v>
      </c>
      <c r="G49" s="27">
        <v>90.249600000000001</v>
      </c>
      <c r="H49" s="27" t="s">
        <v>119</v>
      </c>
      <c r="I49" s="27">
        <v>0.15307555426172018</v>
      </c>
    </row>
    <row r="50" spans="1:13" hidden="1" x14ac:dyDescent="0.2">
      <c r="A50" s="10">
        <v>0</v>
      </c>
      <c r="B50" s="26" t="s">
        <v>269</v>
      </c>
      <c r="C50" s="27" t="s">
        <v>119</v>
      </c>
      <c r="D50" s="27">
        <v>0.4</v>
      </c>
      <c r="E50" s="27" t="s">
        <v>119</v>
      </c>
      <c r="F50" s="71">
        <v>112.09800000000001</v>
      </c>
      <c r="G50" s="27">
        <v>44.839200000000005</v>
      </c>
      <c r="H50" s="27" t="s">
        <v>119</v>
      </c>
      <c r="I50" s="27">
        <v>7.6053360819905283E-2</v>
      </c>
    </row>
    <row r="51" spans="1:13" hidden="1" x14ac:dyDescent="0.2">
      <c r="A51" s="10">
        <v>0</v>
      </c>
      <c r="B51" s="26" t="s">
        <v>211</v>
      </c>
      <c r="C51" s="27" t="s">
        <v>119</v>
      </c>
      <c r="D51" s="27">
        <v>18</v>
      </c>
      <c r="E51" s="27" t="s">
        <v>119</v>
      </c>
      <c r="F51" s="71">
        <v>10.752073732718895</v>
      </c>
      <c r="G51" s="27">
        <v>193.53732718894011</v>
      </c>
      <c r="H51" s="27" t="s">
        <v>119</v>
      </c>
      <c r="I51" s="27">
        <v>0.32826553945700471</v>
      </c>
    </row>
    <row r="52" spans="1:13" x14ac:dyDescent="0.2">
      <c r="A52" s="10">
        <v>1</v>
      </c>
      <c r="B52" s="26" t="s">
        <v>267</v>
      </c>
      <c r="C52" s="27" t="s">
        <v>119</v>
      </c>
      <c r="D52" s="27">
        <v>5000</v>
      </c>
      <c r="E52" s="27" t="s">
        <v>119</v>
      </c>
      <c r="F52" s="71">
        <v>5.110424999999999E-2</v>
      </c>
      <c r="G52" s="27">
        <v>255.52124999999995</v>
      </c>
      <c r="H52" s="27" t="s">
        <v>119</v>
      </c>
      <c r="I52" s="27">
        <v>0.43339867400406823</v>
      </c>
    </row>
    <row r="53" spans="1:13" x14ac:dyDescent="0.2">
      <c r="A53" s="10">
        <v>1</v>
      </c>
      <c r="B53" s="26" t="s">
        <v>270</v>
      </c>
      <c r="C53" s="27" t="s">
        <v>119</v>
      </c>
      <c r="D53" s="27">
        <v>150</v>
      </c>
      <c r="E53" s="27" t="s">
        <v>119</v>
      </c>
      <c r="F53" s="71">
        <v>1.623855</v>
      </c>
      <c r="G53" s="27">
        <v>243.57825</v>
      </c>
      <c r="H53" s="27" t="s">
        <v>119</v>
      </c>
      <c r="I53" s="27">
        <v>0.41314172721928788</v>
      </c>
    </row>
    <row r="54" spans="1:13" x14ac:dyDescent="0.2">
      <c r="A54" s="10">
        <v>1</v>
      </c>
      <c r="B54" s="26" t="s">
        <v>254</v>
      </c>
      <c r="C54" s="27" t="s">
        <v>119</v>
      </c>
      <c r="D54" s="27">
        <v>320</v>
      </c>
      <c r="E54" s="27" t="s">
        <v>119</v>
      </c>
      <c r="F54" s="71">
        <v>0.38600000000000001</v>
      </c>
      <c r="G54" s="27">
        <v>123.52000000000001</v>
      </c>
      <c r="H54" s="27" t="s">
        <v>119</v>
      </c>
      <c r="I54" s="27">
        <v>0.2095066622168705</v>
      </c>
    </row>
    <row r="55" spans="1:13" x14ac:dyDescent="0.2">
      <c r="A55" s="10">
        <v>1</v>
      </c>
      <c r="B55" s="11" t="s">
        <v>255</v>
      </c>
      <c r="C55" s="75" t="s">
        <v>119</v>
      </c>
      <c r="D55" s="27">
        <v>5000</v>
      </c>
      <c r="E55" s="9" t="s">
        <v>119</v>
      </c>
      <c r="F55" s="28">
        <v>0.16</v>
      </c>
      <c r="G55" s="27">
        <v>800</v>
      </c>
      <c r="H55" s="9" t="s">
        <v>119</v>
      </c>
      <c r="I55" s="24">
        <v>1.3569084340470887</v>
      </c>
    </row>
    <row r="56" spans="1:13" x14ac:dyDescent="0.2">
      <c r="A56" s="10">
        <v>1</v>
      </c>
      <c r="B56" s="11" t="s">
        <v>158</v>
      </c>
      <c r="C56" s="75" t="s">
        <v>119</v>
      </c>
      <c r="D56" s="27">
        <v>6250</v>
      </c>
      <c r="E56" s="9" t="s">
        <v>119</v>
      </c>
      <c r="F56" s="28">
        <v>0.56279999999999997</v>
      </c>
      <c r="G56" s="27">
        <v>3517.5</v>
      </c>
      <c r="H56" s="9" t="s">
        <v>119</v>
      </c>
      <c r="I56" s="24">
        <v>5.9661567709507928</v>
      </c>
    </row>
    <row r="57" spans="1:13" s="176" customFormat="1" x14ac:dyDescent="0.2">
      <c r="A57" s="10">
        <v>1</v>
      </c>
      <c r="B57" s="11" t="s">
        <v>221</v>
      </c>
      <c r="C57" s="75" t="s">
        <v>119</v>
      </c>
      <c r="D57" s="27">
        <v>5500</v>
      </c>
      <c r="E57" s="9" t="s">
        <v>119</v>
      </c>
      <c r="F57" s="28">
        <v>4.8581792713069331E-2</v>
      </c>
      <c r="G57" s="27">
        <v>267.19985992188134</v>
      </c>
      <c r="H57" s="27" t="s">
        <v>119</v>
      </c>
      <c r="I57" s="24">
        <v>0.45320717938025179</v>
      </c>
      <c r="L57" s="63">
        <f>SUM(G58:G74)</f>
        <v>16350.401532118347</v>
      </c>
      <c r="M57" s="245">
        <f>L57-H58</f>
        <v>0</v>
      </c>
    </row>
    <row r="58" spans="1:13" x14ac:dyDescent="0.2">
      <c r="A58" s="176">
        <v>1</v>
      </c>
      <c r="B58" s="88" t="s">
        <v>159</v>
      </c>
      <c r="C58" s="167" t="s">
        <v>119</v>
      </c>
      <c r="D58" s="91" t="s">
        <v>119</v>
      </c>
      <c r="E58" s="168" t="s">
        <v>119</v>
      </c>
      <c r="F58" s="169" t="s">
        <v>119</v>
      </c>
      <c r="G58" s="91" t="s">
        <v>119</v>
      </c>
      <c r="H58" s="91">
        <v>16350.401532118347</v>
      </c>
      <c r="I58" s="95" t="s">
        <v>119</v>
      </c>
    </row>
    <row r="59" spans="1:13" x14ac:dyDescent="0.2">
      <c r="A59" s="10">
        <v>1</v>
      </c>
      <c r="B59" s="11" t="s">
        <v>160</v>
      </c>
      <c r="C59" s="75" t="s">
        <v>119</v>
      </c>
      <c r="D59" s="27">
        <v>1.6</v>
      </c>
      <c r="E59" s="9" t="s">
        <v>119</v>
      </c>
      <c r="F59" s="28">
        <v>45</v>
      </c>
      <c r="G59" s="27">
        <v>72</v>
      </c>
      <c r="H59" s="9" t="s">
        <v>119</v>
      </c>
      <c r="I59" s="24">
        <v>0.12212175906423797</v>
      </c>
    </row>
    <row r="60" spans="1:13" x14ac:dyDescent="0.2">
      <c r="A60" s="10">
        <v>1</v>
      </c>
      <c r="B60" s="11" t="s">
        <v>222</v>
      </c>
      <c r="C60" s="75" t="s">
        <v>119</v>
      </c>
      <c r="D60" s="27">
        <v>900</v>
      </c>
      <c r="E60" s="9" t="s">
        <v>119</v>
      </c>
      <c r="F60" s="28">
        <v>0.1396</v>
      </c>
      <c r="G60" s="27">
        <v>125.64</v>
      </c>
      <c r="H60" s="9" t="s">
        <v>119</v>
      </c>
      <c r="I60" s="24">
        <v>0.21310246956709528</v>
      </c>
    </row>
    <row r="61" spans="1:13" x14ac:dyDescent="0.2">
      <c r="A61" s="10">
        <v>1</v>
      </c>
      <c r="B61" s="11" t="s">
        <v>161</v>
      </c>
      <c r="C61" s="75" t="s">
        <v>119</v>
      </c>
      <c r="D61" s="27">
        <v>820</v>
      </c>
      <c r="E61" s="9" t="s">
        <v>119</v>
      </c>
      <c r="F61" s="154">
        <v>0.2</v>
      </c>
      <c r="G61" s="27">
        <v>164</v>
      </c>
      <c r="H61" s="9" t="s">
        <v>119</v>
      </c>
      <c r="I61" s="24">
        <v>0.27816622897965315</v>
      </c>
    </row>
    <row r="62" spans="1:13" x14ac:dyDescent="0.2">
      <c r="A62" s="10">
        <v>1</v>
      </c>
      <c r="B62" s="11" t="s">
        <v>162</v>
      </c>
      <c r="C62" s="75" t="s">
        <v>119</v>
      </c>
      <c r="D62" s="27">
        <v>5400000</v>
      </c>
      <c r="E62" s="9" t="s">
        <v>119</v>
      </c>
      <c r="F62" s="28">
        <v>2.5000000000000001E-4</v>
      </c>
      <c r="G62" s="27">
        <v>1350</v>
      </c>
      <c r="H62" s="9" t="s">
        <v>119</v>
      </c>
      <c r="I62" s="24">
        <v>2.289782982454462</v>
      </c>
    </row>
    <row r="63" spans="1:13" x14ac:dyDescent="0.2">
      <c r="A63" s="10">
        <v>1</v>
      </c>
      <c r="B63" s="11" t="s">
        <v>163</v>
      </c>
      <c r="C63" s="75" t="s">
        <v>119</v>
      </c>
      <c r="D63" s="27">
        <v>50000</v>
      </c>
      <c r="E63" s="9" t="s">
        <v>119</v>
      </c>
      <c r="F63" s="28">
        <v>0.05</v>
      </c>
      <c r="G63" s="27">
        <v>2500</v>
      </c>
      <c r="H63" s="9" t="s">
        <v>119</v>
      </c>
      <c r="I63" s="24">
        <v>4.2403388563971518</v>
      </c>
    </row>
    <row r="64" spans="1:13" x14ac:dyDescent="0.2">
      <c r="A64" s="10">
        <v>1</v>
      </c>
      <c r="B64" s="11" t="s">
        <v>164</v>
      </c>
      <c r="C64" s="75" t="s">
        <v>119</v>
      </c>
      <c r="D64" s="29">
        <v>2151.75</v>
      </c>
      <c r="E64" s="9" t="s">
        <v>119</v>
      </c>
      <c r="F64" s="195">
        <v>4.5444252873563222</v>
      </c>
      <c r="G64" s="27">
        <v>9778.4671120689654</v>
      </c>
      <c r="H64" s="9" t="s">
        <v>119</v>
      </c>
      <c r="I64" s="24">
        <v>16.585605620523072</v>
      </c>
    </row>
    <row r="65" spans="1:13" hidden="1" x14ac:dyDescent="0.2">
      <c r="A65" s="10">
        <v>0</v>
      </c>
      <c r="B65" s="11">
        <v>0</v>
      </c>
      <c r="C65" s="75" t="s">
        <v>119</v>
      </c>
      <c r="D65" s="29" t="s">
        <v>119</v>
      </c>
      <c r="E65" s="9" t="s">
        <v>119</v>
      </c>
      <c r="F65" s="9" t="s">
        <v>119</v>
      </c>
      <c r="G65" s="27" t="s">
        <v>119</v>
      </c>
      <c r="H65" s="9" t="s">
        <v>119</v>
      </c>
      <c r="I65" s="24" t="s">
        <v>119</v>
      </c>
    </row>
    <row r="66" spans="1:13" hidden="1" x14ac:dyDescent="0.2">
      <c r="A66" s="10">
        <v>0</v>
      </c>
      <c r="B66" s="11">
        <v>0</v>
      </c>
      <c r="C66" s="75" t="s">
        <v>119</v>
      </c>
      <c r="D66" s="29" t="s">
        <v>119</v>
      </c>
      <c r="E66" s="9" t="s">
        <v>119</v>
      </c>
      <c r="F66" s="9" t="s">
        <v>119</v>
      </c>
      <c r="G66" s="27" t="s">
        <v>119</v>
      </c>
      <c r="H66" s="9" t="s">
        <v>119</v>
      </c>
      <c r="I66" s="24" t="s">
        <v>119</v>
      </c>
    </row>
    <row r="67" spans="1:13" hidden="1" x14ac:dyDescent="0.2">
      <c r="A67" s="10">
        <v>0</v>
      </c>
      <c r="B67" s="11">
        <v>0</v>
      </c>
      <c r="C67" s="75" t="s">
        <v>119</v>
      </c>
      <c r="D67" s="29" t="s">
        <v>119</v>
      </c>
      <c r="E67" s="9" t="s">
        <v>119</v>
      </c>
      <c r="F67" s="9" t="s">
        <v>119</v>
      </c>
      <c r="G67" s="27" t="s">
        <v>119</v>
      </c>
      <c r="H67" s="9" t="s">
        <v>119</v>
      </c>
      <c r="I67" s="24" t="s">
        <v>119</v>
      </c>
    </row>
    <row r="68" spans="1:13" hidden="1" x14ac:dyDescent="0.2">
      <c r="A68" s="10">
        <v>0</v>
      </c>
      <c r="B68" s="11">
        <v>0</v>
      </c>
      <c r="C68" s="75" t="s">
        <v>119</v>
      </c>
      <c r="D68" s="29" t="s">
        <v>119</v>
      </c>
      <c r="E68" s="9" t="s">
        <v>119</v>
      </c>
      <c r="F68" s="9" t="s">
        <v>119</v>
      </c>
      <c r="G68" s="27" t="s">
        <v>119</v>
      </c>
      <c r="H68" s="9" t="s">
        <v>119</v>
      </c>
      <c r="I68" s="24" t="s">
        <v>119</v>
      </c>
    </row>
    <row r="69" spans="1:13" hidden="1" x14ac:dyDescent="0.2">
      <c r="A69" s="10">
        <v>0</v>
      </c>
      <c r="B69" s="11">
        <v>0</v>
      </c>
      <c r="C69" s="75" t="s">
        <v>119</v>
      </c>
      <c r="D69" s="29" t="s">
        <v>119</v>
      </c>
      <c r="E69" s="9" t="s">
        <v>119</v>
      </c>
      <c r="F69" s="9" t="s">
        <v>119</v>
      </c>
      <c r="G69" s="27" t="s">
        <v>119</v>
      </c>
      <c r="H69" s="9" t="s">
        <v>119</v>
      </c>
      <c r="I69" s="24" t="s">
        <v>119</v>
      </c>
    </row>
    <row r="70" spans="1:13" hidden="1" x14ac:dyDescent="0.2">
      <c r="A70" s="10">
        <v>0</v>
      </c>
      <c r="B70" s="11">
        <v>0</v>
      </c>
      <c r="C70" s="75" t="s">
        <v>119</v>
      </c>
      <c r="D70" s="29" t="s">
        <v>119</v>
      </c>
      <c r="E70" s="9" t="s">
        <v>119</v>
      </c>
      <c r="F70" s="9" t="s">
        <v>119</v>
      </c>
      <c r="G70" s="27" t="s">
        <v>119</v>
      </c>
      <c r="H70" s="9" t="s">
        <v>119</v>
      </c>
      <c r="I70" s="24" t="s">
        <v>119</v>
      </c>
    </row>
    <row r="71" spans="1:13" hidden="1" x14ac:dyDescent="0.2">
      <c r="A71" s="10">
        <v>0</v>
      </c>
      <c r="B71" s="11">
        <v>0</v>
      </c>
      <c r="C71" s="75" t="s">
        <v>119</v>
      </c>
      <c r="D71" s="29" t="s">
        <v>119</v>
      </c>
      <c r="E71" s="9" t="s">
        <v>119</v>
      </c>
      <c r="F71" s="9" t="s">
        <v>119</v>
      </c>
      <c r="G71" s="27" t="s">
        <v>119</v>
      </c>
      <c r="H71" s="9" t="s">
        <v>119</v>
      </c>
      <c r="I71" s="24" t="s">
        <v>119</v>
      </c>
    </row>
    <row r="72" spans="1:13" hidden="1" x14ac:dyDescent="0.2">
      <c r="A72" s="10">
        <v>0</v>
      </c>
      <c r="B72" s="11">
        <v>0</v>
      </c>
      <c r="C72" s="75" t="s">
        <v>119</v>
      </c>
      <c r="D72" s="29" t="s">
        <v>119</v>
      </c>
      <c r="E72" s="9" t="s">
        <v>119</v>
      </c>
      <c r="F72" s="9" t="s">
        <v>119</v>
      </c>
      <c r="G72" s="27" t="s">
        <v>119</v>
      </c>
      <c r="H72" s="9" t="s">
        <v>119</v>
      </c>
      <c r="I72" s="24" t="s">
        <v>119</v>
      </c>
    </row>
    <row r="73" spans="1:13" x14ac:dyDescent="0.2">
      <c r="A73" s="10">
        <v>1</v>
      </c>
      <c r="B73" s="11" t="s">
        <v>165</v>
      </c>
      <c r="C73" s="9" t="s">
        <v>119</v>
      </c>
      <c r="D73" s="27" t="s">
        <v>119</v>
      </c>
      <c r="E73" s="77" t="s">
        <v>119</v>
      </c>
      <c r="F73" s="71" t="s">
        <v>119</v>
      </c>
      <c r="G73" s="27">
        <v>1924</v>
      </c>
      <c r="H73" s="24" t="s">
        <v>119</v>
      </c>
      <c r="I73" s="24">
        <v>3.2633647838832482</v>
      </c>
    </row>
    <row r="74" spans="1:13" x14ac:dyDescent="0.2">
      <c r="A74" s="10">
        <v>1</v>
      </c>
      <c r="B74" s="26" t="s">
        <v>166</v>
      </c>
      <c r="C74" s="24" t="s">
        <v>119</v>
      </c>
      <c r="D74" s="27" t="s">
        <v>119</v>
      </c>
      <c r="E74" s="27" t="s">
        <v>119</v>
      </c>
      <c r="F74" s="71" t="s">
        <v>119</v>
      </c>
      <c r="G74" s="27">
        <v>436.29442004938284</v>
      </c>
      <c r="H74" s="27" t="s">
        <v>119</v>
      </c>
      <c r="I74" s="27">
        <v>0.74001447286586353</v>
      </c>
    </row>
    <row r="75" spans="1:13" x14ac:dyDescent="0.2">
      <c r="A75" s="10">
        <v>1</v>
      </c>
      <c r="B75" s="94" t="s">
        <v>167</v>
      </c>
      <c r="C75" s="95" t="s">
        <v>119</v>
      </c>
      <c r="D75" s="27" t="s">
        <v>119</v>
      </c>
      <c r="E75" s="91" t="s">
        <v>119</v>
      </c>
      <c r="F75" s="93" t="s">
        <v>119</v>
      </c>
      <c r="G75" s="91" t="s">
        <v>119</v>
      </c>
      <c r="H75" s="91">
        <v>16334.483127572017</v>
      </c>
      <c r="I75" s="27" t="s">
        <v>119</v>
      </c>
      <c r="L75" s="63">
        <f>SUM(G76:G80)</f>
        <v>16334.483127572017</v>
      </c>
      <c r="M75" s="245">
        <f>L75-H75</f>
        <v>0</v>
      </c>
    </row>
    <row r="76" spans="1:13" x14ac:dyDescent="0.2">
      <c r="A76" s="10">
        <v>1</v>
      </c>
      <c r="B76" s="26" t="s">
        <v>256</v>
      </c>
      <c r="C76" s="24" t="s">
        <v>119</v>
      </c>
      <c r="D76" s="27" t="s">
        <v>119</v>
      </c>
      <c r="E76" s="27" t="s">
        <v>119</v>
      </c>
      <c r="F76" s="71" t="s">
        <v>119</v>
      </c>
      <c r="G76" s="27">
        <v>229.13333333333335</v>
      </c>
      <c r="H76" s="27" t="s">
        <v>119</v>
      </c>
      <c r="I76" s="27">
        <v>0.3886411906516537</v>
      </c>
    </row>
    <row r="77" spans="1:13" x14ac:dyDescent="0.2">
      <c r="A77" s="10">
        <v>1</v>
      </c>
      <c r="B77" s="26" t="s">
        <v>257</v>
      </c>
      <c r="C77" s="24" t="s">
        <v>119</v>
      </c>
      <c r="D77" s="27" t="s">
        <v>119</v>
      </c>
      <c r="E77" s="27" t="s">
        <v>119</v>
      </c>
      <c r="F77" s="71" t="s">
        <v>119</v>
      </c>
      <c r="G77" s="27">
        <v>8954.7325102880659</v>
      </c>
      <c r="H77" s="27" t="s">
        <v>119</v>
      </c>
      <c r="I77" s="27">
        <v>15.188440084806921</v>
      </c>
    </row>
    <row r="78" spans="1:13" x14ac:dyDescent="0.2">
      <c r="A78" s="10">
        <v>1</v>
      </c>
      <c r="B78" s="26" t="s">
        <v>258</v>
      </c>
      <c r="C78" s="24" t="s">
        <v>119</v>
      </c>
      <c r="D78" s="27" t="s">
        <v>119</v>
      </c>
      <c r="E78" s="27" t="s">
        <v>119</v>
      </c>
      <c r="F78" s="71" t="s">
        <v>119</v>
      </c>
      <c r="G78" s="27">
        <v>2080.658436213992</v>
      </c>
      <c r="H78" s="27" t="s">
        <v>119</v>
      </c>
      <c r="I78" s="27">
        <v>3.5290787255874903</v>
      </c>
    </row>
    <row r="79" spans="1:13" x14ac:dyDescent="0.2">
      <c r="A79" s="10">
        <v>1</v>
      </c>
      <c r="B79" s="26" t="s">
        <v>259</v>
      </c>
      <c r="C79" s="24" t="s">
        <v>119</v>
      </c>
      <c r="D79" s="27" t="s">
        <v>119</v>
      </c>
      <c r="E79" s="27" t="s">
        <v>119</v>
      </c>
      <c r="F79" s="71" t="s">
        <v>119</v>
      </c>
      <c r="G79" s="27">
        <v>4938.2716049382716</v>
      </c>
      <c r="H79" s="27" t="s">
        <v>119</v>
      </c>
      <c r="I79" s="27">
        <v>8.3759779879449923</v>
      </c>
    </row>
    <row r="80" spans="1:13" x14ac:dyDescent="0.2">
      <c r="A80" s="10">
        <v>1</v>
      </c>
      <c r="B80" s="26" t="s">
        <v>260</v>
      </c>
      <c r="C80" s="24" t="s">
        <v>119</v>
      </c>
      <c r="D80" s="27" t="s">
        <v>119</v>
      </c>
      <c r="E80" s="27" t="s">
        <v>119</v>
      </c>
      <c r="F80" s="71" t="s">
        <v>119</v>
      </c>
      <c r="G80" s="27">
        <v>131.68724279835391</v>
      </c>
      <c r="H80" s="27" t="s">
        <v>119</v>
      </c>
      <c r="I80" s="27">
        <v>0.22335941301186643</v>
      </c>
    </row>
    <row r="81" spans="1:13" hidden="1" x14ac:dyDescent="0.2">
      <c r="A81" s="10">
        <v>0</v>
      </c>
      <c r="B81" s="11">
        <v>0</v>
      </c>
      <c r="C81" s="9" t="s">
        <v>119</v>
      </c>
      <c r="D81" s="29" t="s">
        <v>119</v>
      </c>
      <c r="E81" s="77" t="s">
        <v>119</v>
      </c>
      <c r="F81" s="75" t="s">
        <v>119</v>
      </c>
      <c r="G81" s="83" t="s">
        <v>119</v>
      </c>
      <c r="H81" s="9" t="s">
        <v>119</v>
      </c>
      <c r="I81" s="24" t="s">
        <v>119</v>
      </c>
    </row>
    <row r="82" spans="1:13" x14ac:dyDescent="0.2">
      <c r="A82" s="10">
        <v>1</v>
      </c>
      <c r="B82" s="94" t="s">
        <v>169</v>
      </c>
      <c r="C82" s="95" t="s">
        <v>119</v>
      </c>
      <c r="D82" s="27" t="s">
        <v>119</v>
      </c>
      <c r="E82" s="91" t="s">
        <v>119</v>
      </c>
      <c r="F82" s="93" t="s">
        <v>119</v>
      </c>
      <c r="G82" s="91" t="s">
        <v>119</v>
      </c>
      <c r="H82" s="91">
        <v>7042.2831175071033</v>
      </c>
      <c r="I82" s="27" t="s">
        <v>119</v>
      </c>
      <c r="L82" s="63">
        <f>SUM(G83:G84)</f>
        <v>7042.2831175071033</v>
      </c>
      <c r="M82" s="245">
        <f>L82-H82</f>
        <v>0</v>
      </c>
    </row>
    <row r="83" spans="1:13" x14ac:dyDescent="0.2">
      <c r="A83" s="10">
        <v>1</v>
      </c>
      <c r="B83" s="31" t="s">
        <v>170</v>
      </c>
      <c r="C83" s="24" t="s">
        <v>119</v>
      </c>
      <c r="D83" s="27">
        <v>194.34630993548592</v>
      </c>
      <c r="E83" s="27" t="s">
        <v>119</v>
      </c>
      <c r="F83" s="71">
        <v>20.129398983321597</v>
      </c>
      <c r="G83" s="27">
        <v>3912.0744136276739</v>
      </c>
      <c r="H83" s="27" t="s">
        <v>119</v>
      </c>
      <c r="I83" s="27">
        <v>6.635408458089012</v>
      </c>
    </row>
    <row r="84" spans="1:13" x14ac:dyDescent="0.2">
      <c r="A84" s="10">
        <v>1</v>
      </c>
      <c r="B84" s="31" t="s">
        <v>171</v>
      </c>
      <c r="C84" s="24" t="s">
        <v>119</v>
      </c>
      <c r="D84" s="27">
        <v>533.96630896945237</v>
      </c>
      <c r="E84" s="27" t="s">
        <v>119</v>
      </c>
      <c r="F84" s="71">
        <v>5.8621839080459761</v>
      </c>
      <c r="G84" s="27">
        <v>3130.2087038794293</v>
      </c>
      <c r="H84" s="27" t="s">
        <v>119</v>
      </c>
      <c r="I84" s="27">
        <v>5.3092582382770042</v>
      </c>
    </row>
    <row r="85" spans="1:13" x14ac:dyDescent="0.2">
      <c r="A85" s="10">
        <v>1</v>
      </c>
      <c r="B85" s="94" t="s">
        <v>172</v>
      </c>
      <c r="C85" s="95" t="s">
        <v>119</v>
      </c>
      <c r="D85" s="91" t="s">
        <v>119</v>
      </c>
      <c r="E85" s="91" t="s">
        <v>119</v>
      </c>
      <c r="F85" s="93" t="s">
        <v>119</v>
      </c>
      <c r="G85" s="91" t="s">
        <v>119</v>
      </c>
      <c r="H85" s="91">
        <v>2710.2266173482576</v>
      </c>
      <c r="I85" s="27" t="s">
        <v>119</v>
      </c>
      <c r="L85" s="63">
        <f>SUM(G87:G91)</f>
        <v>2710.2266173482576</v>
      </c>
      <c r="M85" s="245">
        <f>L85-H85</f>
        <v>0</v>
      </c>
    </row>
    <row r="86" spans="1:13" hidden="1" x14ac:dyDescent="0.2">
      <c r="A86" s="10">
        <v>0</v>
      </c>
      <c r="B86" s="12" t="s">
        <v>173</v>
      </c>
      <c r="C86" s="9" t="s">
        <v>119</v>
      </c>
      <c r="D86" s="76" t="s">
        <v>119</v>
      </c>
      <c r="E86" s="77" t="s">
        <v>119</v>
      </c>
      <c r="F86" s="84" t="s">
        <v>119</v>
      </c>
      <c r="G86" s="8" t="s">
        <v>119</v>
      </c>
      <c r="H86" s="9" t="s">
        <v>119</v>
      </c>
      <c r="I86" s="24" t="s">
        <v>119</v>
      </c>
    </row>
    <row r="87" spans="1:13" x14ac:dyDescent="0.2">
      <c r="A87" s="10">
        <v>1</v>
      </c>
      <c r="B87" s="31" t="s">
        <v>174</v>
      </c>
      <c r="C87" s="24" t="s">
        <v>119</v>
      </c>
      <c r="D87" s="27" t="s">
        <v>119</v>
      </c>
      <c r="E87" s="27" t="s">
        <v>119</v>
      </c>
      <c r="F87" s="71" t="s">
        <v>119</v>
      </c>
      <c r="G87" s="27">
        <v>1013.2410467016972</v>
      </c>
      <c r="H87" s="27" t="s">
        <v>119</v>
      </c>
      <c r="I87" s="27">
        <v>1.7185941524902912</v>
      </c>
    </row>
    <row r="88" spans="1:13" x14ac:dyDescent="0.2">
      <c r="A88" s="10">
        <v>1</v>
      </c>
      <c r="B88" s="31" t="s">
        <v>175</v>
      </c>
      <c r="C88" s="24" t="s">
        <v>119</v>
      </c>
      <c r="D88" s="27" t="s">
        <v>119</v>
      </c>
      <c r="E88" s="27" t="s">
        <v>119</v>
      </c>
      <c r="F88" s="71" t="s">
        <v>119</v>
      </c>
      <c r="G88" s="27">
        <v>1117.4441050771561</v>
      </c>
      <c r="H88" s="27" t="s">
        <v>119</v>
      </c>
      <c r="I88" s="27">
        <v>1.8953366634442428</v>
      </c>
    </row>
    <row r="89" spans="1:13" x14ac:dyDescent="0.2">
      <c r="A89" s="10">
        <v>1</v>
      </c>
      <c r="B89" s="31" t="s">
        <v>176</v>
      </c>
      <c r="C89" s="24" t="s">
        <v>119</v>
      </c>
      <c r="D89" s="27" t="s">
        <v>119</v>
      </c>
      <c r="E89" s="27" t="s">
        <v>119</v>
      </c>
      <c r="F89" s="71" t="s">
        <v>119</v>
      </c>
      <c r="G89" s="27">
        <v>579.54146556940452</v>
      </c>
      <c r="H89" s="27" t="s">
        <v>119</v>
      </c>
      <c r="I89" s="27">
        <v>0.98298087813891932</v>
      </c>
      <c r="L89" s="63"/>
      <c r="M89" s="218">
        <v>93.850572470463717</v>
      </c>
    </row>
    <row r="90" spans="1:13" hidden="1" x14ac:dyDescent="0.2">
      <c r="A90" s="10">
        <v>0</v>
      </c>
      <c r="B90" s="11">
        <v>0</v>
      </c>
      <c r="C90" s="9" t="s">
        <v>119</v>
      </c>
      <c r="D90" s="9" t="s">
        <v>119</v>
      </c>
      <c r="E90" s="77" t="s">
        <v>119</v>
      </c>
      <c r="F90" s="75" t="s">
        <v>119</v>
      </c>
      <c r="G90" s="27" t="s">
        <v>119</v>
      </c>
      <c r="H90" s="26" t="s">
        <v>119</v>
      </c>
      <c r="I90" s="24" t="s">
        <v>119</v>
      </c>
    </row>
    <row r="91" spans="1:13" hidden="1" x14ac:dyDescent="0.2">
      <c r="A91" s="10">
        <v>0</v>
      </c>
      <c r="B91" s="12" t="s">
        <v>177</v>
      </c>
      <c r="C91" s="9" t="s">
        <v>119</v>
      </c>
      <c r="D91" s="85" t="s">
        <v>119</v>
      </c>
      <c r="E91" s="77" t="s">
        <v>119</v>
      </c>
      <c r="F91" s="75" t="s">
        <v>119</v>
      </c>
      <c r="G91" s="86" t="s">
        <v>119</v>
      </c>
      <c r="H91" s="9" t="s">
        <v>119</v>
      </c>
      <c r="I91" s="24" t="s">
        <v>119</v>
      </c>
    </row>
    <row r="92" spans="1:13" x14ac:dyDescent="0.2">
      <c r="A92" s="10">
        <v>1</v>
      </c>
      <c r="B92" s="31" t="s">
        <v>178</v>
      </c>
      <c r="C92" s="24" t="s">
        <v>119</v>
      </c>
      <c r="D92" s="27" t="s">
        <v>119</v>
      </c>
      <c r="E92" s="27" t="s">
        <v>119</v>
      </c>
      <c r="F92" s="71" t="s">
        <v>119</v>
      </c>
      <c r="G92" s="27">
        <v>3903.4969907059885</v>
      </c>
      <c r="H92" s="27" t="s">
        <v>119</v>
      </c>
      <c r="I92" s="27">
        <v>6.6208599862079831</v>
      </c>
      <c r="L92" s="63">
        <f>+G92</f>
        <v>3903.4969907059885</v>
      </c>
    </row>
    <row r="93" spans="1:13" hidden="1" x14ac:dyDescent="0.2">
      <c r="A93" s="10">
        <v>0</v>
      </c>
      <c r="B93" s="9">
        <v>0</v>
      </c>
      <c r="C93" s="9" t="s">
        <v>119</v>
      </c>
      <c r="D93" s="9" t="s">
        <v>119</v>
      </c>
      <c r="E93" s="77" t="s">
        <v>119</v>
      </c>
      <c r="F93" s="75" t="s">
        <v>119</v>
      </c>
      <c r="G93" s="27" t="s">
        <v>119</v>
      </c>
      <c r="H93" s="24" t="s">
        <v>119</v>
      </c>
      <c r="I93" s="24" t="s">
        <v>119</v>
      </c>
    </row>
    <row r="94" spans="1:13" x14ac:dyDescent="0.2">
      <c r="A94" s="10">
        <v>1</v>
      </c>
      <c r="B94" s="37" t="s">
        <v>4</v>
      </c>
      <c r="C94" s="38" t="s">
        <v>119</v>
      </c>
      <c r="D94" s="64" t="s">
        <v>119</v>
      </c>
      <c r="E94" s="65" t="s">
        <v>119</v>
      </c>
      <c r="F94" s="155" t="s">
        <v>119</v>
      </c>
      <c r="G94" s="39">
        <v>58957.552324583579</v>
      </c>
      <c r="H94" s="38" t="s">
        <v>119</v>
      </c>
      <c r="I94" s="38">
        <v>100.00000000000001</v>
      </c>
      <c r="L94" s="63">
        <f>SUM(L31:L92)</f>
        <v>58957.552324583572</v>
      </c>
    </row>
    <row r="95" spans="1:13" hidden="1" x14ac:dyDescent="0.2">
      <c r="A95" s="10">
        <v>0</v>
      </c>
      <c r="B95" s="12" t="s">
        <v>49</v>
      </c>
      <c r="C95" s="9" t="s">
        <v>119</v>
      </c>
      <c r="D95" s="9" t="s">
        <v>119</v>
      </c>
      <c r="E95" s="77" t="s">
        <v>119</v>
      </c>
      <c r="F95" s="75" t="s">
        <v>119</v>
      </c>
      <c r="G95" s="27" t="s">
        <v>119</v>
      </c>
      <c r="H95" s="24" t="s">
        <v>119</v>
      </c>
      <c r="I95" s="9" t="s">
        <v>119</v>
      </c>
    </row>
    <row r="96" spans="1:13" hidden="1" x14ac:dyDescent="0.2">
      <c r="A96" s="10">
        <v>0</v>
      </c>
      <c r="B96" s="76">
        <v>0</v>
      </c>
      <c r="C96" s="9" t="s">
        <v>119</v>
      </c>
      <c r="D96" s="76" t="s">
        <v>119</v>
      </c>
      <c r="E96" s="77" t="s">
        <v>119</v>
      </c>
      <c r="F96" s="77" t="s">
        <v>119</v>
      </c>
      <c r="G96" s="78" t="s">
        <v>119</v>
      </c>
      <c r="H96" s="24" t="s">
        <v>119</v>
      </c>
      <c r="I96" s="9" t="s">
        <v>119</v>
      </c>
    </row>
    <row r="97" spans="1:12" hidden="1" x14ac:dyDescent="0.2">
      <c r="A97" s="10">
        <v>0</v>
      </c>
      <c r="B97" s="76">
        <v>0</v>
      </c>
      <c r="C97" s="9" t="s">
        <v>119</v>
      </c>
      <c r="D97" s="76" t="s">
        <v>119</v>
      </c>
      <c r="E97" s="77" t="s">
        <v>119</v>
      </c>
      <c r="F97" s="77" t="s">
        <v>119</v>
      </c>
      <c r="G97" s="78" t="s">
        <v>119</v>
      </c>
      <c r="H97" s="9" t="s">
        <v>119</v>
      </c>
      <c r="I97" s="9" t="s">
        <v>119</v>
      </c>
    </row>
    <row r="98" spans="1:12" hidden="1" x14ac:dyDescent="0.2">
      <c r="A98" s="10">
        <v>0</v>
      </c>
      <c r="B98" s="76">
        <v>0</v>
      </c>
      <c r="C98" s="9" t="s">
        <v>119</v>
      </c>
      <c r="D98" s="76" t="s">
        <v>119</v>
      </c>
      <c r="E98" s="77" t="s">
        <v>119</v>
      </c>
      <c r="F98" s="77" t="s">
        <v>119</v>
      </c>
      <c r="G98" s="78" t="s">
        <v>119</v>
      </c>
      <c r="H98" s="9" t="s">
        <v>119</v>
      </c>
      <c r="I98" s="9" t="s">
        <v>119</v>
      </c>
    </row>
    <row r="99" spans="1:12" x14ac:dyDescent="0.2">
      <c r="A99" s="10">
        <v>1</v>
      </c>
      <c r="B99" s="41" t="s">
        <v>5</v>
      </c>
      <c r="C99" s="42" t="s">
        <v>119</v>
      </c>
      <c r="D99" s="66" t="s">
        <v>119</v>
      </c>
      <c r="E99" s="66" t="s">
        <v>119</v>
      </c>
      <c r="F99" s="156" t="s">
        <v>119</v>
      </c>
      <c r="G99" s="41">
        <v>58957.552324583579</v>
      </c>
      <c r="H99" s="57" t="s">
        <v>119</v>
      </c>
      <c r="I99" s="57" t="s">
        <v>119</v>
      </c>
    </row>
    <row r="100" spans="1:12" x14ac:dyDescent="0.2">
      <c r="A100" s="10">
        <v>1</v>
      </c>
      <c r="B100" s="33" t="s">
        <v>179</v>
      </c>
      <c r="C100" s="42" t="s">
        <v>119</v>
      </c>
      <c r="D100" s="67" t="s">
        <v>119</v>
      </c>
      <c r="E100" s="59" t="s">
        <v>119</v>
      </c>
      <c r="F100" s="170">
        <v>1.1791510464916717</v>
      </c>
      <c r="G100" s="35" t="s">
        <v>119</v>
      </c>
      <c r="H100" s="59" t="s">
        <v>119</v>
      </c>
      <c r="I100" s="59" t="s">
        <v>119</v>
      </c>
    </row>
    <row r="101" spans="1:12" hidden="1" x14ac:dyDescent="0.2">
      <c r="A101" s="10">
        <v>0</v>
      </c>
      <c r="B101" s="12">
        <v>0</v>
      </c>
      <c r="C101" s="9" t="s">
        <v>119</v>
      </c>
      <c r="D101" s="26" t="s">
        <v>119</v>
      </c>
      <c r="E101" s="26" t="s">
        <v>119</v>
      </c>
      <c r="F101" s="27" t="s">
        <v>119</v>
      </c>
      <c r="G101" s="30" t="s">
        <v>119</v>
      </c>
      <c r="H101" s="9" t="s">
        <v>119</v>
      </c>
      <c r="I101" s="9" t="s">
        <v>119</v>
      </c>
    </row>
    <row r="102" spans="1:12" hidden="1" x14ac:dyDescent="0.2">
      <c r="A102" s="10">
        <v>0</v>
      </c>
      <c r="B102" s="12">
        <v>0</v>
      </c>
      <c r="C102" s="87" t="s">
        <v>119</v>
      </c>
      <c r="D102" s="25" t="s">
        <v>119</v>
      </c>
      <c r="E102" s="25" t="s">
        <v>119</v>
      </c>
      <c r="F102" s="25" t="s">
        <v>119</v>
      </c>
      <c r="G102" s="40" t="s">
        <v>119</v>
      </c>
      <c r="H102" s="9" t="s">
        <v>119</v>
      </c>
      <c r="I102" s="9" t="s">
        <v>119</v>
      </c>
    </row>
    <row r="103" spans="1:12" x14ac:dyDescent="0.2">
      <c r="A103" s="10">
        <v>1</v>
      </c>
      <c r="B103" s="43" t="s">
        <v>6</v>
      </c>
      <c r="C103" s="24" t="s">
        <v>119</v>
      </c>
      <c r="D103" s="24" t="s">
        <v>119</v>
      </c>
      <c r="E103" s="26" t="s">
        <v>119</v>
      </c>
      <c r="F103" s="71" t="s">
        <v>119</v>
      </c>
      <c r="G103" s="27" t="s">
        <v>119</v>
      </c>
      <c r="H103" s="24">
        <v>1662.1844751858662</v>
      </c>
      <c r="I103" s="24" t="s">
        <v>119</v>
      </c>
    </row>
    <row r="104" spans="1:12" x14ac:dyDescent="0.2">
      <c r="A104" s="10">
        <v>1</v>
      </c>
      <c r="B104" s="43" t="s">
        <v>180</v>
      </c>
      <c r="C104" s="24" t="s">
        <v>119</v>
      </c>
      <c r="D104" s="24" t="s">
        <v>119</v>
      </c>
      <c r="E104" s="26" t="s">
        <v>119</v>
      </c>
      <c r="F104" s="71" t="s">
        <v>119</v>
      </c>
      <c r="G104" s="27" t="s">
        <v>119</v>
      </c>
      <c r="H104" s="24">
        <v>1662.1844751858662</v>
      </c>
      <c r="I104" s="24" t="s">
        <v>119</v>
      </c>
    </row>
    <row r="105" spans="1:12" x14ac:dyDescent="0.2">
      <c r="A105" s="10">
        <v>1</v>
      </c>
      <c r="B105" s="26" t="s">
        <v>181</v>
      </c>
      <c r="C105" s="24" t="s">
        <v>119</v>
      </c>
      <c r="D105" s="271">
        <v>3912.0744136276739</v>
      </c>
      <c r="E105" s="271" t="s">
        <v>119</v>
      </c>
      <c r="F105" s="271">
        <v>0.27195433341851943</v>
      </c>
      <c r="G105" s="26">
        <v>54.390866683703884</v>
      </c>
      <c r="H105" s="24" t="s">
        <v>119</v>
      </c>
      <c r="I105" s="24" t="s">
        <v>119</v>
      </c>
    </row>
    <row r="106" spans="1:12" x14ac:dyDescent="0.2">
      <c r="A106" s="10">
        <v>1</v>
      </c>
      <c r="B106" s="26" t="s">
        <v>182</v>
      </c>
      <c r="C106" s="24" t="s">
        <v>119</v>
      </c>
      <c r="D106" s="26" t="s">
        <v>119</v>
      </c>
      <c r="E106" s="26" t="s">
        <v>119</v>
      </c>
      <c r="F106" s="26">
        <v>332</v>
      </c>
      <c r="G106" s="26" t="s">
        <v>119</v>
      </c>
      <c r="H106" s="24" t="s">
        <v>119</v>
      </c>
      <c r="I106" s="24" t="s">
        <v>119</v>
      </c>
    </row>
    <row r="107" spans="1:12" x14ac:dyDescent="0.2">
      <c r="A107" s="10">
        <v>1</v>
      </c>
      <c r="B107" s="11" t="s">
        <v>183</v>
      </c>
      <c r="C107" s="9" t="s">
        <v>119</v>
      </c>
      <c r="D107" s="76">
        <v>1</v>
      </c>
      <c r="E107" s="77" t="s">
        <v>119</v>
      </c>
      <c r="F107" s="26">
        <v>172.59</v>
      </c>
      <c r="G107" s="26">
        <v>172.59</v>
      </c>
      <c r="H107" s="9" t="s">
        <v>119</v>
      </c>
      <c r="I107" s="9" t="s">
        <v>119</v>
      </c>
    </row>
    <row r="108" spans="1:12" x14ac:dyDescent="0.2">
      <c r="A108" s="10">
        <v>1</v>
      </c>
      <c r="B108" s="11" t="s">
        <v>184</v>
      </c>
      <c r="C108" s="9" t="s">
        <v>119</v>
      </c>
      <c r="D108" s="76">
        <v>1</v>
      </c>
      <c r="E108" s="77" t="s">
        <v>119</v>
      </c>
      <c r="F108" s="271">
        <v>0.56755089230060951</v>
      </c>
      <c r="G108" s="26">
        <v>97.953608502162197</v>
      </c>
      <c r="H108" s="24" t="s">
        <v>119</v>
      </c>
      <c r="I108" s="9" t="s">
        <v>119</v>
      </c>
    </row>
    <row r="109" spans="1:12" x14ac:dyDescent="0.2">
      <c r="A109" s="10">
        <v>1</v>
      </c>
      <c r="B109" s="11" t="s">
        <v>185</v>
      </c>
      <c r="C109" s="9" t="s">
        <v>119</v>
      </c>
      <c r="D109" s="76">
        <v>1</v>
      </c>
      <c r="E109" s="77" t="s">
        <v>119</v>
      </c>
      <c r="F109" s="26">
        <v>1337.25</v>
      </c>
      <c r="G109" s="26">
        <v>1337.25</v>
      </c>
      <c r="H109" s="24" t="s">
        <v>119</v>
      </c>
      <c r="I109" s="9" t="s">
        <v>119</v>
      </c>
    </row>
    <row r="110" spans="1:12" hidden="1" x14ac:dyDescent="0.2">
      <c r="A110" s="10">
        <v>0</v>
      </c>
      <c r="B110" s="11" t="s">
        <v>186</v>
      </c>
      <c r="C110" s="9" t="s">
        <v>119</v>
      </c>
      <c r="D110" s="76" t="s">
        <v>119</v>
      </c>
      <c r="E110" s="77" t="s">
        <v>119</v>
      </c>
      <c r="F110" s="77" t="s">
        <v>119</v>
      </c>
      <c r="G110" s="78" t="s">
        <v>119</v>
      </c>
      <c r="H110" s="9" t="s">
        <v>119</v>
      </c>
      <c r="I110" s="9" t="s">
        <v>119</v>
      </c>
    </row>
    <row r="111" spans="1:12" hidden="1" x14ac:dyDescent="0.2">
      <c r="A111" s="10">
        <v>0</v>
      </c>
      <c r="B111" s="88" t="s">
        <v>187</v>
      </c>
      <c r="C111" s="9" t="s">
        <v>119</v>
      </c>
      <c r="D111" s="76" t="s">
        <v>119</v>
      </c>
      <c r="E111" s="77" t="s">
        <v>119</v>
      </c>
      <c r="F111" s="85" t="s">
        <v>119</v>
      </c>
      <c r="G111" s="89" t="s">
        <v>119</v>
      </c>
      <c r="H111" s="24" t="s">
        <v>119</v>
      </c>
      <c r="I111" s="9" t="s">
        <v>119</v>
      </c>
    </row>
    <row r="112" spans="1:12" x14ac:dyDescent="0.2">
      <c r="A112" s="10">
        <v>1</v>
      </c>
      <c r="B112" s="33" t="s">
        <v>7</v>
      </c>
      <c r="C112" s="34" t="s">
        <v>119</v>
      </c>
      <c r="D112" s="34" t="s">
        <v>119</v>
      </c>
      <c r="E112" s="35" t="s">
        <v>119</v>
      </c>
      <c r="F112" s="157" t="s">
        <v>119</v>
      </c>
      <c r="G112" s="36">
        <v>57295.367849397713</v>
      </c>
      <c r="H112" s="35" t="s">
        <v>119</v>
      </c>
      <c r="I112" s="34" t="s">
        <v>119</v>
      </c>
      <c r="L112" s="63" t="e">
        <f>+L94-G105-G106</f>
        <v>#VALUE!</v>
      </c>
    </row>
    <row r="113" spans="1:14" x14ac:dyDescent="0.2">
      <c r="A113" s="10">
        <v>1</v>
      </c>
      <c r="B113" s="33" t="s">
        <v>8</v>
      </c>
      <c r="C113" s="42" t="s">
        <v>119</v>
      </c>
      <c r="D113" s="42" t="s">
        <v>119</v>
      </c>
      <c r="E113" s="41" t="s">
        <v>119</v>
      </c>
      <c r="F113" s="158">
        <v>1.1459073569879543</v>
      </c>
      <c r="G113" s="60" t="s">
        <v>119</v>
      </c>
      <c r="H113" s="42" t="s">
        <v>119</v>
      </c>
      <c r="I113" s="42" t="s">
        <v>119</v>
      </c>
      <c r="L113" s="10" t="e">
        <f>L112/G9-F113</f>
        <v>#VALUE!</v>
      </c>
      <c r="N113" s="10">
        <v>101.17053828116649</v>
      </c>
    </row>
    <row r="115" spans="1:14" x14ac:dyDescent="0.2">
      <c r="B115" s="176" t="s">
        <v>57</v>
      </c>
    </row>
  </sheetData>
  <autoFilter ref="A1:H113">
    <filterColumn colId="0">
      <filters>
        <filter val="1"/>
      </filters>
    </filterColumn>
  </autoFilter>
  <conditionalFormatting sqref="E25:E26 D22:D26 F22:I26 E22:E23 D20:I21 C33 D27:I27 E74:I80 I55:I73 I81 C3:I3 I86 D87:I89 I90:I91 I93 D92:I92 D31:I54 E82:I85 D55:D85 E55:H58 E59:F72 H59:H72">
    <cfRule type="cellIs" dxfId="2" priority="2" stopIfTrue="1" operator="equal">
      <formula>0</formula>
    </cfRule>
  </conditionalFormatting>
  <conditionalFormatting sqref="G59:G73">
    <cfRule type="cellIs" dxfId="1" priority="1" stopIfTrue="1" operator="equal">
      <formula>0</formula>
    </cfRule>
  </conditionalFormatting>
  <pageMargins left="0.75" right="0.75" top="1" bottom="1" header="0" footer="0"/>
  <pageSetup paperSize="9" scale="79" orientation="portrait" r:id="rId1"/>
  <headerFooter alignWithMargins="0"/>
  <colBreaks count="1" manualBreakCount="1">
    <brk id="9" max="1048575" man="1"/>
  </col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N115"/>
  <sheetViews>
    <sheetView workbookViewId="0"/>
  </sheetViews>
  <sheetFormatPr defaultRowHeight="12" x14ac:dyDescent="0.2"/>
  <cols>
    <col min="1" max="1" width="3.28515625" style="10" customWidth="1"/>
    <col min="2" max="2" width="40.7109375" style="10" customWidth="1"/>
    <col min="3" max="3" width="4.85546875" style="10" customWidth="1"/>
    <col min="4" max="4" width="10.28515625" style="10" bestFit="1" customWidth="1"/>
    <col min="5" max="5" width="4.85546875" style="10" customWidth="1"/>
    <col min="6" max="6" width="9.7109375" style="10" customWidth="1"/>
    <col min="7" max="7" width="9.140625" style="63"/>
    <col min="8" max="8" width="9.140625" style="10"/>
    <col min="9" max="9" width="6.5703125" style="23" customWidth="1"/>
    <col min="10" max="11" width="9.140625" style="10"/>
    <col min="12" max="14" width="9.140625" style="10" hidden="1" customWidth="1"/>
    <col min="15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63">
        <v>7</v>
      </c>
      <c r="H1" s="10">
        <v>8</v>
      </c>
    </row>
    <row r="2" spans="1:9" hidden="1" x14ac:dyDescent="0.2">
      <c r="G2" s="10"/>
    </row>
    <row r="3" spans="1:9" x14ac:dyDescent="0.2">
      <c r="A3" s="10">
        <v>1</v>
      </c>
      <c r="B3" s="95" t="s">
        <v>118</v>
      </c>
      <c r="C3" s="27" t="s">
        <v>119</v>
      </c>
      <c r="D3" s="27" t="s">
        <v>119</v>
      </c>
      <c r="E3" s="27" t="s">
        <v>119</v>
      </c>
      <c r="F3" s="27" t="s">
        <v>119</v>
      </c>
      <c r="G3" s="27" t="s">
        <v>119</v>
      </c>
      <c r="H3" s="27" t="s">
        <v>119</v>
      </c>
      <c r="I3" s="27" t="s">
        <v>119</v>
      </c>
    </row>
    <row r="4" spans="1:9" x14ac:dyDescent="0.2">
      <c r="A4" s="10">
        <v>1</v>
      </c>
      <c r="B4" s="95" t="s">
        <v>0</v>
      </c>
      <c r="C4" s="24" t="s">
        <v>119</v>
      </c>
      <c r="D4" s="24" t="s">
        <v>119</v>
      </c>
      <c r="E4" s="24" t="s">
        <v>119</v>
      </c>
      <c r="F4" s="24" t="s">
        <v>119</v>
      </c>
      <c r="G4" s="24" t="s">
        <v>119</v>
      </c>
      <c r="H4" s="24" t="s">
        <v>119</v>
      </c>
      <c r="I4" s="25" t="s">
        <v>119</v>
      </c>
    </row>
    <row r="5" spans="1:9" x14ac:dyDescent="0.2">
      <c r="A5" s="10">
        <v>1</v>
      </c>
      <c r="B5" s="24" t="s">
        <v>119</v>
      </c>
      <c r="C5" s="24" t="s">
        <v>119</v>
      </c>
      <c r="D5" s="61" t="s">
        <v>119</v>
      </c>
      <c r="E5" s="62" t="s">
        <v>119</v>
      </c>
      <c r="F5" s="62" t="s">
        <v>119</v>
      </c>
      <c r="G5" s="175" t="s">
        <v>120</v>
      </c>
      <c r="H5" s="62"/>
      <c r="I5" s="61" t="s">
        <v>119</v>
      </c>
    </row>
    <row r="6" spans="1:9" x14ac:dyDescent="0.2">
      <c r="A6" s="10">
        <v>1</v>
      </c>
      <c r="B6" s="79" t="s">
        <v>121</v>
      </c>
      <c r="C6" s="24" t="s">
        <v>119</v>
      </c>
      <c r="D6" s="61" t="s">
        <v>119</v>
      </c>
      <c r="E6" s="62" t="s">
        <v>119</v>
      </c>
      <c r="F6" s="62" t="s">
        <v>119</v>
      </c>
      <c r="G6" s="62" t="s">
        <v>119</v>
      </c>
      <c r="H6" s="62" t="s">
        <v>119</v>
      </c>
      <c r="I6" s="61" t="s">
        <v>119</v>
      </c>
    </row>
    <row r="7" spans="1:9" x14ac:dyDescent="0.2">
      <c r="A7" s="10">
        <v>1</v>
      </c>
      <c r="B7" s="95" t="s">
        <v>63</v>
      </c>
      <c r="C7" s="24" t="s">
        <v>119</v>
      </c>
      <c r="D7" s="61" t="s">
        <v>119</v>
      </c>
      <c r="E7" s="62" t="s">
        <v>119</v>
      </c>
      <c r="F7" s="62" t="s">
        <v>119</v>
      </c>
      <c r="G7" s="62" t="s">
        <v>119</v>
      </c>
      <c r="H7" s="62" t="s">
        <v>119</v>
      </c>
      <c r="I7" s="61" t="s">
        <v>119</v>
      </c>
    </row>
    <row r="8" spans="1:9" x14ac:dyDescent="0.2">
      <c r="A8" s="10">
        <v>1</v>
      </c>
      <c r="B8" s="24" t="s">
        <v>119</v>
      </c>
      <c r="C8" s="24" t="s">
        <v>119</v>
      </c>
      <c r="D8" s="61" t="s">
        <v>119</v>
      </c>
      <c r="E8" s="62" t="s">
        <v>119</v>
      </c>
      <c r="F8" s="62" t="s">
        <v>119</v>
      </c>
      <c r="G8" s="62" t="s">
        <v>119</v>
      </c>
      <c r="H8" s="62" t="s">
        <v>119</v>
      </c>
      <c r="I8" s="61" t="s">
        <v>119</v>
      </c>
    </row>
    <row r="9" spans="1:9" x14ac:dyDescent="0.2">
      <c r="A9" s="10">
        <v>1</v>
      </c>
      <c r="B9" s="95" t="s">
        <v>122</v>
      </c>
      <c r="C9" s="95" t="s">
        <v>119</v>
      </c>
      <c r="D9" s="101" t="s">
        <v>119</v>
      </c>
      <c r="E9" s="102" t="s">
        <v>119</v>
      </c>
      <c r="F9" s="102" t="s">
        <v>119</v>
      </c>
      <c r="G9" s="144">
        <v>120000</v>
      </c>
      <c r="H9" s="145" t="s">
        <v>1</v>
      </c>
      <c r="I9" s="61" t="s">
        <v>119</v>
      </c>
    </row>
    <row r="10" spans="1:9" x14ac:dyDescent="0.2">
      <c r="A10" s="10">
        <v>1</v>
      </c>
      <c r="B10" s="24" t="s">
        <v>119</v>
      </c>
      <c r="C10" s="24" t="s">
        <v>119</v>
      </c>
      <c r="D10" s="61" t="s">
        <v>119</v>
      </c>
      <c r="E10" s="62" t="s">
        <v>119</v>
      </c>
      <c r="F10" s="62" t="s">
        <v>119</v>
      </c>
      <c r="G10" s="96" t="s">
        <v>119</v>
      </c>
      <c r="H10" s="97" t="s">
        <v>119</v>
      </c>
      <c r="I10" s="61" t="s">
        <v>119</v>
      </c>
    </row>
    <row r="11" spans="1:9" x14ac:dyDescent="0.2">
      <c r="A11" s="10">
        <v>1</v>
      </c>
      <c r="B11" s="24" t="s">
        <v>123</v>
      </c>
      <c r="C11" s="24" t="s">
        <v>119</v>
      </c>
      <c r="D11" s="61" t="s">
        <v>119</v>
      </c>
      <c r="E11" s="62" t="s">
        <v>119</v>
      </c>
      <c r="F11" s="62" t="s">
        <v>119</v>
      </c>
      <c r="G11" s="179">
        <v>133333.33333333334</v>
      </c>
      <c r="H11" s="97" t="s">
        <v>1</v>
      </c>
      <c r="I11" s="61" t="s">
        <v>119</v>
      </c>
    </row>
    <row r="12" spans="1:9" x14ac:dyDescent="0.2">
      <c r="A12" s="10">
        <v>1</v>
      </c>
      <c r="B12" s="24" t="s">
        <v>124</v>
      </c>
      <c r="C12" s="24" t="s">
        <v>119</v>
      </c>
      <c r="D12" s="61" t="s">
        <v>119</v>
      </c>
      <c r="E12" s="62" t="s">
        <v>119</v>
      </c>
      <c r="F12" s="62" t="s">
        <v>119</v>
      </c>
      <c r="G12" s="179">
        <v>10</v>
      </c>
      <c r="H12" s="73" t="s">
        <v>2</v>
      </c>
      <c r="I12" s="61" t="s">
        <v>119</v>
      </c>
    </row>
    <row r="13" spans="1:9" x14ac:dyDescent="0.2">
      <c r="A13" s="10">
        <v>1</v>
      </c>
      <c r="B13" s="24" t="s">
        <v>119</v>
      </c>
      <c r="C13" s="24" t="s">
        <v>119</v>
      </c>
      <c r="D13" s="61" t="s">
        <v>119</v>
      </c>
      <c r="E13" s="62" t="s">
        <v>119</v>
      </c>
      <c r="F13" s="62" t="s">
        <v>119</v>
      </c>
      <c r="G13" s="179" t="s">
        <v>119</v>
      </c>
      <c r="H13" s="62" t="s">
        <v>119</v>
      </c>
      <c r="I13" s="61" t="s">
        <v>119</v>
      </c>
    </row>
    <row r="14" spans="1:9" hidden="1" x14ac:dyDescent="0.2">
      <c r="A14" s="10">
        <v>0</v>
      </c>
      <c r="B14" s="24" t="s">
        <v>119</v>
      </c>
      <c r="C14" s="24" t="s">
        <v>119</v>
      </c>
      <c r="D14" s="61" t="s">
        <v>119</v>
      </c>
      <c r="E14" s="62" t="s">
        <v>119</v>
      </c>
      <c r="F14" s="62" t="s">
        <v>119</v>
      </c>
      <c r="G14" s="40" t="s">
        <v>119</v>
      </c>
      <c r="H14" s="73" t="s">
        <v>119</v>
      </c>
      <c r="I14" s="61" t="s">
        <v>119</v>
      </c>
    </row>
    <row r="15" spans="1:9" x14ac:dyDescent="0.2">
      <c r="A15" s="10">
        <v>1</v>
      </c>
      <c r="B15" s="24" t="s">
        <v>125</v>
      </c>
      <c r="C15" s="24" t="s">
        <v>119</v>
      </c>
      <c r="D15" s="61" t="s">
        <v>119</v>
      </c>
      <c r="E15" s="62" t="s">
        <v>119</v>
      </c>
      <c r="F15" s="62" t="s">
        <v>119</v>
      </c>
      <c r="G15" s="248">
        <v>0.5</v>
      </c>
      <c r="H15" s="73" t="s">
        <v>3</v>
      </c>
      <c r="I15" s="61" t="s">
        <v>119</v>
      </c>
    </row>
    <row r="16" spans="1:9" x14ac:dyDescent="0.2">
      <c r="A16" s="10">
        <v>1</v>
      </c>
      <c r="B16" s="24" t="s">
        <v>126</v>
      </c>
      <c r="C16" s="24" t="s">
        <v>119</v>
      </c>
      <c r="D16" s="61" t="s">
        <v>119</v>
      </c>
      <c r="E16" s="62" t="s">
        <v>119</v>
      </c>
      <c r="F16" s="62" t="s">
        <v>119</v>
      </c>
      <c r="G16" s="179">
        <v>1</v>
      </c>
      <c r="H16" s="73" t="s">
        <v>127</v>
      </c>
      <c r="I16" s="61" t="s">
        <v>119</v>
      </c>
    </row>
    <row r="17" spans="1:14" x14ac:dyDescent="0.2">
      <c r="A17" s="10">
        <v>1</v>
      </c>
      <c r="B17" s="24" t="s">
        <v>119</v>
      </c>
      <c r="C17" s="24" t="s">
        <v>119</v>
      </c>
      <c r="D17" s="61" t="s">
        <v>119</v>
      </c>
      <c r="E17" s="62" t="s">
        <v>119</v>
      </c>
      <c r="F17" s="62" t="s">
        <v>119</v>
      </c>
      <c r="G17" s="179" t="s">
        <v>119</v>
      </c>
      <c r="H17" s="73" t="s">
        <v>119</v>
      </c>
      <c r="I17" s="61" t="s">
        <v>119</v>
      </c>
    </row>
    <row r="18" spans="1:14" x14ac:dyDescent="0.2">
      <c r="A18" s="10">
        <v>1</v>
      </c>
      <c r="B18" s="24" t="s">
        <v>128</v>
      </c>
      <c r="C18" s="25" t="s">
        <v>119</v>
      </c>
      <c r="D18" s="25" t="s">
        <v>119</v>
      </c>
      <c r="E18" s="25" t="s">
        <v>119</v>
      </c>
      <c r="F18" s="25" t="s">
        <v>119</v>
      </c>
      <c r="G18" s="179">
        <v>7.6959999999999997</v>
      </c>
      <c r="H18" s="73" t="s">
        <v>2</v>
      </c>
      <c r="I18" s="25" t="s">
        <v>119</v>
      </c>
    </row>
    <row r="19" spans="1:14" x14ac:dyDescent="0.2">
      <c r="A19" s="10">
        <v>1</v>
      </c>
      <c r="B19" s="24" t="s">
        <v>119</v>
      </c>
      <c r="C19" s="25" t="s">
        <v>119</v>
      </c>
      <c r="D19" s="61" t="s">
        <v>119</v>
      </c>
      <c r="E19" s="62" t="s">
        <v>119</v>
      </c>
      <c r="F19" s="62" t="s">
        <v>119</v>
      </c>
      <c r="G19" s="62" t="s">
        <v>119</v>
      </c>
      <c r="H19" s="62" t="s">
        <v>119</v>
      </c>
      <c r="I19" s="61" t="s">
        <v>119</v>
      </c>
    </row>
    <row r="20" spans="1:14" hidden="1" x14ac:dyDescent="0.2">
      <c r="A20" s="10">
        <v>0</v>
      </c>
      <c r="B20" s="24" t="s">
        <v>119</v>
      </c>
      <c r="C20" s="27" t="s">
        <v>119</v>
      </c>
      <c r="D20" s="27" t="s">
        <v>119</v>
      </c>
      <c r="E20" s="24" t="s">
        <v>119</v>
      </c>
      <c r="F20" s="28" t="s">
        <v>119</v>
      </c>
      <c r="G20" s="27" t="s">
        <v>119</v>
      </c>
      <c r="H20" s="24" t="s">
        <v>119</v>
      </c>
      <c r="I20" s="25" t="s">
        <v>119</v>
      </c>
    </row>
    <row r="21" spans="1:14" x14ac:dyDescent="0.2">
      <c r="A21" s="10">
        <v>1</v>
      </c>
      <c r="B21" s="24" t="s">
        <v>130</v>
      </c>
      <c r="C21" s="27" t="s">
        <v>119</v>
      </c>
      <c r="D21" s="27" t="s">
        <v>119</v>
      </c>
      <c r="E21" s="24" t="s">
        <v>119</v>
      </c>
      <c r="F21" s="24" t="s">
        <v>119</v>
      </c>
      <c r="G21" s="200">
        <v>25000</v>
      </c>
      <c r="H21" s="24" t="s">
        <v>131</v>
      </c>
      <c r="I21" s="24" t="s">
        <v>119</v>
      </c>
    </row>
    <row r="22" spans="1:14" hidden="1" x14ac:dyDescent="0.2">
      <c r="A22" s="10">
        <v>0</v>
      </c>
      <c r="B22" s="24" t="s">
        <v>119</v>
      </c>
      <c r="C22" s="27" t="s">
        <v>119</v>
      </c>
      <c r="D22" s="29" t="s">
        <v>119</v>
      </c>
      <c r="E22" s="24" t="s">
        <v>119</v>
      </c>
      <c r="F22" s="28" t="s">
        <v>119</v>
      </c>
      <c r="G22" s="27" t="s">
        <v>119</v>
      </c>
      <c r="H22" s="24" t="s">
        <v>119</v>
      </c>
      <c r="I22" s="24" t="s">
        <v>119</v>
      </c>
    </row>
    <row r="23" spans="1:14" hidden="1" x14ac:dyDescent="0.2">
      <c r="A23" s="10">
        <v>0</v>
      </c>
      <c r="B23" s="24" t="s">
        <v>119</v>
      </c>
      <c r="C23" s="27" t="s">
        <v>119</v>
      </c>
      <c r="D23" s="29" t="s">
        <v>119</v>
      </c>
      <c r="E23" s="24" t="s">
        <v>119</v>
      </c>
      <c r="F23" s="28" t="s">
        <v>119</v>
      </c>
      <c r="G23" s="27" t="s">
        <v>119</v>
      </c>
      <c r="H23" s="24" t="s">
        <v>119</v>
      </c>
      <c r="I23" s="24" t="s">
        <v>119</v>
      </c>
    </row>
    <row r="24" spans="1:14" ht="13.5" hidden="1" x14ac:dyDescent="0.2">
      <c r="A24" s="10">
        <v>0</v>
      </c>
      <c r="B24" s="24" t="s">
        <v>119</v>
      </c>
      <c r="C24" s="27" t="s">
        <v>119</v>
      </c>
      <c r="D24" s="29" t="s">
        <v>119</v>
      </c>
      <c r="E24" s="58" t="s">
        <v>119</v>
      </c>
      <c r="F24" s="28" t="s">
        <v>119</v>
      </c>
      <c r="G24" s="27" t="s">
        <v>119</v>
      </c>
      <c r="H24" s="24" t="s">
        <v>119</v>
      </c>
      <c r="I24" s="24" t="s">
        <v>119</v>
      </c>
    </row>
    <row r="25" spans="1:14" hidden="1" x14ac:dyDescent="0.2">
      <c r="A25" s="10">
        <v>0</v>
      </c>
      <c r="B25" s="24" t="s">
        <v>119</v>
      </c>
      <c r="C25" s="27" t="s">
        <v>119</v>
      </c>
      <c r="D25" s="27" t="s">
        <v>119</v>
      </c>
      <c r="E25" s="24" t="s">
        <v>119</v>
      </c>
      <c r="F25" s="28" t="s">
        <v>119</v>
      </c>
      <c r="G25" s="27" t="s">
        <v>119</v>
      </c>
      <c r="H25" s="24" t="s">
        <v>119</v>
      </c>
      <c r="I25" s="24" t="s">
        <v>119</v>
      </c>
    </row>
    <row r="26" spans="1:14" hidden="1" x14ac:dyDescent="0.2">
      <c r="A26" s="10">
        <v>0</v>
      </c>
      <c r="B26" s="24" t="s">
        <v>119</v>
      </c>
      <c r="C26" s="27" t="s">
        <v>119</v>
      </c>
      <c r="D26" s="29" t="s">
        <v>119</v>
      </c>
      <c r="E26" s="24" t="s">
        <v>119</v>
      </c>
      <c r="F26" s="28" t="s">
        <v>119</v>
      </c>
      <c r="G26" s="27" t="s">
        <v>119</v>
      </c>
      <c r="H26" s="24" t="s">
        <v>119</v>
      </c>
      <c r="I26" s="24" t="s">
        <v>119</v>
      </c>
    </row>
    <row r="27" spans="1:14" hidden="1" x14ac:dyDescent="0.2">
      <c r="A27" s="10">
        <v>0</v>
      </c>
      <c r="B27" s="24" t="s">
        <v>119</v>
      </c>
      <c r="C27" s="27" t="s">
        <v>119</v>
      </c>
      <c r="D27" s="27" t="s">
        <v>119</v>
      </c>
      <c r="E27" s="24" t="s">
        <v>119</v>
      </c>
      <c r="F27" s="28" t="s">
        <v>119</v>
      </c>
      <c r="G27" s="27" t="s">
        <v>119</v>
      </c>
      <c r="H27" s="24" t="s">
        <v>119</v>
      </c>
      <c r="I27" s="24" t="s">
        <v>119</v>
      </c>
    </row>
    <row r="28" spans="1:14" x14ac:dyDescent="0.2">
      <c r="A28" s="10">
        <v>1</v>
      </c>
      <c r="B28" s="24"/>
      <c r="C28" s="27" t="s">
        <v>119</v>
      </c>
      <c r="D28" s="61" t="s">
        <v>119</v>
      </c>
      <c r="E28" s="62" t="s">
        <v>119</v>
      </c>
      <c r="F28" s="62" t="s">
        <v>119</v>
      </c>
      <c r="G28" s="62" t="s">
        <v>119</v>
      </c>
      <c r="H28" s="62" t="s">
        <v>119</v>
      </c>
      <c r="I28" s="61" t="s">
        <v>119</v>
      </c>
      <c r="L28" s="10" t="s">
        <v>9</v>
      </c>
    </row>
    <row r="29" spans="1:14" x14ac:dyDescent="0.2">
      <c r="A29" s="10">
        <v>1</v>
      </c>
      <c r="B29" s="159">
        <v>0</v>
      </c>
      <c r="C29" s="160" t="s">
        <v>119</v>
      </c>
      <c r="D29" s="161" t="s">
        <v>132</v>
      </c>
      <c r="E29" s="162" t="s">
        <v>119</v>
      </c>
      <c r="F29" s="162" t="s">
        <v>133</v>
      </c>
      <c r="G29" s="162" t="s">
        <v>134</v>
      </c>
      <c r="H29" s="162" t="s">
        <v>119</v>
      </c>
      <c r="I29" s="161" t="s">
        <v>135</v>
      </c>
    </row>
    <row r="30" spans="1:14" x14ac:dyDescent="0.2">
      <c r="A30" s="10">
        <v>1</v>
      </c>
      <c r="B30" s="163" t="s">
        <v>136</v>
      </c>
      <c r="C30" s="164" t="s">
        <v>119</v>
      </c>
      <c r="D30" s="165" t="s">
        <v>3</v>
      </c>
      <c r="E30" s="165" t="s">
        <v>119</v>
      </c>
      <c r="F30" s="165" t="s">
        <v>137</v>
      </c>
      <c r="G30" s="165" t="s">
        <v>108</v>
      </c>
      <c r="H30" s="165" t="s">
        <v>119</v>
      </c>
      <c r="I30" s="166" t="s">
        <v>138</v>
      </c>
    </row>
    <row r="31" spans="1:14" x14ac:dyDescent="0.2">
      <c r="A31" s="10">
        <v>1</v>
      </c>
      <c r="B31" s="90" t="s">
        <v>139</v>
      </c>
      <c r="C31" s="91" t="s">
        <v>119</v>
      </c>
      <c r="D31" s="91" t="s">
        <v>119</v>
      </c>
      <c r="E31" s="91" t="s">
        <v>119</v>
      </c>
      <c r="F31" s="91" t="s">
        <v>119</v>
      </c>
      <c r="G31" s="91" t="s">
        <v>119</v>
      </c>
      <c r="H31" s="91">
        <v>211.02492593477706</v>
      </c>
      <c r="I31" s="27" t="s">
        <v>119</v>
      </c>
      <c r="L31" s="63">
        <f>+H31</f>
        <v>211.02492593477706</v>
      </c>
      <c r="N31" s="218">
        <v>96.299694205909731</v>
      </c>
    </row>
    <row r="32" spans="1:14" hidden="1" x14ac:dyDescent="0.2">
      <c r="A32" s="10">
        <v>0</v>
      </c>
      <c r="B32" s="11" t="s">
        <v>271</v>
      </c>
      <c r="C32" s="75" t="s">
        <v>119</v>
      </c>
      <c r="D32" s="7" t="s">
        <v>119</v>
      </c>
      <c r="E32" s="9" t="s">
        <v>119</v>
      </c>
      <c r="F32" s="81" t="s">
        <v>119</v>
      </c>
      <c r="G32" s="24" t="s">
        <v>119</v>
      </c>
      <c r="H32" s="24" t="s">
        <v>119</v>
      </c>
      <c r="I32" s="24" t="s">
        <v>119</v>
      </c>
    </row>
    <row r="33" spans="1:14" x14ac:dyDescent="0.2">
      <c r="A33" s="10">
        <v>1</v>
      </c>
      <c r="B33" s="26" t="s">
        <v>141</v>
      </c>
      <c r="C33" s="27" t="s">
        <v>119</v>
      </c>
      <c r="D33" s="27">
        <v>20000</v>
      </c>
      <c r="E33" s="27" t="s">
        <v>119</v>
      </c>
      <c r="F33" s="71">
        <v>1.0551246296738852E-2</v>
      </c>
      <c r="G33" s="27">
        <v>211.02492593477706</v>
      </c>
      <c r="H33" s="27" t="s">
        <v>119</v>
      </c>
      <c r="I33" s="27">
        <v>0.27266799331551572</v>
      </c>
    </row>
    <row r="34" spans="1:14" x14ac:dyDescent="0.2">
      <c r="A34" s="10">
        <v>1</v>
      </c>
      <c r="B34" s="43" t="s">
        <v>142</v>
      </c>
      <c r="C34" s="91" t="s">
        <v>119</v>
      </c>
      <c r="D34" s="91" t="s">
        <v>119</v>
      </c>
      <c r="E34" s="91" t="s">
        <v>119</v>
      </c>
      <c r="F34" s="93" t="s">
        <v>119</v>
      </c>
      <c r="G34" s="91" t="s">
        <v>119</v>
      </c>
      <c r="H34" s="91">
        <v>17302.225449852252</v>
      </c>
      <c r="I34" s="27" t="s">
        <v>119</v>
      </c>
      <c r="L34" s="10">
        <f>SUBTOTAL(9,G35:G58)</f>
        <v>17302.225449852249</v>
      </c>
      <c r="N34" s="218">
        <v>100.15530726136788</v>
      </c>
    </row>
    <row r="35" spans="1:14" x14ac:dyDescent="0.2">
      <c r="A35" s="10">
        <v>1</v>
      </c>
      <c r="B35" s="26" t="s">
        <v>144</v>
      </c>
      <c r="C35" s="27" t="s">
        <v>119</v>
      </c>
      <c r="D35" s="27">
        <v>25000</v>
      </c>
      <c r="E35" s="27" t="s">
        <v>119</v>
      </c>
      <c r="F35" s="71">
        <v>0.14860000000000001</v>
      </c>
      <c r="G35" s="27">
        <v>3715.0000000000005</v>
      </c>
      <c r="H35" s="27" t="s">
        <v>119</v>
      </c>
      <c r="I35" s="27">
        <v>4.8001987949055085</v>
      </c>
      <c r="M35" s="218">
        <v>99.996635375660333</v>
      </c>
    </row>
    <row r="36" spans="1:14" x14ac:dyDescent="0.2">
      <c r="A36" s="10">
        <v>1</v>
      </c>
      <c r="B36" s="26" t="s">
        <v>143</v>
      </c>
      <c r="C36" s="27" t="s">
        <v>119</v>
      </c>
      <c r="D36" s="27">
        <v>25000</v>
      </c>
      <c r="E36" s="27" t="s">
        <v>119</v>
      </c>
      <c r="F36" s="71">
        <v>8.6900000000000005E-2</v>
      </c>
      <c r="G36" s="27">
        <v>2172.5</v>
      </c>
      <c r="H36" s="27" t="s">
        <v>119</v>
      </c>
      <c r="I36" s="27">
        <v>2.8071149076533555</v>
      </c>
      <c r="M36" s="218">
        <v>100.04662702410212</v>
      </c>
    </row>
    <row r="37" spans="1:14" x14ac:dyDescent="0.2">
      <c r="A37" s="10">
        <v>1</v>
      </c>
      <c r="B37" s="26" t="s">
        <v>145</v>
      </c>
      <c r="C37" s="27" t="s">
        <v>119</v>
      </c>
      <c r="D37" s="27">
        <v>3</v>
      </c>
      <c r="E37" s="27" t="s">
        <v>119</v>
      </c>
      <c r="F37" s="71">
        <v>0.94000000000000006</v>
      </c>
      <c r="G37" s="27">
        <v>2.8200000000000003</v>
      </c>
      <c r="H37" s="27" t="s">
        <v>119</v>
      </c>
      <c r="I37" s="27">
        <v>3.643757900843481E-3</v>
      </c>
    </row>
    <row r="38" spans="1:14" x14ac:dyDescent="0.2">
      <c r="A38" s="10">
        <v>1</v>
      </c>
      <c r="B38" s="11" t="s">
        <v>265</v>
      </c>
      <c r="C38" s="75" t="s">
        <v>119</v>
      </c>
      <c r="D38" s="27">
        <v>6</v>
      </c>
      <c r="E38" s="9" t="s">
        <v>119</v>
      </c>
      <c r="F38" s="28">
        <v>7.36</v>
      </c>
      <c r="G38" s="27">
        <v>44.160000000000004</v>
      </c>
      <c r="H38" s="24" t="s">
        <v>119</v>
      </c>
      <c r="I38" s="24">
        <v>5.7059698191931962E-2</v>
      </c>
    </row>
    <row r="39" spans="1:14" x14ac:dyDescent="0.2">
      <c r="A39" s="10">
        <v>1</v>
      </c>
      <c r="B39" s="11" t="s">
        <v>148</v>
      </c>
      <c r="C39" s="75" t="s">
        <v>119</v>
      </c>
      <c r="D39" s="27">
        <v>1412.3002601263472</v>
      </c>
      <c r="E39" s="9" t="s">
        <v>119</v>
      </c>
      <c r="F39" s="28">
        <v>0.38703885782294628</v>
      </c>
      <c r="G39" s="27">
        <v>546.61507958235131</v>
      </c>
      <c r="H39" s="24" t="s">
        <v>119</v>
      </c>
      <c r="I39" s="24">
        <v>0.70628830317318458</v>
      </c>
      <c r="M39" s="218">
        <v>96.969082826639593</v>
      </c>
    </row>
    <row r="40" spans="1:14" hidden="1" x14ac:dyDescent="0.2">
      <c r="A40" s="10">
        <v>0</v>
      </c>
      <c r="B40" s="11" t="s">
        <v>53</v>
      </c>
      <c r="C40" s="75" t="s">
        <v>119</v>
      </c>
      <c r="D40" s="82">
        <v>194</v>
      </c>
      <c r="E40" s="9" t="s">
        <v>119</v>
      </c>
      <c r="F40" s="13" t="s">
        <v>119</v>
      </c>
      <c r="G40" s="27" t="s">
        <v>119</v>
      </c>
      <c r="H40" s="24" t="s">
        <v>119</v>
      </c>
      <c r="I40" s="24" t="s">
        <v>119</v>
      </c>
    </row>
    <row r="41" spans="1:14" hidden="1" x14ac:dyDescent="0.2">
      <c r="A41" s="10">
        <v>0</v>
      </c>
      <c r="B41" s="26" t="s">
        <v>12</v>
      </c>
      <c r="C41" s="27" t="s">
        <v>119</v>
      </c>
      <c r="D41" s="27">
        <v>13.333333333333343</v>
      </c>
      <c r="E41" s="27" t="s">
        <v>119</v>
      </c>
      <c r="F41" s="70" t="s">
        <v>119</v>
      </c>
      <c r="G41" s="27" t="s">
        <v>119</v>
      </c>
      <c r="H41" s="27" t="s">
        <v>119</v>
      </c>
      <c r="I41" s="27" t="s">
        <v>119</v>
      </c>
    </row>
    <row r="42" spans="1:14" hidden="1" x14ac:dyDescent="0.2">
      <c r="A42" s="10">
        <v>0</v>
      </c>
      <c r="B42" s="26" t="s">
        <v>54</v>
      </c>
      <c r="C42" s="27" t="s">
        <v>119</v>
      </c>
      <c r="D42" s="27">
        <v>440</v>
      </c>
      <c r="E42" s="27" t="s">
        <v>119</v>
      </c>
      <c r="F42" s="71" t="s">
        <v>119</v>
      </c>
      <c r="G42" s="27" t="s">
        <v>119</v>
      </c>
      <c r="H42" s="27" t="s">
        <v>119</v>
      </c>
      <c r="I42" s="27" t="s">
        <v>119</v>
      </c>
    </row>
    <row r="43" spans="1:14" x14ac:dyDescent="0.2">
      <c r="A43" s="10">
        <v>1</v>
      </c>
      <c r="B43" s="26" t="s">
        <v>149</v>
      </c>
      <c r="C43" s="27" t="s">
        <v>119</v>
      </c>
      <c r="D43" s="27" t="s">
        <v>119</v>
      </c>
      <c r="E43" s="27" t="s">
        <v>119</v>
      </c>
      <c r="F43" s="71" t="s">
        <v>119</v>
      </c>
      <c r="G43" s="27">
        <v>692.11028999999689</v>
      </c>
      <c r="H43" s="27" t="s">
        <v>119</v>
      </c>
      <c r="I43" s="27">
        <v>0.89428451682360344</v>
      </c>
    </row>
    <row r="44" spans="1:14" hidden="1" x14ac:dyDescent="0.2">
      <c r="A44" s="10">
        <v>0</v>
      </c>
      <c r="B44" s="26" t="s">
        <v>272</v>
      </c>
      <c r="C44" s="27" t="s">
        <v>119</v>
      </c>
      <c r="D44" s="27">
        <v>3</v>
      </c>
      <c r="E44" s="27" t="s">
        <v>119</v>
      </c>
      <c r="F44" s="71">
        <v>11.729999999999999</v>
      </c>
      <c r="G44" s="27">
        <v>35.19</v>
      </c>
      <c r="H44" s="27" t="s">
        <v>119</v>
      </c>
      <c r="I44" s="27">
        <v>4.5469446996695771E-2</v>
      </c>
    </row>
    <row r="45" spans="1:14" hidden="1" x14ac:dyDescent="0.2">
      <c r="A45" s="10">
        <v>0</v>
      </c>
      <c r="B45" s="26" t="s">
        <v>153</v>
      </c>
      <c r="C45" s="27" t="s">
        <v>119</v>
      </c>
      <c r="D45" s="27">
        <v>2</v>
      </c>
      <c r="E45" s="27" t="s">
        <v>119</v>
      </c>
      <c r="F45" s="71">
        <v>26.52</v>
      </c>
      <c r="G45" s="27">
        <v>53.04</v>
      </c>
      <c r="H45" s="27" t="s">
        <v>119</v>
      </c>
      <c r="I45" s="27">
        <v>6.8533659241396538E-2</v>
      </c>
    </row>
    <row r="46" spans="1:14" hidden="1" x14ac:dyDescent="0.2">
      <c r="A46" s="10">
        <v>0</v>
      </c>
      <c r="B46" s="26" t="s">
        <v>266</v>
      </c>
      <c r="C46" s="27" t="s">
        <v>119</v>
      </c>
      <c r="D46" s="27">
        <v>5</v>
      </c>
      <c r="E46" s="27" t="s">
        <v>119</v>
      </c>
      <c r="F46" s="71">
        <v>39.270000000000003</v>
      </c>
      <c r="G46" s="27">
        <v>196.35000000000002</v>
      </c>
      <c r="H46" s="27" t="s">
        <v>119</v>
      </c>
      <c r="I46" s="27">
        <v>0.25370633469170834</v>
      </c>
    </row>
    <row r="47" spans="1:14" hidden="1" x14ac:dyDescent="0.2">
      <c r="A47" s="10">
        <v>0</v>
      </c>
      <c r="B47" s="26" t="s">
        <v>156</v>
      </c>
      <c r="C47" s="27" t="s">
        <v>119</v>
      </c>
      <c r="D47" s="27">
        <v>2</v>
      </c>
      <c r="E47" s="27" t="s">
        <v>119</v>
      </c>
      <c r="F47" s="71">
        <v>43.655999999999999</v>
      </c>
      <c r="G47" s="27">
        <v>87.311999999999998</v>
      </c>
      <c r="H47" s="27" t="s">
        <v>119</v>
      </c>
      <c r="I47" s="27">
        <v>0.11281694675122197</v>
      </c>
    </row>
    <row r="48" spans="1:14" hidden="1" x14ac:dyDescent="0.2">
      <c r="A48" s="10">
        <v>0</v>
      </c>
      <c r="B48" s="26" t="s">
        <v>228</v>
      </c>
      <c r="C48" s="27" t="s">
        <v>119</v>
      </c>
      <c r="D48" s="27">
        <v>0.2</v>
      </c>
      <c r="E48" s="27" t="s">
        <v>119</v>
      </c>
      <c r="F48" s="71">
        <v>56.977200000000003</v>
      </c>
      <c r="G48" s="27">
        <v>11.395440000000001</v>
      </c>
      <c r="H48" s="27" t="s">
        <v>119</v>
      </c>
      <c r="I48" s="27">
        <v>1.4724193097016962E-2</v>
      </c>
    </row>
    <row r="49" spans="1:14" hidden="1" x14ac:dyDescent="0.2">
      <c r="A49" s="10">
        <v>0</v>
      </c>
      <c r="B49" s="26" t="s">
        <v>196</v>
      </c>
      <c r="C49" s="27" t="s">
        <v>119</v>
      </c>
      <c r="D49" s="27">
        <v>0.4</v>
      </c>
      <c r="E49" s="27" t="s">
        <v>119</v>
      </c>
      <c r="F49" s="71">
        <v>225.624</v>
      </c>
      <c r="G49" s="27">
        <v>90.249600000000001</v>
      </c>
      <c r="H49" s="27" t="s">
        <v>119</v>
      </c>
      <c r="I49" s="27">
        <v>0.11661265710920703</v>
      </c>
    </row>
    <row r="50" spans="1:14" hidden="1" x14ac:dyDescent="0.2">
      <c r="A50" s="10">
        <v>0</v>
      </c>
      <c r="B50" s="26" t="s">
        <v>152</v>
      </c>
      <c r="C50" s="27" t="s">
        <v>119</v>
      </c>
      <c r="D50" s="27">
        <v>0.125</v>
      </c>
      <c r="E50" s="27" t="s">
        <v>119</v>
      </c>
      <c r="F50" s="71">
        <v>128.82599999999999</v>
      </c>
      <c r="G50" s="27">
        <v>16.103249999999999</v>
      </c>
      <c r="H50" s="27" t="s">
        <v>119</v>
      </c>
      <c r="I50" s="27">
        <v>2.0807214332183611E-2</v>
      </c>
    </row>
    <row r="51" spans="1:14" hidden="1" x14ac:dyDescent="0.2">
      <c r="A51" s="10">
        <v>0</v>
      </c>
      <c r="B51" s="26" t="s">
        <v>273</v>
      </c>
      <c r="C51" s="27" t="s">
        <v>119</v>
      </c>
      <c r="D51" s="27">
        <v>0.75</v>
      </c>
      <c r="E51" s="27" t="s">
        <v>119</v>
      </c>
      <c r="F51" s="71">
        <v>112.2</v>
      </c>
      <c r="G51" s="27">
        <v>84.15</v>
      </c>
      <c r="H51" s="27" t="s">
        <v>119</v>
      </c>
      <c r="I51" s="27">
        <v>0.10873128629644642</v>
      </c>
    </row>
    <row r="52" spans="1:14" hidden="1" x14ac:dyDescent="0.2">
      <c r="A52" s="10">
        <v>0</v>
      </c>
      <c r="B52" s="26" t="s">
        <v>252</v>
      </c>
      <c r="C52" s="27" t="s">
        <v>119</v>
      </c>
      <c r="D52" s="27">
        <v>1</v>
      </c>
      <c r="E52" s="27" t="s">
        <v>119</v>
      </c>
      <c r="F52" s="71">
        <v>118.32000000000001</v>
      </c>
      <c r="G52" s="27">
        <v>118.32000000000001</v>
      </c>
      <c r="H52" s="27" t="s">
        <v>119</v>
      </c>
      <c r="I52" s="27">
        <v>0.15288277830773073</v>
      </c>
    </row>
    <row r="53" spans="1:14" x14ac:dyDescent="0.2">
      <c r="A53" s="10">
        <v>1</v>
      </c>
      <c r="B53" s="26" t="s">
        <v>267</v>
      </c>
      <c r="C53" s="27" t="s">
        <v>119</v>
      </c>
      <c r="D53" s="27">
        <v>6300</v>
      </c>
      <c r="E53" s="27" t="s">
        <v>119</v>
      </c>
      <c r="F53" s="71">
        <v>5.110424999999999E-2</v>
      </c>
      <c r="G53" s="27">
        <v>321.95677499999994</v>
      </c>
      <c r="H53" s="27" t="s">
        <v>119</v>
      </c>
      <c r="I53" s="27">
        <v>0.4160044477433818</v>
      </c>
    </row>
    <row r="54" spans="1:14" x14ac:dyDescent="0.2">
      <c r="A54" s="10">
        <v>1</v>
      </c>
      <c r="B54" s="26" t="s">
        <v>232</v>
      </c>
      <c r="C54" s="27" t="s">
        <v>119</v>
      </c>
      <c r="D54" s="27">
        <v>178</v>
      </c>
      <c r="E54" s="27" t="s">
        <v>119</v>
      </c>
      <c r="F54" s="71">
        <v>3.5</v>
      </c>
      <c r="G54" s="27">
        <v>623</v>
      </c>
      <c r="H54" s="27" t="s">
        <v>119</v>
      </c>
      <c r="I54" s="27">
        <v>0.80498623128563429</v>
      </c>
    </row>
    <row r="55" spans="1:14" x14ac:dyDescent="0.2">
      <c r="A55" s="10">
        <v>1</v>
      </c>
      <c r="B55" s="11" t="s">
        <v>274</v>
      </c>
      <c r="C55" s="75" t="s">
        <v>119</v>
      </c>
      <c r="D55" s="27">
        <v>25000</v>
      </c>
      <c r="E55" s="9" t="s">
        <v>119</v>
      </c>
      <c r="F55" s="28">
        <v>0.02</v>
      </c>
      <c r="G55" s="27">
        <v>500</v>
      </c>
      <c r="H55" s="24" t="s">
        <v>119</v>
      </c>
      <c r="I55" s="24">
        <v>0.64605636539778033</v>
      </c>
    </row>
    <row r="56" spans="1:14" x14ac:dyDescent="0.2">
      <c r="A56" s="10">
        <v>1</v>
      </c>
      <c r="B56" s="11" t="s">
        <v>275</v>
      </c>
      <c r="C56" s="75" t="s">
        <v>119</v>
      </c>
      <c r="D56" s="27">
        <v>5</v>
      </c>
      <c r="E56" s="9" t="s">
        <v>119</v>
      </c>
      <c r="F56" s="28">
        <v>2.5</v>
      </c>
      <c r="G56" s="27">
        <v>12.5</v>
      </c>
      <c r="H56" s="24" t="s">
        <v>119</v>
      </c>
      <c r="I56" s="24">
        <v>1.6151409134944505E-2</v>
      </c>
    </row>
    <row r="57" spans="1:14" x14ac:dyDescent="0.2">
      <c r="A57" s="10">
        <v>1</v>
      </c>
      <c r="B57" s="11" t="s">
        <v>215</v>
      </c>
      <c r="C57" s="75" t="s">
        <v>119</v>
      </c>
      <c r="D57" s="27">
        <v>20000</v>
      </c>
      <c r="E57" s="9" t="s">
        <v>119</v>
      </c>
      <c r="F57" s="28">
        <v>0.40199999999999997</v>
      </c>
      <c r="G57" s="27">
        <v>8039.9999999999991</v>
      </c>
      <c r="H57" s="24" t="s">
        <v>119</v>
      </c>
      <c r="I57" s="24">
        <v>10.388586355596306</v>
      </c>
    </row>
    <row r="58" spans="1:14" s="176" customFormat="1" x14ac:dyDescent="0.2">
      <c r="A58" s="10">
        <v>1</v>
      </c>
      <c r="B58" s="11" t="s">
        <v>221</v>
      </c>
      <c r="C58" s="75" t="s">
        <v>119</v>
      </c>
      <c r="D58" s="27">
        <v>13000</v>
      </c>
      <c r="E58" s="9" t="s">
        <v>119</v>
      </c>
      <c r="F58" s="28">
        <v>4.8581792713069338E-2</v>
      </c>
      <c r="G58" s="27">
        <v>631.56330526990143</v>
      </c>
      <c r="H58" s="24" t="s">
        <v>119</v>
      </c>
      <c r="I58" s="24">
        <v>0.81605098704256251</v>
      </c>
      <c r="L58" s="63">
        <f>SUM(G59:G74)</f>
        <v>25759.732205314183</v>
      </c>
      <c r="N58" s="218" t="e">
        <v>#VALUE!</v>
      </c>
    </row>
    <row r="59" spans="1:14" x14ac:dyDescent="0.2">
      <c r="A59" s="10">
        <v>1</v>
      </c>
      <c r="B59" s="88" t="s">
        <v>159</v>
      </c>
      <c r="C59" s="167" t="s">
        <v>119</v>
      </c>
      <c r="D59" s="91" t="s">
        <v>119</v>
      </c>
      <c r="E59" s="168" t="s">
        <v>119</v>
      </c>
      <c r="F59" s="169" t="s">
        <v>119</v>
      </c>
      <c r="G59" s="247" t="s">
        <v>119</v>
      </c>
      <c r="H59" s="95">
        <v>25759.732205314183</v>
      </c>
      <c r="I59" s="24" t="s">
        <v>119</v>
      </c>
      <c r="M59" s="218" t="e">
        <v>#VALUE!</v>
      </c>
    </row>
    <row r="60" spans="1:14" x14ac:dyDescent="0.2">
      <c r="A60" s="10">
        <v>1</v>
      </c>
      <c r="B60" s="11" t="s">
        <v>160</v>
      </c>
      <c r="C60" s="75" t="s">
        <v>119</v>
      </c>
      <c r="D60" s="27">
        <v>1.8</v>
      </c>
      <c r="E60" s="9" t="s">
        <v>119</v>
      </c>
      <c r="F60" s="28">
        <v>45</v>
      </c>
      <c r="G60" s="27">
        <v>81</v>
      </c>
      <c r="H60" s="24" t="s">
        <v>119</v>
      </c>
      <c r="I60" s="24">
        <v>0.10466113119444041</v>
      </c>
      <c r="M60" s="218">
        <v>100</v>
      </c>
    </row>
    <row r="61" spans="1:14" x14ac:dyDescent="0.2">
      <c r="A61" s="10">
        <v>1</v>
      </c>
      <c r="B61" s="11" t="s">
        <v>222</v>
      </c>
      <c r="C61" s="75" t="s">
        <v>119</v>
      </c>
      <c r="D61" s="27">
        <v>900</v>
      </c>
      <c r="E61" s="9" t="s">
        <v>119</v>
      </c>
      <c r="F61" s="28">
        <v>0.1396</v>
      </c>
      <c r="G61" s="27">
        <v>125.64</v>
      </c>
      <c r="H61" s="24" t="s">
        <v>119</v>
      </c>
      <c r="I61" s="24">
        <v>0.16234104349715422</v>
      </c>
      <c r="M61" s="218">
        <v>100</v>
      </c>
    </row>
    <row r="62" spans="1:14" x14ac:dyDescent="0.2">
      <c r="A62" s="10">
        <v>1</v>
      </c>
      <c r="B62" s="11" t="s">
        <v>161</v>
      </c>
      <c r="C62" s="75" t="s">
        <v>119</v>
      </c>
      <c r="D62" s="27">
        <v>2294</v>
      </c>
      <c r="E62" s="9" t="s">
        <v>119</v>
      </c>
      <c r="F62" s="154">
        <v>0.2</v>
      </c>
      <c r="G62" s="27">
        <v>458.8</v>
      </c>
      <c r="H62" s="24" t="s">
        <v>119</v>
      </c>
      <c r="I62" s="24">
        <v>0.59282132088900319</v>
      </c>
      <c r="M62" s="218">
        <v>100</v>
      </c>
    </row>
    <row r="63" spans="1:14" x14ac:dyDescent="0.2">
      <c r="A63" s="10">
        <v>1</v>
      </c>
      <c r="B63" s="11" t="s">
        <v>162</v>
      </c>
      <c r="C63" s="75" t="s">
        <v>119</v>
      </c>
      <c r="D63" s="27">
        <v>5400000</v>
      </c>
      <c r="E63" s="9" t="s">
        <v>119</v>
      </c>
      <c r="F63" s="28">
        <v>2.5000000000000001E-4</v>
      </c>
      <c r="G63" s="27">
        <v>1350</v>
      </c>
      <c r="H63" s="24" t="s">
        <v>119</v>
      </c>
      <c r="I63" s="24">
        <v>1.7443521865740066</v>
      </c>
      <c r="M63" s="218">
        <v>100</v>
      </c>
    </row>
    <row r="64" spans="1:14" x14ac:dyDescent="0.2">
      <c r="A64" s="10">
        <v>1</v>
      </c>
      <c r="B64" s="11" t="s">
        <v>163</v>
      </c>
      <c r="C64" s="75" t="s">
        <v>119</v>
      </c>
      <c r="D64" s="27">
        <v>120000</v>
      </c>
      <c r="E64" s="9" t="s">
        <v>119</v>
      </c>
      <c r="F64" s="28">
        <v>0.05</v>
      </c>
      <c r="G64" s="27">
        <v>6000</v>
      </c>
      <c r="H64" s="9" t="s">
        <v>119</v>
      </c>
      <c r="I64" s="24">
        <v>7.7526763847733635</v>
      </c>
      <c r="M64" s="218">
        <v>100</v>
      </c>
    </row>
    <row r="65" spans="1:14" x14ac:dyDescent="0.2">
      <c r="A65" s="10">
        <v>1</v>
      </c>
      <c r="B65" s="11" t="s">
        <v>164</v>
      </c>
      <c r="C65" s="75" t="s">
        <v>119</v>
      </c>
      <c r="D65" s="29">
        <v>3254.7</v>
      </c>
      <c r="E65" s="9" t="s">
        <v>119</v>
      </c>
      <c r="F65" s="195">
        <v>4.5444252873563231</v>
      </c>
      <c r="G65" s="27">
        <v>14790.740982758623</v>
      </c>
      <c r="H65" s="9" t="s">
        <v>119</v>
      </c>
      <c r="I65" s="24">
        <v>19.111304721722057</v>
      </c>
    </row>
    <row r="66" spans="1:14" hidden="1" x14ac:dyDescent="0.2">
      <c r="A66" s="10">
        <v>0</v>
      </c>
      <c r="B66" s="11">
        <v>0</v>
      </c>
      <c r="C66" s="75" t="s">
        <v>119</v>
      </c>
      <c r="D66" s="29" t="s">
        <v>119</v>
      </c>
      <c r="E66" s="9" t="s">
        <v>119</v>
      </c>
      <c r="F66" s="9" t="s">
        <v>119</v>
      </c>
      <c r="G66" s="27" t="s">
        <v>119</v>
      </c>
      <c r="H66" s="9" t="s">
        <v>119</v>
      </c>
      <c r="I66" s="24" t="s">
        <v>119</v>
      </c>
    </row>
    <row r="67" spans="1:14" hidden="1" x14ac:dyDescent="0.2">
      <c r="A67" s="10">
        <v>0</v>
      </c>
      <c r="B67" s="11">
        <v>0</v>
      </c>
      <c r="C67" s="75" t="s">
        <v>119</v>
      </c>
      <c r="D67" s="29" t="s">
        <v>119</v>
      </c>
      <c r="E67" s="9" t="s">
        <v>119</v>
      </c>
      <c r="F67" s="9" t="s">
        <v>119</v>
      </c>
      <c r="G67" s="27" t="s">
        <v>119</v>
      </c>
      <c r="H67" s="9" t="s">
        <v>119</v>
      </c>
      <c r="I67" s="24" t="s">
        <v>119</v>
      </c>
    </row>
    <row r="68" spans="1:14" hidden="1" x14ac:dyDescent="0.2">
      <c r="A68" s="10">
        <v>0</v>
      </c>
      <c r="B68" s="11">
        <v>0</v>
      </c>
      <c r="C68" s="75" t="s">
        <v>119</v>
      </c>
      <c r="D68" s="29" t="s">
        <v>119</v>
      </c>
      <c r="E68" s="9" t="s">
        <v>119</v>
      </c>
      <c r="F68" s="9" t="s">
        <v>119</v>
      </c>
      <c r="G68" s="27" t="s">
        <v>119</v>
      </c>
      <c r="H68" s="9" t="s">
        <v>119</v>
      </c>
      <c r="I68" s="24" t="s">
        <v>119</v>
      </c>
    </row>
    <row r="69" spans="1:14" hidden="1" x14ac:dyDescent="0.2">
      <c r="A69" s="10">
        <v>0</v>
      </c>
      <c r="B69" s="11">
        <v>0</v>
      </c>
      <c r="C69" s="75" t="s">
        <v>119</v>
      </c>
      <c r="D69" s="29" t="s">
        <v>119</v>
      </c>
      <c r="E69" s="9" t="s">
        <v>119</v>
      </c>
      <c r="F69" s="9" t="s">
        <v>119</v>
      </c>
      <c r="G69" s="27" t="s">
        <v>119</v>
      </c>
      <c r="H69" s="9" t="s">
        <v>119</v>
      </c>
      <c r="I69" s="24" t="s">
        <v>119</v>
      </c>
    </row>
    <row r="70" spans="1:14" hidden="1" x14ac:dyDescent="0.2">
      <c r="A70" s="10">
        <v>0</v>
      </c>
      <c r="B70" s="11">
        <v>0</v>
      </c>
      <c r="C70" s="75" t="s">
        <v>119</v>
      </c>
      <c r="D70" s="29" t="s">
        <v>119</v>
      </c>
      <c r="E70" s="9" t="s">
        <v>119</v>
      </c>
      <c r="F70" s="9" t="s">
        <v>119</v>
      </c>
      <c r="G70" s="27" t="s">
        <v>119</v>
      </c>
      <c r="H70" s="9" t="s">
        <v>119</v>
      </c>
      <c r="I70" s="24" t="s">
        <v>119</v>
      </c>
    </row>
    <row r="71" spans="1:14" hidden="1" x14ac:dyDescent="0.2">
      <c r="A71" s="10">
        <v>0</v>
      </c>
      <c r="B71" s="11">
        <v>0</v>
      </c>
      <c r="C71" s="75" t="s">
        <v>119</v>
      </c>
      <c r="D71" s="29" t="s">
        <v>119</v>
      </c>
      <c r="E71" s="9" t="s">
        <v>119</v>
      </c>
      <c r="F71" s="9" t="s">
        <v>119</v>
      </c>
      <c r="G71" s="27" t="s">
        <v>119</v>
      </c>
      <c r="H71" s="9" t="s">
        <v>119</v>
      </c>
      <c r="I71" s="24" t="s">
        <v>119</v>
      </c>
    </row>
    <row r="72" spans="1:14" hidden="1" x14ac:dyDescent="0.2">
      <c r="A72" s="10">
        <v>0</v>
      </c>
      <c r="B72" s="11">
        <v>0</v>
      </c>
      <c r="C72" s="75" t="s">
        <v>119</v>
      </c>
      <c r="D72" s="29" t="s">
        <v>119</v>
      </c>
      <c r="E72" s="9" t="s">
        <v>119</v>
      </c>
      <c r="F72" s="9" t="s">
        <v>119</v>
      </c>
      <c r="G72" s="27" t="s">
        <v>119</v>
      </c>
      <c r="H72" s="9" t="s">
        <v>119</v>
      </c>
      <c r="I72" s="24" t="s">
        <v>119</v>
      </c>
    </row>
    <row r="73" spans="1:14" x14ac:dyDescent="0.2">
      <c r="A73" s="10">
        <v>1</v>
      </c>
      <c r="B73" s="11" t="s">
        <v>165</v>
      </c>
      <c r="C73" s="9" t="s">
        <v>119</v>
      </c>
      <c r="D73" s="27" t="s">
        <v>119</v>
      </c>
      <c r="E73" s="77" t="s">
        <v>119</v>
      </c>
      <c r="F73" s="71" t="s">
        <v>119</v>
      </c>
      <c r="G73" s="27">
        <v>2462.7200000000003</v>
      </c>
      <c r="H73" s="24" t="s">
        <v>119</v>
      </c>
      <c r="I73" s="24">
        <v>3.1821118643848436</v>
      </c>
      <c r="M73" s="218">
        <v>100</v>
      </c>
    </row>
    <row r="74" spans="1:14" x14ac:dyDescent="0.2">
      <c r="A74" s="10">
        <v>1</v>
      </c>
      <c r="B74" s="26" t="s">
        <v>166</v>
      </c>
      <c r="C74" s="24" t="s">
        <v>119</v>
      </c>
      <c r="D74" s="27" t="s">
        <v>119</v>
      </c>
      <c r="E74" s="27" t="s">
        <v>119</v>
      </c>
      <c r="F74" s="71" t="s">
        <v>119</v>
      </c>
      <c r="G74" s="27">
        <v>490.83122255555566</v>
      </c>
      <c r="H74" s="27" t="s">
        <v>119</v>
      </c>
      <c r="I74" s="27">
        <v>0.63420927133598259</v>
      </c>
      <c r="M74" s="218">
        <v>100</v>
      </c>
    </row>
    <row r="75" spans="1:14" x14ac:dyDescent="0.2">
      <c r="A75" s="10">
        <v>1</v>
      </c>
      <c r="B75" s="94" t="s">
        <v>167</v>
      </c>
      <c r="C75" s="95" t="s">
        <v>119</v>
      </c>
      <c r="D75" s="27" t="s">
        <v>119</v>
      </c>
      <c r="E75" s="91" t="s">
        <v>119</v>
      </c>
      <c r="F75" s="93" t="s">
        <v>119</v>
      </c>
      <c r="G75" s="91" t="s">
        <v>119</v>
      </c>
      <c r="H75" s="91">
        <v>18376.29351851852</v>
      </c>
      <c r="I75" s="27" t="s">
        <v>119</v>
      </c>
      <c r="L75" s="63">
        <f>SUM(G76:G80)</f>
        <v>18376.29351851852</v>
      </c>
      <c r="N75" s="218">
        <v>100</v>
      </c>
    </row>
    <row r="76" spans="1:14" x14ac:dyDescent="0.2">
      <c r="A76" s="10">
        <v>1</v>
      </c>
      <c r="B76" s="26" t="s">
        <v>256</v>
      </c>
      <c r="C76" s="24" t="s">
        <v>119</v>
      </c>
      <c r="D76" s="27" t="s">
        <v>119</v>
      </c>
      <c r="E76" s="27" t="s">
        <v>119</v>
      </c>
      <c r="F76" s="71" t="s">
        <v>119</v>
      </c>
      <c r="G76" s="27">
        <v>257.77499999999998</v>
      </c>
      <c r="H76" s="27" t="s">
        <v>119</v>
      </c>
      <c r="I76" s="27">
        <v>0.33307435918082562</v>
      </c>
    </row>
    <row r="77" spans="1:14" x14ac:dyDescent="0.2">
      <c r="A77" s="10">
        <v>1</v>
      </c>
      <c r="B77" s="26" t="s">
        <v>257</v>
      </c>
      <c r="C77" s="24" t="s">
        <v>119</v>
      </c>
      <c r="D77" s="27" t="s">
        <v>119</v>
      </c>
      <c r="E77" s="27" t="s">
        <v>119</v>
      </c>
      <c r="F77" s="71" t="s">
        <v>119</v>
      </c>
      <c r="G77" s="27">
        <v>10074.074074074075</v>
      </c>
      <c r="H77" s="27" t="s">
        <v>119</v>
      </c>
      <c r="I77" s="27">
        <v>13.016839362088611</v>
      </c>
    </row>
    <row r="78" spans="1:14" x14ac:dyDescent="0.2">
      <c r="A78" s="10">
        <v>1</v>
      </c>
      <c r="B78" s="26" t="s">
        <v>258</v>
      </c>
      <c r="C78" s="24" t="s">
        <v>119</v>
      </c>
      <c r="D78" s="27" t="s">
        <v>119</v>
      </c>
      <c r="E78" s="27" t="s">
        <v>119</v>
      </c>
      <c r="F78" s="71" t="s">
        <v>119</v>
      </c>
      <c r="G78" s="27">
        <v>2340.7407407407404</v>
      </c>
      <c r="H78" s="27" t="s">
        <v>119</v>
      </c>
      <c r="I78" s="27">
        <v>3.0245009106029412</v>
      </c>
    </row>
    <row r="79" spans="1:14" x14ac:dyDescent="0.2">
      <c r="A79" s="10">
        <v>1</v>
      </c>
      <c r="B79" s="26" t="s">
        <v>259</v>
      </c>
      <c r="C79" s="24" t="s">
        <v>119</v>
      </c>
      <c r="D79" s="27" t="s">
        <v>119</v>
      </c>
      <c r="E79" s="27" t="s">
        <v>119</v>
      </c>
      <c r="F79" s="71" t="s">
        <v>119</v>
      </c>
      <c r="G79" s="27">
        <v>5555.5555555555547</v>
      </c>
      <c r="H79" s="27" t="s">
        <v>119</v>
      </c>
      <c r="I79" s="27">
        <v>7.1784040599753354</v>
      </c>
    </row>
    <row r="80" spans="1:14" x14ac:dyDescent="0.2">
      <c r="A80" s="10">
        <v>1</v>
      </c>
      <c r="B80" s="26" t="s">
        <v>260</v>
      </c>
      <c r="C80" s="24" t="s">
        <v>119</v>
      </c>
      <c r="D80" s="27" t="s">
        <v>119</v>
      </c>
      <c r="E80" s="27" t="s">
        <v>119</v>
      </c>
      <c r="F80" s="71" t="s">
        <v>119</v>
      </c>
      <c r="G80" s="27">
        <v>148.14814814814812</v>
      </c>
      <c r="H80" s="27" t="s">
        <v>119</v>
      </c>
      <c r="I80" s="27">
        <v>0.19142410826600895</v>
      </c>
    </row>
    <row r="81" spans="1:14" hidden="1" x14ac:dyDescent="0.2">
      <c r="A81" s="10">
        <v>0</v>
      </c>
      <c r="B81" s="11">
        <v>0</v>
      </c>
      <c r="C81" s="9" t="s">
        <v>119</v>
      </c>
      <c r="D81" s="29" t="s">
        <v>119</v>
      </c>
      <c r="E81" s="77" t="s">
        <v>119</v>
      </c>
      <c r="F81" s="75" t="s">
        <v>119</v>
      </c>
      <c r="G81" s="83" t="s">
        <v>119</v>
      </c>
      <c r="H81" s="9" t="s">
        <v>119</v>
      </c>
      <c r="I81" s="24" t="s">
        <v>119</v>
      </c>
    </row>
    <row r="82" spans="1:14" x14ac:dyDescent="0.2">
      <c r="A82" s="10">
        <v>1</v>
      </c>
      <c r="B82" s="94" t="s">
        <v>169</v>
      </c>
      <c r="C82" s="95" t="s">
        <v>119</v>
      </c>
      <c r="D82" s="27" t="s">
        <v>119</v>
      </c>
      <c r="E82" s="91" t="s">
        <v>119</v>
      </c>
      <c r="F82" s="93" t="s">
        <v>119</v>
      </c>
      <c r="G82" s="91" t="s">
        <v>119</v>
      </c>
      <c r="H82" s="91">
        <v>7563.3371351226242</v>
      </c>
      <c r="I82" s="27" t="s">
        <v>119</v>
      </c>
      <c r="L82" s="63">
        <f>SUM(G83:G84)</f>
        <v>7563.3371351226242</v>
      </c>
      <c r="N82" s="218">
        <v>99.33641688957178</v>
      </c>
    </row>
    <row r="83" spans="1:14" x14ac:dyDescent="0.2">
      <c r="A83" s="10">
        <v>1</v>
      </c>
      <c r="B83" s="31" t="s">
        <v>170</v>
      </c>
      <c r="C83" s="24" t="s">
        <v>119</v>
      </c>
      <c r="D83" s="27">
        <v>203.80706484567924</v>
      </c>
      <c r="E83" s="27" t="s">
        <v>119</v>
      </c>
      <c r="F83" s="71">
        <v>19.968031561250623</v>
      </c>
      <c r="G83" s="27">
        <v>4069.625903244375</v>
      </c>
      <c r="H83" s="27" t="s">
        <v>119</v>
      </c>
      <c r="I83" s="27">
        <v>5.2584154391574396</v>
      </c>
    </row>
    <row r="84" spans="1:14" x14ac:dyDescent="0.2">
      <c r="A84" s="10">
        <v>1</v>
      </c>
      <c r="B84" s="31" t="s">
        <v>171</v>
      </c>
      <c r="C84" s="24" t="s">
        <v>119</v>
      </c>
      <c r="D84" s="27">
        <v>595.97434790182103</v>
      </c>
      <c r="E84" s="27" t="s">
        <v>119</v>
      </c>
      <c r="F84" s="71">
        <v>5.8621839080459761</v>
      </c>
      <c r="G84" s="27">
        <v>3493.7112318782492</v>
      </c>
      <c r="H84" s="27" t="s">
        <v>119</v>
      </c>
      <c r="I84" s="27">
        <v>4.5142687604333265</v>
      </c>
    </row>
    <row r="85" spans="1:14" x14ac:dyDescent="0.2">
      <c r="A85" s="10">
        <v>1</v>
      </c>
      <c r="B85" s="94" t="s">
        <v>172</v>
      </c>
      <c r="C85" s="95" t="s">
        <v>119</v>
      </c>
      <c r="D85" s="91" t="s">
        <v>119</v>
      </c>
      <c r="E85" s="91" t="s">
        <v>119</v>
      </c>
      <c r="F85" s="93" t="s">
        <v>119</v>
      </c>
      <c r="G85" s="91" t="s">
        <v>119</v>
      </c>
      <c r="H85" s="91">
        <v>3700.6754945653629</v>
      </c>
      <c r="I85" s="27" t="s">
        <v>119</v>
      </c>
      <c r="L85" s="63">
        <f>SUM(G87:G91)</f>
        <v>3700.6754945653629</v>
      </c>
      <c r="N85" s="218">
        <v>105.06204772472314</v>
      </c>
    </row>
    <row r="86" spans="1:14" hidden="1" x14ac:dyDescent="0.2">
      <c r="A86" s="10">
        <v>0</v>
      </c>
      <c r="B86" s="12" t="s">
        <v>173</v>
      </c>
      <c r="C86" s="9" t="s">
        <v>119</v>
      </c>
      <c r="D86" s="76" t="s">
        <v>119</v>
      </c>
      <c r="E86" s="77" t="s">
        <v>119</v>
      </c>
      <c r="F86" s="84" t="s">
        <v>119</v>
      </c>
      <c r="G86" s="8" t="s">
        <v>119</v>
      </c>
      <c r="H86" s="9" t="s">
        <v>119</v>
      </c>
      <c r="I86" s="24" t="s">
        <v>119</v>
      </c>
    </row>
    <row r="87" spans="1:14" x14ac:dyDescent="0.2">
      <c r="A87" s="10">
        <v>1</v>
      </c>
      <c r="B87" s="31" t="s">
        <v>174</v>
      </c>
      <c r="C87" s="24" t="s">
        <v>119</v>
      </c>
      <c r="D87" s="27" t="s">
        <v>119</v>
      </c>
      <c r="E87" s="27" t="s">
        <v>119</v>
      </c>
      <c r="F87" s="71" t="s">
        <v>119</v>
      </c>
      <c r="G87" s="27">
        <v>1127.4683746953924</v>
      </c>
      <c r="H87" s="27" t="s">
        <v>119</v>
      </c>
      <c r="I87" s="27">
        <v>1.4568162405132958</v>
      </c>
      <c r="M87" s="218">
        <v>102.13958670687752</v>
      </c>
    </row>
    <row r="88" spans="1:14" x14ac:dyDescent="0.2">
      <c r="A88" s="10">
        <v>1</v>
      </c>
      <c r="B88" s="31" t="s">
        <v>175</v>
      </c>
      <c r="C88" s="24" t="s">
        <v>119</v>
      </c>
      <c r="D88" s="27" t="s">
        <v>119</v>
      </c>
      <c r="E88" s="27" t="s">
        <v>119</v>
      </c>
      <c r="F88" s="71" t="s">
        <v>119</v>
      </c>
      <c r="G88" s="27">
        <v>1247.2098157754583</v>
      </c>
      <c r="H88" s="27" t="s">
        <v>119</v>
      </c>
      <c r="I88" s="27">
        <v>1.6115356809366554</v>
      </c>
      <c r="M88" s="218">
        <v>101.47316117840344</v>
      </c>
    </row>
    <row r="89" spans="1:14" x14ac:dyDescent="0.2">
      <c r="A89" s="10">
        <v>1</v>
      </c>
      <c r="B89" s="31" t="s">
        <v>176</v>
      </c>
      <c r="C89" s="24" t="s">
        <v>119</v>
      </c>
      <c r="D89" s="27" t="s">
        <v>119</v>
      </c>
      <c r="E89" s="27" t="s">
        <v>119</v>
      </c>
      <c r="F89" s="71" t="s">
        <v>119</v>
      </c>
      <c r="G89" s="27">
        <v>1325.9973040945124</v>
      </c>
      <c r="H89" s="27" t="s">
        <v>119</v>
      </c>
      <c r="I89" s="27">
        <v>1.7133379976211121</v>
      </c>
      <c r="M89" s="218">
        <v>111.48289713843253</v>
      </c>
    </row>
    <row r="90" spans="1:14" hidden="1" x14ac:dyDescent="0.2">
      <c r="A90" s="10">
        <v>0</v>
      </c>
      <c r="B90" s="11">
        <v>0</v>
      </c>
      <c r="C90" s="9" t="s">
        <v>119</v>
      </c>
      <c r="D90" s="9" t="s">
        <v>119</v>
      </c>
      <c r="E90" s="77" t="s">
        <v>119</v>
      </c>
      <c r="F90" s="75" t="s">
        <v>119</v>
      </c>
      <c r="G90" s="27" t="s">
        <v>119</v>
      </c>
      <c r="H90" s="26" t="s">
        <v>119</v>
      </c>
      <c r="I90" s="24" t="s">
        <v>119</v>
      </c>
    </row>
    <row r="91" spans="1:14" hidden="1" x14ac:dyDescent="0.2">
      <c r="A91" s="10">
        <v>0</v>
      </c>
      <c r="B91" s="12" t="s">
        <v>177</v>
      </c>
      <c r="C91" s="9" t="s">
        <v>119</v>
      </c>
      <c r="D91" s="85" t="s">
        <v>119</v>
      </c>
      <c r="E91" s="77" t="s">
        <v>119</v>
      </c>
      <c r="F91" s="75" t="s">
        <v>119</v>
      </c>
      <c r="G91" s="86" t="s">
        <v>119</v>
      </c>
      <c r="H91" s="9" t="s">
        <v>119</v>
      </c>
      <c r="I91" s="24" t="s">
        <v>119</v>
      </c>
    </row>
    <row r="92" spans="1:14" x14ac:dyDescent="0.2">
      <c r="A92" s="10">
        <v>1</v>
      </c>
      <c r="B92" s="31" t="s">
        <v>178</v>
      </c>
      <c r="C92" s="24" t="s">
        <v>119</v>
      </c>
      <c r="D92" s="27" t="s">
        <v>119</v>
      </c>
      <c r="E92" s="27" t="s">
        <v>119</v>
      </c>
      <c r="F92" s="71" t="s">
        <v>119</v>
      </c>
      <c r="G92" s="27">
        <v>4479.3393414872316</v>
      </c>
      <c r="H92" s="27" t="s">
        <v>119</v>
      </c>
      <c r="I92" s="27">
        <v>5.7878113886890548</v>
      </c>
      <c r="L92" s="63">
        <f>+G92</f>
        <v>4479.3393414872316</v>
      </c>
      <c r="M92" s="218">
        <v>99.992236392381798</v>
      </c>
    </row>
    <row r="93" spans="1:14" hidden="1" x14ac:dyDescent="0.2">
      <c r="A93" s="10">
        <v>0</v>
      </c>
      <c r="B93" s="9">
        <v>0</v>
      </c>
      <c r="C93" s="9" t="s">
        <v>119</v>
      </c>
      <c r="D93" s="9" t="s">
        <v>119</v>
      </c>
      <c r="E93" s="77" t="s">
        <v>119</v>
      </c>
      <c r="F93" s="75" t="s">
        <v>119</v>
      </c>
      <c r="G93" s="27" t="s">
        <v>119</v>
      </c>
      <c r="H93" s="24" t="s">
        <v>119</v>
      </c>
      <c r="I93" s="24" t="s">
        <v>119</v>
      </c>
    </row>
    <row r="94" spans="1:14" x14ac:dyDescent="0.2">
      <c r="A94" s="10">
        <v>1</v>
      </c>
      <c r="B94" s="37" t="s">
        <v>4</v>
      </c>
      <c r="C94" s="38" t="s">
        <v>119</v>
      </c>
      <c r="D94" s="64" t="s">
        <v>119</v>
      </c>
      <c r="E94" s="65" t="s">
        <v>119</v>
      </c>
      <c r="F94" s="155" t="s">
        <v>119</v>
      </c>
      <c r="G94" s="39">
        <v>77392.628070794934</v>
      </c>
      <c r="H94" s="38" t="s">
        <v>119</v>
      </c>
      <c r="I94" s="38">
        <v>100</v>
      </c>
      <c r="L94" s="63">
        <f>SUM(L31:L92)</f>
        <v>77392.628070794948</v>
      </c>
    </row>
    <row r="95" spans="1:14" hidden="1" x14ac:dyDescent="0.2">
      <c r="A95" s="10">
        <v>0</v>
      </c>
      <c r="B95" s="12" t="s">
        <v>49</v>
      </c>
      <c r="C95" s="9" t="s">
        <v>119</v>
      </c>
      <c r="D95" s="9" t="s">
        <v>119</v>
      </c>
      <c r="E95" s="77" t="s">
        <v>119</v>
      </c>
      <c r="F95" s="75" t="s">
        <v>119</v>
      </c>
      <c r="G95" s="27" t="s">
        <v>119</v>
      </c>
      <c r="H95" s="24" t="s">
        <v>119</v>
      </c>
      <c r="I95" s="9" t="s">
        <v>119</v>
      </c>
    </row>
    <row r="96" spans="1:14" hidden="1" x14ac:dyDescent="0.2">
      <c r="A96" s="10">
        <v>0</v>
      </c>
      <c r="B96" s="76">
        <v>0</v>
      </c>
      <c r="C96" s="9" t="s">
        <v>119</v>
      </c>
      <c r="D96" s="76" t="s">
        <v>119</v>
      </c>
      <c r="E96" s="77" t="s">
        <v>119</v>
      </c>
      <c r="F96" s="77" t="s">
        <v>119</v>
      </c>
      <c r="G96" s="78" t="s">
        <v>119</v>
      </c>
      <c r="H96" s="24" t="s">
        <v>119</v>
      </c>
      <c r="I96" s="9" t="s">
        <v>119</v>
      </c>
    </row>
    <row r="97" spans="1:12" hidden="1" x14ac:dyDescent="0.2">
      <c r="A97" s="10">
        <v>0</v>
      </c>
      <c r="B97" s="76">
        <v>0</v>
      </c>
      <c r="C97" s="9" t="s">
        <v>119</v>
      </c>
      <c r="D97" s="76" t="s">
        <v>119</v>
      </c>
      <c r="E97" s="77" t="s">
        <v>119</v>
      </c>
      <c r="F97" s="77" t="s">
        <v>119</v>
      </c>
      <c r="G97" s="78" t="s">
        <v>119</v>
      </c>
      <c r="H97" s="9" t="s">
        <v>119</v>
      </c>
      <c r="I97" s="9" t="s">
        <v>119</v>
      </c>
    </row>
    <row r="98" spans="1:12" hidden="1" x14ac:dyDescent="0.2">
      <c r="A98" s="10">
        <v>0</v>
      </c>
      <c r="B98" s="76">
        <v>0</v>
      </c>
      <c r="C98" s="9" t="s">
        <v>119</v>
      </c>
      <c r="D98" s="76" t="s">
        <v>119</v>
      </c>
      <c r="E98" s="77" t="s">
        <v>119</v>
      </c>
      <c r="F98" s="77" t="s">
        <v>119</v>
      </c>
      <c r="G98" s="78" t="s">
        <v>119</v>
      </c>
      <c r="H98" s="9" t="s">
        <v>119</v>
      </c>
      <c r="I98" s="9" t="s">
        <v>119</v>
      </c>
    </row>
    <row r="99" spans="1:12" x14ac:dyDescent="0.2">
      <c r="A99" s="10">
        <v>1</v>
      </c>
      <c r="B99" s="41" t="s">
        <v>5</v>
      </c>
      <c r="C99" s="42" t="s">
        <v>119</v>
      </c>
      <c r="D99" s="66" t="s">
        <v>119</v>
      </c>
      <c r="E99" s="66" t="s">
        <v>119</v>
      </c>
      <c r="F99" s="156" t="s">
        <v>119</v>
      </c>
      <c r="G99" s="41">
        <v>77392.628070794934</v>
      </c>
      <c r="H99" s="57" t="s">
        <v>119</v>
      </c>
      <c r="I99" s="57" t="s">
        <v>119</v>
      </c>
    </row>
    <row r="100" spans="1:12" x14ac:dyDescent="0.2">
      <c r="A100" s="10">
        <v>1</v>
      </c>
      <c r="B100" s="33" t="s">
        <v>179</v>
      </c>
      <c r="C100" s="42" t="s">
        <v>119</v>
      </c>
      <c r="D100" s="67" t="s">
        <v>119</v>
      </c>
      <c r="E100" s="59" t="s">
        <v>119</v>
      </c>
      <c r="F100" s="170">
        <v>0.64493856725662446</v>
      </c>
      <c r="G100" s="35" t="s">
        <v>119</v>
      </c>
      <c r="H100" s="59" t="s">
        <v>119</v>
      </c>
      <c r="I100" s="59" t="s">
        <v>119</v>
      </c>
    </row>
    <row r="101" spans="1:12" hidden="1" x14ac:dyDescent="0.2">
      <c r="A101" s="10">
        <v>0</v>
      </c>
      <c r="B101" s="12">
        <v>0</v>
      </c>
      <c r="C101" s="9" t="s">
        <v>119</v>
      </c>
      <c r="D101" s="26" t="s">
        <v>119</v>
      </c>
      <c r="E101" s="26" t="s">
        <v>119</v>
      </c>
      <c r="F101" s="27" t="s">
        <v>119</v>
      </c>
      <c r="G101" s="30" t="s">
        <v>119</v>
      </c>
      <c r="H101" s="9" t="s">
        <v>119</v>
      </c>
      <c r="I101" s="9" t="s">
        <v>119</v>
      </c>
    </row>
    <row r="102" spans="1:12" hidden="1" x14ac:dyDescent="0.2">
      <c r="A102" s="10">
        <v>0</v>
      </c>
      <c r="B102" s="12">
        <v>0</v>
      </c>
      <c r="C102" s="87" t="s">
        <v>119</v>
      </c>
      <c r="D102" s="25" t="s">
        <v>119</v>
      </c>
      <c r="E102" s="25" t="s">
        <v>119</v>
      </c>
      <c r="F102" s="25" t="s">
        <v>119</v>
      </c>
      <c r="G102" s="40" t="s">
        <v>119</v>
      </c>
      <c r="H102" s="9" t="s">
        <v>119</v>
      </c>
      <c r="I102" s="9" t="s">
        <v>119</v>
      </c>
    </row>
    <row r="103" spans="1:12" x14ac:dyDescent="0.2">
      <c r="A103" s="10">
        <v>1</v>
      </c>
      <c r="B103" s="43" t="s">
        <v>6</v>
      </c>
      <c r="C103" s="24" t="s">
        <v>119</v>
      </c>
      <c r="D103" s="24" t="s">
        <v>119</v>
      </c>
      <c r="E103" s="26" t="s">
        <v>119</v>
      </c>
      <c r="F103" s="71" t="s">
        <v>119</v>
      </c>
      <c r="G103" s="27" t="s">
        <v>119</v>
      </c>
      <c r="H103" s="24">
        <v>1662.1844751858662</v>
      </c>
      <c r="I103" s="24" t="s">
        <v>119</v>
      </c>
    </row>
    <row r="104" spans="1:12" hidden="1" x14ac:dyDescent="0.2">
      <c r="A104" s="10">
        <v>0</v>
      </c>
      <c r="B104" s="43" t="s">
        <v>180</v>
      </c>
      <c r="C104" s="24" t="s">
        <v>119</v>
      </c>
      <c r="D104" s="24" t="s">
        <v>119</v>
      </c>
      <c r="E104" s="26" t="s">
        <v>119</v>
      </c>
      <c r="F104" s="71" t="s">
        <v>119</v>
      </c>
      <c r="G104" s="27" t="s">
        <v>119</v>
      </c>
      <c r="H104" s="24">
        <v>1662.1844751858662</v>
      </c>
      <c r="I104" s="24" t="s">
        <v>119</v>
      </c>
    </row>
    <row r="105" spans="1:12" x14ac:dyDescent="0.2">
      <c r="A105" s="10">
        <v>1</v>
      </c>
      <c r="B105" s="26" t="s">
        <v>181</v>
      </c>
      <c r="C105" s="24" t="s">
        <v>119</v>
      </c>
      <c r="D105" s="271">
        <v>4069.625903244375</v>
      </c>
      <c r="E105" s="271" t="s">
        <v>119</v>
      </c>
      <c r="F105" s="271">
        <v>0.27195433341851943</v>
      </c>
      <c r="G105" s="26">
        <v>54.390866683703884</v>
      </c>
      <c r="H105" s="24" t="s">
        <v>119</v>
      </c>
      <c r="I105" s="24" t="s">
        <v>119</v>
      </c>
    </row>
    <row r="106" spans="1:12" hidden="1" x14ac:dyDescent="0.2">
      <c r="A106" s="10">
        <v>0</v>
      </c>
      <c r="B106" s="26" t="s">
        <v>182</v>
      </c>
      <c r="C106" s="24" t="s">
        <v>119</v>
      </c>
      <c r="D106" s="26" t="s">
        <v>119</v>
      </c>
      <c r="E106" s="26" t="s">
        <v>119</v>
      </c>
      <c r="F106" s="26" t="s">
        <v>119</v>
      </c>
      <c r="G106" s="26" t="s">
        <v>119</v>
      </c>
      <c r="H106" s="24" t="s">
        <v>119</v>
      </c>
      <c r="I106" s="24" t="s">
        <v>119</v>
      </c>
    </row>
    <row r="107" spans="1:12" x14ac:dyDescent="0.2">
      <c r="A107" s="10">
        <v>1</v>
      </c>
      <c r="B107" s="11" t="e">
        <v>#N/A</v>
      </c>
      <c r="C107" s="9" t="s">
        <v>119</v>
      </c>
      <c r="D107" s="76">
        <v>1</v>
      </c>
      <c r="E107" s="77" t="s">
        <v>119</v>
      </c>
      <c r="F107" s="26">
        <v>172.59</v>
      </c>
      <c r="G107" s="26">
        <v>172.59</v>
      </c>
      <c r="H107" s="9" t="s">
        <v>119</v>
      </c>
      <c r="I107" s="9" t="s">
        <v>119</v>
      </c>
    </row>
    <row r="108" spans="1:12" x14ac:dyDescent="0.2">
      <c r="A108" s="10">
        <v>1</v>
      </c>
      <c r="B108" s="11" t="e">
        <v>#N/A</v>
      </c>
      <c r="C108" s="9" t="s">
        <v>119</v>
      </c>
      <c r="D108" s="76">
        <v>1</v>
      </c>
      <c r="E108" s="77" t="s">
        <v>119</v>
      </c>
      <c r="F108" s="271">
        <v>0.56755089230060951</v>
      </c>
      <c r="G108" s="26">
        <v>97.953608502162197</v>
      </c>
      <c r="H108" s="24" t="s">
        <v>119</v>
      </c>
      <c r="I108" s="9" t="s">
        <v>119</v>
      </c>
    </row>
    <row r="109" spans="1:12" x14ac:dyDescent="0.2">
      <c r="A109" s="10">
        <v>1</v>
      </c>
      <c r="B109" s="11" t="e">
        <v>#N/A</v>
      </c>
      <c r="C109" s="9" t="s">
        <v>119</v>
      </c>
      <c r="D109" s="76">
        <v>1</v>
      </c>
      <c r="E109" s="77" t="s">
        <v>119</v>
      </c>
      <c r="F109" s="26">
        <v>1337.25</v>
      </c>
      <c r="G109" s="26">
        <v>1337.25</v>
      </c>
      <c r="H109" s="24" t="s">
        <v>119</v>
      </c>
      <c r="I109" s="9" t="s">
        <v>119</v>
      </c>
    </row>
    <row r="110" spans="1:12" hidden="1" x14ac:dyDescent="0.2">
      <c r="A110" s="10">
        <v>0</v>
      </c>
      <c r="B110" s="11" t="s">
        <v>186</v>
      </c>
      <c r="C110" s="9" t="s">
        <v>119</v>
      </c>
      <c r="D110" s="76" t="s">
        <v>119</v>
      </c>
      <c r="E110" s="77" t="s">
        <v>119</v>
      </c>
      <c r="F110" s="77" t="s">
        <v>119</v>
      </c>
      <c r="G110" s="78" t="s">
        <v>119</v>
      </c>
      <c r="H110" s="9" t="s">
        <v>119</v>
      </c>
      <c r="I110" s="9" t="s">
        <v>119</v>
      </c>
    </row>
    <row r="111" spans="1:12" hidden="1" x14ac:dyDescent="0.2">
      <c r="A111" s="10">
        <v>0</v>
      </c>
      <c r="B111" s="88" t="s">
        <v>187</v>
      </c>
      <c r="C111" s="9" t="s">
        <v>119</v>
      </c>
      <c r="D111" s="76" t="s">
        <v>119</v>
      </c>
      <c r="E111" s="77" t="s">
        <v>119</v>
      </c>
      <c r="F111" s="85" t="s">
        <v>119</v>
      </c>
      <c r="G111" s="89" t="s">
        <v>119</v>
      </c>
      <c r="H111" s="24" t="s">
        <v>119</v>
      </c>
      <c r="I111" s="9" t="s">
        <v>119</v>
      </c>
    </row>
    <row r="112" spans="1:12" x14ac:dyDescent="0.2">
      <c r="A112" s="10">
        <v>1</v>
      </c>
      <c r="B112" s="33" t="s">
        <v>7</v>
      </c>
      <c r="C112" s="34" t="s">
        <v>119</v>
      </c>
      <c r="D112" s="34" t="s">
        <v>119</v>
      </c>
      <c r="E112" s="35" t="s">
        <v>119</v>
      </c>
      <c r="F112" s="157" t="s">
        <v>119</v>
      </c>
      <c r="G112" s="36">
        <v>75730.443595609075</v>
      </c>
      <c r="H112" s="35" t="s">
        <v>119</v>
      </c>
      <c r="I112" s="34" t="s">
        <v>119</v>
      </c>
      <c r="L112" s="63" t="e">
        <f>+L94-G105-G106</f>
        <v>#VALUE!</v>
      </c>
    </row>
    <row r="113" spans="1:14" x14ac:dyDescent="0.2">
      <c r="A113" s="10">
        <v>1</v>
      </c>
      <c r="B113" s="33" t="s">
        <v>8</v>
      </c>
      <c r="C113" s="42" t="s">
        <v>119</v>
      </c>
      <c r="D113" s="42" t="s">
        <v>119</v>
      </c>
      <c r="E113" s="41" t="s">
        <v>119</v>
      </c>
      <c r="F113" s="158">
        <v>0.63108702996340893</v>
      </c>
      <c r="G113" s="60" t="s">
        <v>119</v>
      </c>
      <c r="H113" s="42" t="s">
        <v>119</v>
      </c>
      <c r="I113" s="42" t="s">
        <v>119</v>
      </c>
      <c r="L113" s="245" t="e">
        <f>L112/G9-F113</f>
        <v>#VALUE!</v>
      </c>
      <c r="N113" s="10">
        <v>101.11051688328838</v>
      </c>
    </row>
    <row r="115" spans="1:14" x14ac:dyDescent="0.2">
      <c r="B115" s="176" t="s">
        <v>57</v>
      </c>
    </row>
  </sheetData>
  <autoFilter ref="A1:H113">
    <filterColumn colId="0">
      <filters>
        <filter val="1"/>
      </filters>
    </filterColumn>
  </autoFilter>
  <phoneticPr fontId="42" type="noConversion"/>
  <conditionalFormatting sqref="E25:E26 D22:D26 F22:I26 E22:E23 D20:I21 C33 D27:I27 E74:I80 I55:I73 I81 C3:I3 I86 D87:I89 I90:I91 I93 D92:I92 D31:I54 E82:I85 D55:D85 E55:H72 G60:G74">
    <cfRule type="cellIs" dxfId="0" priority="1" stopIfTrue="1" operator="equal">
      <formula>0</formula>
    </cfRule>
  </conditionalFormatting>
  <pageMargins left="0.75" right="0.75" top="1" bottom="1" header="0" footer="0"/>
  <pageSetup paperSize="9" scale="79" orientation="portrait" r:id="rId1"/>
  <headerFooter alignWithMargins="0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M115"/>
  <sheetViews>
    <sheetView topLeftCell="A18" workbookViewId="0"/>
  </sheetViews>
  <sheetFormatPr defaultRowHeight="12" x14ac:dyDescent="0.2"/>
  <cols>
    <col min="1" max="1" width="3.28515625" style="10" customWidth="1"/>
    <col min="2" max="2" width="40.7109375" style="10" customWidth="1"/>
    <col min="3" max="3" width="5.7109375" style="10" customWidth="1"/>
    <col min="4" max="4" width="9.140625" style="10"/>
    <col min="5" max="5" width="2.5703125" style="10" customWidth="1"/>
    <col min="6" max="6" width="9.7109375" style="10" customWidth="1"/>
    <col min="7" max="7" width="9.140625" style="10"/>
    <col min="8" max="8" width="7.140625" style="10" customWidth="1"/>
    <col min="9" max="9" width="9.140625" style="23"/>
    <col min="10" max="11" width="9.140625" style="10"/>
    <col min="12" max="12" width="9.140625" style="10" hidden="1" customWidth="1"/>
    <col min="13" max="17" width="9.140625" style="10" customWidth="1"/>
    <col min="18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10">
        <v>7</v>
      </c>
      <c r="H1" s="10">
        <v>8</v>
      </c>
    </row>
    <row r="2" spans="1:9" hidden="1" x14ac:dyDescent="0.2"/>
    <row r="3" spans="1:9" x14ac:dyDescent="0.2">
      <c r="A3" s="10">
        <v>1</v>
      </c>
      <c r="B3" s="95" t="s">
        <v>118</v>
      </c>
      <c r="C3" s="27" t="s">
        <v>119</v>
      </c>
      <c r="D3" s="27" t="s">
        <v>119</v>
      </c>
      <c r="E3" s="27"/>
      <c r="F3" s="27" t="s">
        <v>119</v>
      </c>
      <c r="G3" s="27" t="s">
        <v>119</v>
      </c>
      <c r="H3" s="27" t="s">
        <v>119</v>
      </c>
      <c r="I3" s="27" t="s">
        <v>119</v>
      </c>
    </row>
    <row r="4" spans="1:9" x14ac:dyDescent="0.2">
      <c r="A4" s="10">
        <v>1</v>
      </c>
      <c r="B4" s="95" t="s">
        <v>0</v>
      </c>
      <c r="C4" s="24" t="s">
        <v>119</v>
      </c>
      <c r="D4" s="24" t="s">
        <v>119</v>
      </c>
      <c r="E4" s="24"/>
      <c r="F4" s="24" t="s">
        <v>119</v>
      </c>
      <c r="G4" s="24" t="s">
        <v>119</v>
      </c>
      <c r="H4" s="24" t="s">
        <v>119</v>
      </c>
      <c r="I4" s="25" t="s">
        <v>119</v>
      </c>
    </row>
    <row r="5" spans="1:9" x14ac:dyDescent="0.2">
      <c r="A5" s="10">
        <v>1</v>
      </c>
      <c r="B5" s="24" t="s">
        <v>119</v>
      </c>
      <c r="C5" s="24" t="s">
        <v>119</v>
      </c>
      <c r="D5" s="61" t="s">
        <v>119</v>
      </c>
      <c r="E5" s="62"/>
      <c r="F5" s="62" t="s">
        <v>119</v>
      </c>
      <c r="G5" s="175" t="s">
        <v>120</v>
      </c>
      <c r="H5" s="62"/>
      <c r="I5" s="61" t="s">
        <v>119</v>
      </c>
    </row>
    <row r="6" spans="1:9" x14ac:dyDescent="0.2">
      <c r="A6" s="10">
        <v>1</v>
      </c>
      <c r="B6" s="79" t="s">
        <v>121</v>
      </c>
      <c r="C6" s="24" t="s">
        <v>119</v>
      </c>
      <c r="D6" s="61" t="s">
        <v>119</v>
      </c>
      <c r="E6" s="62"/>
      <c r="F6" s="62" t="s">
        <v>119</v>
      </c>
      <c r="G6" s="62" t="s">
        <v>119</v>
      </c>
      <c r="H6" s="62" t="s">
        <v>119</v>
      </c>
      <c r="I6" s="61" t="s">
        <v>119</v>
      </c>
    </row>
    <row r="7" spans="1:9" x14ac:dyDescent="0.2">
      <c r="A7" s="10">
        <v>1</v>
      </c>
      <c r="B7" s="95" t="s">
        <v>87</v>
      </c>
      <c r="C7" s="24" t="s">
        <v>119</v>
      </c>
      <c r="D7" s="61" t="s">
        <v>119</v>
      </c>
      <c r="E7" s="62"/>
      <c r="F7" s="62" t="s">
        <v>119</v>
      </c>
      <c r="G7" s="62" t="s">
        <v>119</v>
      </c>
      <c r="H7" s="62" t="s">
        <v>119</v>
      </c>
      <c r="I7" s="61" t="s">
        <v>119</v>
      </c>
    </row>
    <row r="8" spans="1:9" x14ac:dyDescent="0.2">
      <c r="A8" s="10">
        <v>1</v>
      </c>
      <c r="B8" s="24" t="s">
        <v>119</v>
      </c>
      <c r="C8" s="24" t="s">
        <v>119</v>
      </c>
      <c r="D8" s="61" t="s">
        <v>119</v>
      </c>
      <c r="E8" s="62"/>
      <c r="F8" s="62" t="s">
        <v>119</v>
      </c>
      <c r="G8" s="62" t="s">
        <v>119</v>
      </c>
      <c r="H8" s="62" t="s">
        <v>119</v>
      </c>
      <c r="I8" s="61" t="s">
        <v>119</v>
      </c>
    </row>
    <row r="9" spans="1:9" x14ac:dyDescent="0.2">
      <c r="A9" s="10">
        <v>1</v>
      </c>
      <c r="B9" s="95" t="s">
        <v>122</v>
      </c>
      <c r="C9" s="95" t="s">
        <v>119</v>
      </c>
      <c r="D9" s="101" t="s">
        <v>119</v>
      </c>
      <c r="E9" s="102"/>
      <c r="F9" s="102" t="s">
        <v>119</v>
      </c>
      <c r="G9" s="144">
        <v>25000</v>
      </c>
      <c r="H9" s="145" t="s">
        <v>1</v>
      </c>
      <c r="I9" s="61" t="s">
        <v>119</v>
      </c>
    </row>
    <row r="10" spans="1:9" x14ac:dyDescent="0.2">
      <c r="A10" s="10">
        <v>1</v>
      </c>
      <c r="B10" s="24" t="s">
        <v>119</v>
      </c>
      <c r="C10" s="24" t="s">
        <v>119</v>
      </c>
      <c r="D10" s="61" t="s">
        <v>119</v>
      </c>
      <c r="E10" s="62"/>
      <c r="F10" s="62" t="s">
        <v>119</v>
      </c>
      <c r="G10" s="96" t="s">
        <v>119</v>
      </c>
      <c r="H10" s="97" t="s">
        <v>119</v>
      </c>
      <c r="I10" s="61" t="s">
        <v>119</v>
      </c>
    </row>
    <row r="11" spans="1:9" x14ac:dyDescent="0.2">
      <c r="A11" s="10">
        <v>1</v>
      </c>
      <c r="B11" s="24" t="s">
        <v>123</v>
      </c>
      <c r="C11" s="24" t="s">
        <v>119</v>
      </c>
      <c r="D11" s="61" t="s">
        <v>119</v>
      </c>
      <c r="E11" s="62"/>
      <c r="F11" s="62" t="s">
        <v>119</v>
      </c>
      <c r="G11" s="96">
        <v>29411.764705882353</v>
      </c>
      <c r="H11" s="97" t="s">
        <v>1</v>
      </c>
      <c r="I11" s="61" t="s">
        <v>119</v>
      </c>
    </row>
    <row r="12" spans="1:9" x14ac:dyDescent="0.2">
      <c r="A12" s="10">
        <v>1</v>
      </c>
      <c r="B12" s="24" t="s">
        <v>124</v>
      </c>
      <c r="C12" s="24" t="s">
        <v>119</v>
      </c>
      <c r="D12" s="61" t="s">
        <v>119</v>
      </c>
      <c r="E12" s="62"/>
      <c r="F12" s="62" t="s">
        <v>119</v>
      </c>
      <c r="G12" s="40">
        <v>15</v>
      </c>
      <c r="H12" s="73" t="s">
        <v>2</v>
      </c>
      <c r="I12" s="61" t="s">
        <v>119</v>
      </c>
    </row>
    <row r="13" spans="1:9" hidden="1" x14ac:dyDescent="0.2">
      <c r="A13" s="10">
        <v>0</v>
      </c>
      <c r="B13" s="24" t="s">
        <v>119</v>
      </c>
      <c r="C13" s="24" t="s">
        <v>119</v>
      </c>
      <c r="D13" s="61" t="s">
        <v>119</v>
      </c>
      <c r="E13" s="62" t="s">
        <v>119</v>
      </c>
      <c r="F13" s="62" t="s">
        <v>119</v>
      </c>
      <c r="G13" s="62" t="s">
        <v>119</v>
      </c>
      <c r="H13" s="62" t="s">
        <v>119</v>
      </c>
      <c r="I13" s="61" t="s">
        <v>119</v>
      </c>
    </row>
    <row r="14" spans="1:9" x14ac:dyDescent="0.2">
      <c r="A14" s="10">
        <v>1</v>
      </c>
      <c r="B14" s="24" t="s">
        <v>119</v>
      </c>
      <c r="C14" s="24" t="s">
        <v>119</v>
      </c>
      <c r="D14" s="61" t="s">
        <v>119</v>
      </c>
      <c r="E14" s="62"/>
      <c r="F14" s="62" t="s">
        <v>119</v>
      </c>
      <c r="G14" s="40" t="s">
        <v>119</v>
      </c>
      <c r="H14" s="73" t="s">
        <v>119</v>
      </c>
      <c r="I14" s="61" t="s">
        <v>119</v>
      </c>
    </row>
    <row r="15" spans="1:9" x14ac:dyDescent="0.2">
      <c r="A15" s="10">
        <v>1</v>
      </c>
      <c r="B15" s="24" t="s">
        <v>125</v>
      </c>
      <c r="C15" s="24" t="s">
        <v>119</v>
      </c>
      <c r="D15" s="61" t="s">
        <v>119</v>
      </c>
      <c r="E15" s="62"/>
      <c r="F15" s="62" t="s">
        <v>119</v>
      </c>
      <c r="G15" s="249">
        <v>0.5</v>
      </c>
      <c r="H15" s="73" t="s">
        <v>3</v>
      </c>
      <c r="I15" s="61" t="s">
        <v>119</v>
      </c>
    </row>
    <row r="16" spans="1:9" x14ac:dyDescent="0.2">
      <c r="A16" s="10">
        <v>1</v>
      </c>
      <c r="B16" s="24" t="s">
        <v>126</v>
      </c>
      <c r="C16" s="24" t="s">
        <v>119</v>
      </c>
      <c r="D16" s="61" t="s">
        <v>119</v>
      </c>
      <c r="E16" s="62"/>
      <c r="F16" s="62" t="s">
        <v>119</v>
      </c>
      <c r="G16" s="40">
        <v>1</v>
      </c>
      <c r="H16" s="73" t="s">
        <v>127</v>
      </c>
      <c r="I16" s="61" t="s">
        <v>119</v>
      </c>
    </row>
    <row r="17" spans="1:12" x14ac:dyDescent="0.2">
      <c r="A17" s="10">
        <v>1</v>
      </c>
      <c r="B17" s="24" t="s">
        <v>119</v>
      </c>
      <c r="C17" s="24" t="s">
        <v>119</v>
      </c>
      <c r="D17" s="61" t="s">
        <v>119</v>
      </c>
      <c r="E17" s="62"/>
      <c r="F17" s="62" t="s">
        <v>119</v>
      </c>
      <c r="G17" s="40" t="s">
        <v>119</v>
      </c>
      <c r="H17" s="73" t="s">
        <v>119</v>
      </c>
      <c r="I17" s="61" t="s">
        <v>119</v>
      </c>
    </row>
    <row r="18" spans="1:12" x14ac:dyDescent="0.2">
      <c r="A18" s="10">
        <v>1</v>
      </c>
      <c r="B18" s="24" t="s">
        <v>128</v>
      </c>
      <c r="C18" s="25" t="s">
        <v>119</v>
      </c>
      <c r="D18" s="25" t="s">
        <v>119</v>
      </c>
      <c r="E18" s="25" t="s">
        <v>119</v>
      </c>
      <c r="F18" s="25" t="s">
        <v>119</v>
      </c>
      <c r="G18" s="40">
        <v>11.344000000000001</v>
      </c>
      <c r="H18" s="73" t="s">
        <v>2</v>
      </c>
      <c r="I18" s="25" t="s">
        <v>119</v>
      </c>
    </row>
    <row r="19" spans="1:12" x14ac:dyDescent="0.2">
      <c r="A19" s="10">
        <v>1</v>
      </c>
      <c r="B19" s="24" t="s">
        <v>119</v>
      </c>
      <c r="C19" s="25" t="s">
        <v>119</v>
      </c>
      <c r="D19" s="61" t="s">
        <v>119</v>
      </c>
      <c r="E19" s="62" t="s">
        <v>119</v>
      </c>
      <c r="F19" s="62" t="s">
        <v>119</v>
      </c>
      <c r="G19" s="62" t="s">
        <v>119</v>
      </c>
      <c r="H19" s="62" t="s">
        <v>119</v>
      </c>
      <c r="I19" s="61" t="s">
        <v>119</v>
      </c>
    </row>
    <row r="20" spans="1:12" hidden="1" x14ac:dyDescent="0.2">
      <c r="A20" s="10">
        <v>0</v>
      </c>
      <c r="B20" s="24" t="s">
        <v>119</v>
      </c>
      <c r="C20" s="27" t="s">
        <v>119</v>
      </c>
      <c r="D20" s="27" t="s">
        <v>119</v>
      </c>
      <c r="E20" s="24" t="s">
        <v>119</v>
      </c>
      <c r="F20" s="28" t="s">
        <v>119</v>
      </c>
      <c r="G20" s="27" t="s">
        <v>119</v>
      </c>
      <c r="H20" s="24" t="s">
        <v>119</v>
      </c>
      <c r="I20" s="25" t="s">
        <v>119</v>
      </c>
    </row>
    <row r="21" spans="1:12" x14ac:dyDescent="0.2">
      <c r="A21" s="10">
        <v>1</v>
      </c>
      <c r="B21" s="24" t="s">
        <v>130</v>
      </c>
      <c r="C21" s="27" t="s">
        <v>119</v>
      </c>
      <c r="D21" s="27" t="s">
        <v>119</v>
      </c>
      <c r="E21" s="24" t="s">
        <v>119</v>
      </c>
      <c r="F21" s="24" t="s">
        <v>119</v>
      </c>
      <c r="G21" s="200">
        <v>66000</v>
      </c>
      <c r="H21" s="24" t="s">
        <v>131</v>
      </c>
      <c r="I21" s="24" t="s">
        <v>119</v>
      </c>
    </row>
    <row r="22" spans="1:12" hidden="1" x14ac:dyDescent="0.2">
      <c r="A22" s="10">
        <v>0</v>
      </c>
      <c r="B22" s="24" t="s">
        <v>119</v>
      </c>
      <c r="C22" s="27" t="s">
        <v>119</v>
      </c>
      <c r="D22" s="29" t="s">
        <v>119</v>
      </c>
      <c r="E22" s="24" t="s">
        <v>119</v>
      </c>
      <c r="F22" s="28" t="s">
        <v>119</v>
      </c>
      <c r="G22" s="27" t="s">
        <v>119</v>
      </c>
      <c r="H22" s="24" t="s">
        <v>119</v>
      </c>
      <c r="I22" s="24" t="s">
        <v>119</v>
      </c>
    </row>
    <row r="23" spans="1:12" hidden="1" x14ac:dyDescent="0.2">
      <c r="A23" s="10">
        <v>0</v>
      </c>
      <c r="B23" s="24" t="s">
        <v>119</v>
      </c>
      <c r="C23" s="27" t="s">
        <v>119</v>
      </c>
      <c r="D23" s="29" t="s">
        <v>119</v>
      </c>
      <c r="E23" s="24" t="s">
        <v>119</v>
      </c>
      <c r="F23" s="28" t="s">
        <v>119</v>
      </c>
      <c r="G23" s="27" t="s">
        <v>119</v>
      </c>
      <c r="H23" s="24" t="s">
        <v>119</v>
      </c>
      <c r="I23" s="24" t="s">
        <v>119</v>
      </c>
    </row>
    <row r="24" spans="1:12" ht="13.5" hidden="1" x14ac:dyDescent="0.2">
      <c r="A24" s="10">
        <v>0</v>
      </c>
      <c r="B24" s="24" t="s">
        <v>119</v>
      </c>
      <c r="C24" s="27" t="s">
        <v>119</v>
      </c>
      <c r="D24" s="29" t="s">
        <v>119</v>
      </c>
      <c r="E24" s="58" t="s">
        <v>119</v>
      </c>
      <c r="F24" s="28" t="s">
        <v>119</v>
      </c>
      <c r="G24" s="27" t="s">
        <v>119</v>
      </c>
      <c r="H24" s="24" t="s">
        <v>119</v>
      </c>
      <c r="I24" s="24" t="s">
        <v>119</v>
      </c>
    </row>
    <row r="25" spans="1:12" hidden="1" x14ac:dyDescent="0.2">
      <c r="A25" s="10">
        <v>0</v>
      </c>
      <c r="B25" s="24" t="s">
        <v>119</v>
      </c>
      <c r="C25" s="27" t="s">
        <v>119</v>
      </c>
      <c r="D25" s="27" t="s">
        <v>119</v>
      </c>
      <c r="E25" s="24" t="s">
        <v>119</v>
      </c>
      <c r="F25" s="28" t="s">
        <v>119</v>
      </c>
      <c r="G25" s="27" t="s">
        <v>119</v>
      </c>
      <c r="H25" s="24" t="s">
        <v>119</v>
      </c>
      <c r="I25" s="24" t="s">
        <v>119</v>
      </c>
    </row>
    <row r="26" spans="1:12" hidden="1" x14ac:dyDescent="0.2">
      <c r="A26" s="10">
        <v>0</v>
      </c>
      <c r="B26" s="24" t="s">
        <v>119</v>
      </c>
      <c r="C26" s="27" t="s">
        <v>119</v>
      </c>
      <c r="D26" s="29" t="s">
        <v>119</v>
      </c>
      <c r="E26" s="24" t="s">
        <v>119</v>
      </c>
      <c r="F26" s="28" t="s">
        <v>119</v>
      </c>
      <c r="G26" s="27" t="s">
        <v>119</v>
      </c>
      <c r="H26" s="24" t="s">
        <v>119</v>
      </c>
      <c r="I26" s="24" t="s">
        <v>119</v>
      </c>
    </row>
    <row r="27" spans="1:12" hidden="1" x14ac:dyDescent="0.2">
      <c r="A27" s="10">
        <v>0</v>
      </c>
      <c r="B27" s="24" t="s">
        <v>119</v>
      </c>
      <c r="C27" s="27" t="s">
        <v>119</v>
      </c>
      <c r="D27" s="27" t="s">
        <v>119</v>
      </c>
      <c r="E27" s="24" t="s">
        <v>119</v>
      </c>
      <c r="F27" s="28" t="s">
        <v>119</v>
      </c>
      <c r="G27" s="27" t="s">
        <v>119</v>
      </c>
      <c r="H27" s="24" t="s">
        <v>119</v>
      </c>
      <c r="I27" s="24" t="s">
        <v>119</v>
      </c>
    </row>
    <row r="28" spans="1:12" x14ac:dyDescent="0.2">
      <c r="A28" s="10">
        <v>1</v>
      </c>
      <c r="B28" s="24"/>
      <c r="C28" s="27" t="s">
        <v>119</v>
      </c>
      <c r="D28" s="61" t="s">
        <v>119</v>
      </c>
      <c r="E28" s="62"/>
      <c r="F28" s="62" t="s">
        <v>119</v>
      </c>
      <c r="G28" s="62" t="s">
        <v>119</v>
      </c>
      <c r="H28" s="62" t="s">
        <v>119</v>
      </c>
      <c r="I28" s="61" t="s">
        <v>119</v>
      </c>
      <c r="L28" s="10" t="s">
        <v>9</v>
      </c>
    </row>
    <row r="29" spans="1:12" x14ac:dyDescent="0.2">
      <c r="A29" s="10">
        <v>1</v>
      </c>
      <c r="B29" s="159">
        <v>0</v>
      </c>
      <c r="C29" s="160" t="s">
        <v>119</v>
      </c>
      <c r="D29" s="161" t="s">
        <v>132</v>
      </c>
      <c r="E29" s="162"/>
      <c r="F29" s="162" t="s">
        <v>133</v>
      </c>
      <c r="G29" s="162" t="s">
        <v>134</v>
      </c>
      <c r="H29" s="162" t="s">
        <v>119</v>
      </c>
      <c r="I29" s="161" t="s">
        <v>135</v>
      </c>
    </row>
    <row r="30" spans="1:12" x14ac:dyDescent="0.2">
      <c r="A30" s="10">
        <v>1</v>
      </c>
      <c r="B30" s="163" t="s">
        <v>136</v>
      </c>
      <c r="C30" s="164" t="s">
        <v>119</v>
      </c>
      <c r="D30" s="165" t="s">
        <v>3</v>
      </c>
      <c r="E30" s="165"/>
      <c r="F30" s="165" t="s">
        <v>137</v>
      </c>
      <c r="G30" s="165" t="s">
        <v>108</v>
      </c>
      <c r="H30" s="165" t="s">
        <v>119</v>
      </c>
      <c r="I30" s="166" t="s">
        <v>138</v>
      </c>
    </row>
    <row r="31" spans="1:12" hidden="1" x14ac:dyDescent="0.2">
      <c r="A31" s="10">
        <v>0</v>
      </c>
      <c r="B31" s="32" t="s">
        <v>139</v>
      </c>
      <c r="C31" s="27" t="s">
        <v>119</v>
      </c>
      <c r="D31" s="27" t="s">
        <v>119</v>
      </c>
      <c r="E31" s="27"/>
      <c r="F31" s="27" t="s">
        <v>119</v>
      </c>
      <c r="G31" s="27" t="s">
        <v>119</v>
      </c>
      <c r="H31" s="27" t="s">
        <v>119</v>
      </c>
      <c r="I31" s="27" t="s">
        <v>119</v>
      </c>
      <c r="L31" s="63" t="str">
        <f>+H31</f>
        <v/>
      </c>
    </row>
    <row r="32" spans="1:12" hidden="1" x14ac:dyDescent="0.2">
      <c r="A32" s="10">
        <v>0</v>
      </c>
      <c r="B32" s="11" t="s">
        <v>276</v>
      </c>
      <c r="C32" s="75" t="s">
        <v>119</v>
      </c>
      <c r="D32" s="7" t="s">
        <v>119</v>
      </c>
      <c r="E32" s="9" t="s">
        <v>119</v>
      </c>
      <c r="F32" s="81" t="s">
        <v>119</v>
      </c>
      <c r="G32" s="24" t="s">
        <v>119</v>
      </c>
      <c r="H32" s="24" t="s">
        <v>119</v>
      </c>
      <c r="I32" s="24" t="s">
        <v>119</v>
      </c>
    </row>
    <row r="33" spans="1:13" x14ac:dyDescent="0.2">
      <c r="A33" s="10">
        <v>1</v>
      </c>
      <c r="B33" s="43" t="s">
        <v>142</v>
      </c>
      <c r="C33" s="91" t="s">
        <v>119</v>
      </c>
      <c r="D33" s="92" t="s">
        <v>119</v>
      </c>
      <c r="E33" s="91"/>
      <c r="F33" s="91" t="s">
        <v>119</v>
      </c>
      <c r="G33" s="91" t="s">
        <v>119</v>
      </c>
      <c r="H33" s="91">
        <v>7183.2794811533558</v>
      </c>
      <c r="I33" s="91" t="s">
        <v>119</v>
      </c>
      <c r="L33" s="10">
        <f>SUBTOTAL(9,G34:G49)</f>
        <v>7183.2794811533568</v>
      </c>
      <c r="M33" s="63"/>
    </row>
    <row r="34" spans="1:13" x14ac:dyDescent="0.2">
      <c r="A34" s="10">
        <v>1</v>
      </c>
      <c r="B34" s="26" t="s">
        <v>143</v>
      </c>
      <c r="C34" s="27" t="s">
        <v>119</v>
      </c>
      <c r="D34" s="27">
        <v>66000</v>
      </c>
      <c r="E34" s="27"/>
      <c r="F34" s="71">
        <v>1.5100000000000001E-2</v>
      </c>
      <c r="G34" s="27">
        <v>996.6</v>
      </c>
      <c r="H34" s="27" t="s">
        <v>119</v>
      </c>
      <c r="I34" s="27">
        <v>4.8588375283395449</v>
      </c>
    </row>
    <row r="35" spans="1:13" x14ac:dyDescent="0.2">
      <c r="A35" s="10">
        <v>1</v>
      </c>
      <c r="B35" s="26" t="s">
        <v>144</v>
      </c>
      <c r="C35" s="27" t="s">
        <v>119</v>
      </c>
      <c r="D35" s="27">
        <v>66000</v>
      </c>
      <c r="E35" s="27"/>
      <c r="F35" s="71">
        <v>3.4200000000000001E-2</v>
      </c>
      <c r="G35" s="27">
        <v>2257.2000000000003</v>
      </c>
      <c r="H35" s="27" t="s">
        <v>119</v>
      </c>
      <c r="I35" s="27">
        <v>11.004784335709434</v>
      </c>
    </row>
    <row r="36" spans="1:13" x14ac:dyDescent="0.2">
      <c r="A36" s="10">
        <v>1</v>
      </c>
      <c r="B36" s="26" t="s">
        <v>145</v>
      </c>
      <c r="C36" s="27" t="s">
        <v>119</v>
      </c>
      <c r="D36" s="27">
        <v>2</v>
      </c>
      <c r="E36" s="27"/>
      <c r="F36" s="71">
        <v>0.94000000000000006</v>
      </c>
      <c r="G36" s="27">
        <v>1.8800000000000001</v>
      </c>
      <c r="H36" s="27" t="s">
        <v>119</v>
      </c>
      <c r="I36" s="27">
        <v>9.1657781991554728E-3</v>
      </c>
    </row>
    <row r="37" spans="1:13" x14ac:dyDescent="0.2">
      <c r="A37" s="10">
        <v>1</v>
      </c>
      <c r="B37" s="26" t="s">
        <v>146</v>
      </c>
      <c r="C37" s="27" t="s">
        <v>119</v>
      </c>
      <c r="D37" s="27">
        <v>1.3</v>
      </c>
      <c r="E37" s="27"/>
      <c r="F37" s="71">
        <v>5.66</v>
      </c>
      <c r="G37" s="27">
        <v>7.3580000000000005</v>
      </c>
      <c r="H37" s="27" t="s">
        <v>119</v>
      </c>
      <c r="I37" s="27">
        <v>3.587329573903509E-2</v>
      </c>
    </row>
    <row r="38" spans="1:13" x14ac:dyDescent="0.2">
      <c r="A38" s="10">
        <v>1</v>
      </c>
      <c r="B38" s="11" t="s">
        <v>148</v>
      </c>
      <c r="C38" s="75" t="s">
        <v>119</v>
      </c>
      <c r="D38" s="27">
        <v>760.53385540764066</v>
      </c>
      <c r="E38" s="9" t="s">
        <v>119</v>
      </c>
      <c r="F38" s="28">
        <v>0.36397431893239635</v>
      </c>
      <c r="G38" s="27">
        <v>276.81479204702561</v>
      </c>
      <c r="H38" s="24" t="s">
        <v>119</v>
      </c>
      <c r="I38" s="24">
        <v>1.3495866947597781</v>
      </c>
    </row>
    <row r="39" spans="1:13" hidden="1" x14ac:dyDescent="0.2">
      <c r="A39" s="10">
        <v>0</v>
      </c>
      <c r="B39" s="11" t="s">
        <v>53</v>
      </c>
      <c r="C39" s="75" t="s">
        <v>119</v>
      </c>
      <c r="D39" s="82">
        <v>99.955882352941174</v>
      </c>
      <c r="E39" s="9" t="s">
        <v>119</v>
      </c>
      <c r="F39" s="13" t="s">
        <v>119</v>
      </c>
      <c r="G39" s="27" t="s">
        <v>119</v>
      </c>
      <c r="H39" s="24" t="s">
        <v>119</v>
      </c>
      <c r="I39" s="24" t="s">
        <v>119</v>
      </c>
    </row>
    <row r="40" spans="1:13" hidden="1" x14ac:dyDescent="0.2">
      <c r="A40" s="10">
        <v>0</v>
      </c>
      <c r="B40" s="11" t="s">
        <v>12</v>
      </c>
      <c r="C40" s="75" t="s">
        <v>119</v>
      </c>
      <c r="D40" s="82">
        <v>39.975000000000001</v>
      </c>
      <c r="E40" s="9" t="s">
        <v>119</v>
      </c>
      <c r="F40" s="13" t="s">
        <v>119</v>
      </c>
      <c r="G40" s="27" t="s">
        <v>119</v>
      </c>
      <c r="H40" s="24" t="s">
        <v>119</v>
      </c>
      <c r="I40" s="24" t="s">
        <v>119</v>
      </c>
    </row>
    <row r="41" spans="1:13" hidden="1" x14ac:dyDescent="0.2">
      <c r="A41" s="10">
        <v>0</v>
      </c>
      <c r="B41" s="26" t="s">
        <v>54</v>
      </c>
      <c r="C41" s="27" t="s">
        <v>119</v>
      </c>
      <c r="D41" s="27">
        <v>160.04470588235296</v>
      </c>
      <c r="E41" s="27" t="s">
        <v>119</v>
      </c>
      <c r="F41" s="70" t="s">
        <v>119</v>
      </c>
      <c r="G41" s="27" t="s">
        <v>119</v>
      </c>
      <c r="H41" s="27" t="s">
        <v>119</v>
      </c>
      <c r="I41" s="27" t="s">
        <v>119</v>
      </c>
    </row>
    <row r="42" spans="1:13" x14ac:dyDescent="0.2">
      <c r="A42" s="10">
        <v>1</v>
      </c>
      <c r="B42" s="26" t="s">
        <v>149</v>
      </c>
      <c r="C42" s="27" t="s">
        <v>119</v>
      </c>
      <c r="D42" s="27" t="s">
        <v>119</v>
      </c>
      <c r="E42" s="27" t="s">
        <v>119</v>
      </c>
      <c r="F42" s="71" t="s">
        <v>119</v>
      </c>
      <c r="G42" s="27">
        <v>358.22399999999834</v>
      </c>
      <c r="H42" s="27" t="s">
        <v>119</v>
      </c>
      <c r="I42" s="27">
        <v>1.7464902817097099</v>
      </c>
    </row>
    <row r="43" spans="1:13" hidden="1" x14ac:dyDescent="0.2">
      <c r="A43" s="10">
        <v>0</v>
      </c>
      <c r="B43" s="26" t="s">
        <v>155</v>
      </c>
      <c r="C43" s="27" t="s">
        <v>119</v>
      </c>
      <c r="D43" s="27">
        <v>1.5</v>
      </c>
      <c r="E43" s="27"/>
      <c r="F43" s="71">
        <v>64.260000000000005</v>
      </c>
      <c r="G43" s="27">
        <v>96.390000000000015</v>
      </c>
      <c r="H43" s="27" t="s">
        <v>119</v>
      </c>
      <c r="I43" s="27">
        <v>0.46994114926414687</v>
      </c>
    </row>
    <row r="44" spans="1:13" hidden="1" x14ac:dyDescent="0.2">
      <c r="A44" s="10">
        <v>0</v>
      </c>
      <c r="B44" s="26" t="s">
        <v>266</v>
      </c>
      <c r="C44" s="27" t="s">
        <v>119</v>
      </c>
      <c r="D44" s="27">
        <v>5</v>
      </c>
      <c r="E44" s="27"/>
      <c r="F44" s="71">
        <v>39.270000000000003</v>
      </c>
      <c r="G44" s="27">
        <v>196.35000000000002</v>
      </c>
      <c r="H44" s="27" t="s">
        <v>119</v>
      </c>
      <c r="I44" s="27">
        <v>0.95728752627881764</v>
      </c>
    </row>
    <row r="45" spans="1:13" hidden="1" x14ac:dyDescent="0.2">
      <c r="A45" s="10">
        <v>0</v>
      </c>
      <c r="B45" s="26" t="s">
        <v>156</v>
      </c>
      <c r="C45" s="27" t="s">
        <v>119</v>
      </c>
      <c r="D45" s="27">
        <v>1.5</v>
      </c>
      <c r="E45" s="27"/>
      <c r="F45" s="71">
        <v>43.655999999999999</v>
      </c>
      <c r="G45" s="27">
        <v>65.483999999999995</v>
      </c>
      <c r="H45" s="27" t="s">
        <v>119</v>
      </c>
      <c r="I45" s="27">
        <v>0.3192616061667537</v>
      </c>
      <c r="M45" s="63"/>
    </row>
    <row r="46" spans="1:13" x14ac:dyDescent="0.2">
      <c r="A46" s="10">
        <v>1</v>
      </c>
      <c r="B46" s="26" t="s">
        <v>220</v>
      </c>
      <c r="C46" s="27" t="s">
        <v>119</v>
      </c>
      <c r="D46" s="27">
        <v>6300</v>
      </c>
      <c r="E46" s="27"/>
      <c r="F46" s="71">
        <v>5.9697E-2</v>
      </c>
      <c r="G46" s="27">
        <v>376.09109999999998</v>
      </c>
      <c r="H46" s="27" t="s">
        <v>119</v>
      </c>
      <c r="I46" s="27">
        <v>1.8335997900406389</v>
      </c>
    </row>
    <row r="47" spans="1:13" x14ac:dyDescent="0.2">
      <c r="A47" s="10">
        <v>1</v>
      </c>
      <c r="B47" s="26" t="s">
        <v>224</v>
      </c>
      <c r="C47" s="27" t="s">
        <v>119</v>
      </c>
      <c r="D47" s="27">
        <v>1.8</v>
      </c>
      <c r="E47" s="27"/>
      <c r="F47" s="71">
        <v>73.271889400921665</v>
      </c>
      <c r="G47" s="27">
        <v>131.88940092165899</v>
      </c>
      <c r="H47" s="27" t="s">
        <v>119</v>
      </c>
      <c r="I47" s="27">
        <v>0.64301542322734984</v>
      </c>
    </row>
    <row r="48" spans="1:13" x14ac:dyDescent="0.2">
      <c r="A48" s="10">
        <v>1</v>
      </c>
      <c r="B48" s="26" t="s">
        <v>158</v>
      </c>
      <c r="C48" s="27" t="s">
        <v>119</v>
      </c>
      <c r="D48" s="27">
        <v>3847</v>
      </c>
      <c r="E48" s="27"/>
      <c r="F48" s="71">
        <v>0.56279999999999997</v>
      </c>
      <c r="G48" s="27">
        <v>2165.0915999999997</v>
      </c>
      <c r="H48" s="27" t="s">
        <v>119</v>
      </c>
      <c r="I48" s="27">
        <v>10.555717758752467</v>
      </c>
    </row>
    <row r="49" spans="1:12" x14ac:dyDescent="0.2">
      <c r="A49" s="10">
        <v>1</v>
      </c>
      <c r="B49" s="26" t="s">
        <v>221</v>
      </c>
      <c r="C49" s="27" t="s">
        <v>119</v>
      </c>
      <c r="D49" s="27">
        <v>12600</v>
      </c>
      <c r="E49" s="27"/>
      <c r="F49" s="71">
        <v>4.8581792713069338E-2</v>
      </c>
      <c r="G49" s="27">
        <v>612.13058818467368</v>
      </c>
      <c r="H49" s="27" t="s">
        <v>119</v>
      </c>
      <c r="I49" s="27">
        <v>2.9843900001166483</v>
      </c>
      <c r="L49" s="10">
        <f>SUBTOTAL(9,G50:G74)</f>
        <v>7211.1529172413802</v>
      </c>
    </row>
    <row r="50" spans="1:12" s="176" customFormat="1" x14ac:dyDescent="0.2">
      <c r="A50" s="176">
        <v>1</v>
      </c>
      <c r="B50" s="43" t="s">
        <v>159</v>
      </c>
      <c r="C50" s="91" t="s">
        <v>119</v>
      </c>
      <c r="D50" s="91" t="s">
        <v>119</v>
      </c>
      <c r="E50" s="91"/>
      <c r="F50" s="93" t="s">
        <v>119</v>
      </c>
      <c r="G50" s="91" t="s">
        <v>119</v>
      </c>
      <c r="H50" s="91">
        <v>7211.1529172413802</v>
      </c>
      <c r="I50" s="91" t="s">
        <v>119</v>
      </c>
      <c r="L50" s="10"/>
    </row>
    <row r="51" spans="1:12" x14ac:dyDescent="0.2">
      <c r="A51" s="10">
        <v>1</v>
      </c>
      <c r="B51" s="26" t="s">
        <v>160</v>
      </c>
      <c r="C51" s="27" t="s">
        <v>119</v>
      </c>
      <c r="D51" s="27">
        <v>1</v>
      </c>
      <c r="E51" s="27"/>
      <c r="F51" s="72">
        <v>45</v>
      </c>
      <c r="G51" s="27">
        <v>45</v>
      </c>
      <c r="H51" s="27" t="s">
        <v>119</v>
      </c>
      <c r="I51" s="27">
        <v>0.21939362710744481</v>
      </c>
      <c r="L51" s="63"/>
    </row>
    <row r="52" spans="1:12" x14ac:dyDescent="0.2">
      <c r="A52" s="10">
        <v>1</v>
      </c>
      <c r="B52" s="26" t="s">
        <v>222</v>
      </c>
      <c r="C52" s="27" t="s">
        <v>119</v>
      </c>
      <c r="D52" s="27">
        <v>900</v>
      </c>
      <c r="E52" s="27"/>
      <c r="F52" s="71">
        <v>0.1396</v>
      </c>
      <c r="G52" s="27">
        <v>125.64</v>
      </c>
      <c r="H52" s="27" t="s">
        <v>119</v>
      </c>
      <c r="I52" s="27">
        <v>0.612547006883986</v>
      </c>
    </row>
    <row r="53" spans="1:12" x14ac:dyDescent="0.2">
      <c r="A53" s="10">
        <v>1</v>
      </c>
      <c r="B53" s="26" t="s">
        <v>161</v>
      </c>
      <c r="C53" s="27" t="s">
        <v>119</v>
      </c>
      <c r="D53" s="27">
        <v>81</v>
      </c>
      <c r="E53" s="27"/>
      <c r="F53" s="72">
        <v>0.19999999999999998</v>
      </c>
      <c r="G53" s="27">
        <v>16.2</v>
      </c>
      <c r="H53" s="27" t="s">
        <v>119</v>
      </c>
      <c r="I53" s="27">
        <v>7.8981705758680132E-2</v>
      </c>
    </row>
    <row r="54" spans="1:12" x14ac:dyDescent="0.2">
      <c r="A54" s="10">
        <v>1</v>
      </c>
      <c r="B54" s="26" t="s">
        <v>162</v>
      </c>
      <c r="C54" s="27" t="s">
        <v>119</v>
      </c>
      <c r="D54" s="27">
        <v>600000</v>
      </c>
      <c r="E54" s="27"/>
      <c r="F54" s="71">
        <v>2.5000000000000001E-4</v>
      </c>
      <c r="G54" s="27">
        <v>150</v>
      </c>
      <c r="H54" s="27" t="s">
        <v>119</v>
      </c>
      <c r="I54" s="27">
        <v>0.73131209035814948</v>
      </c>
    </row>
    <row r="55" spans="1:12" x14ac:dyDescent="0.2">
      <c r="A55" s="10">
        <v>1</v>
      </c>
      <c r="B55" s="11" t="s">
        <v>163</v>
      </c>
      <c r="C55" s="75" t="s">
        <v>119</v>
      </c>
      <c r="D55" s="27">
        <v>25000</v>
      </c>
      <c r="E55" s="9" t="s">
        <v>119</v>
      </c>
      <c r="F55" s="28">
        <v>0.1</v>
      </c>
      <c r="G55" s="27">
        <v>2500</v>
      </c>
      <c r="H55" s="9" t="s">
        <v>119</v>
      </c>
      <c r="I55" s="24">
        <v>12.188534839302491</v>
      </c>
    </row>
    <row r="56" spans="1:12" x14ac:dyDescent="0.2">
      <c r="A56" s="10">
        <v>1</v>
      </c>
      <c r="B56" s="11" t="s">
        <v>164</v>
      </c>
      <c r="C56" s="75" t="s">
        <v>119</v>
      </c>
      <c r="D56" s="7">
        <v>712.5</v>
      </c>
      <c r="E56" s="9" t="s">
        <v>119</v>
      </c>
      <c r="F56" s="195">
        <v>4.5444252873563222</v>
      </c>
      <c r="G56" s="7">
        <v>3237.9030172413795</v>
      </c>
      <c r="H56" s="9" t="s">
        <v>119</v>
      </c>
      <c r="I56" s="24">
        <v>15.786117492771684</v>
      </c>
    </row>
    <row r="57" spans="1:12" hidden="1" x14ac:dyDescent="0.2">
      <c r="A57" s="10">
        <v>0</v>
      </c>
      <c r="B57" s="11">
        <v>0</v>
      </c>
      <c r="C57" s="75" t="s">
        <v>119</v>
      </c>
      <c r="D57" s="7" t="s">
        <v>119</v>
      </c>
      <c r="E57" s="9" t="s">
        <v>119</v>
      </c>
      <c r="F57" s="9" t="s">
        <v>119</v>
      </c>
      <c r="G57" s="7" t="s">
        <v>119</v>
      </c>
      <c r="H57" s="9" t="s">
        <v>119</v>
      </c>
      <c r="I57" s="24" t="s">
        <v>119</v>
      </c>
    </row>
    <row r="58" spans="1:12" hidden="1" x14ac:dyDescent="0.2">
      <c r="A58" s="10">
        <v>0</v>
      </c>
      <c r="B58" s="11">
        <v>0</v>
      </c>
      <c r="C58" s="75" t="s">
        <v>119</v>
      </c>
      <c r="D58" s="7" t="s">
        <v>119</v>
      </c>
      <c r="E58" s="9" t="s">
        <v>119</v>
      </c>
      <c r="F58" s="9" t="s">
        <v>119</v>
      </c>
      <c r="G58" s="7" t="s">
        <v>119</v>
      </c>
      <c r="H58" s="9" t="s">
        <v>119</v>
      </c>
      <c r="I58" s="24" t="s">
        <v>119</v>
      </c>
    </row>
    <row r="59" spans="1:12" hidden="1" x14ac:dyDescent="0.2">
      <c r="A59" s="10">
        <v>0</v>
      </c>
      <c r="B59" s="11">
        <v>0</v>
      </c>
      <c r="C59" s="75" t="s">
        <v>119</v>
      </c>
      <c r="D59" s="7" t="s">
        <v>119</v>
      </c>
      <c r="E59" s="9" t="s">
        <v>119</v>
      </c>
      <c r="F59" s="9" t="s">
        <v>119</v>
      </c>
      <c r="G59" s="7" t="s">
        <v>119</v>
      </c>
      <c r="H59" s="9" t="s">
        <v>119</v>
      </c>
      <c r="I59" s="24" t="s">
        <v>119</v>
      </c>
    </row>
    <row r="60" spans="1:12" hidden="1" x14ac:dyDescent="0.2">
      <c r="A60" s="10">
        <v>0</v>
      </c>
      <c r="B60" s="11">
        <v>0</v>
      </c>
      <c r="C60" s="75" t="s">
        <v>119</v>
      </c>
      <c r="D60" s="7" t="s">
        <v>119</v>
      </c>
      <c r="E60" s="9" t="s">
        <v>119</v>
      </c>
      <c r="F60" s="9" t="s">
        <v>119</v>
      </c>
      <c r="G60" s="7" t="s">
        <v>119</v>
      </c>
      <c r="H60" s="9" t="s">
        <v>119</v>
      </c>
      <c r="I60" s="24" t="s">
        <v>119</v>
      </c>
    </row>
    <row r="61" spans="1:12" hidden="1" x14ac:dyDescent="0.2">
      <c r="A61" s="10">
        <v>0</v>
      </c>
      <c r="B61" s="11">
        <v>0</v>
      </c>
      <c r="C61" s="75" t="s">
        <v>119</v>
      </c>
      <c r="D61" s="7" t="s">
        <v>119</v>
      </c>
      <c r="E61" s="9" t="s">
        <v>119</v>
      </c>
      <c r="F61" s="9" t="s">
        <v>119</v>
      </c>
      <c r="G61" s="7" t="s">
        <v>119</v>
      </c>
      <c r="H61" s="9" t="s">
        <v>119</v>
      </c>
      <c r="I61" s="24" t="s">
        <v>119</v>
      </c>
    </row>
    <row r="62" spans="1:12" hidden="1" x14ac:dyDescent="0.2">
      <c r="A62" s="10">
        <v>0</v>
      </c>
      <c r="B62" s="11">
        <v>0</v>
      </c>
      <c r="C62" s="75" t="s">
        <v>119</v>
      </c>
      <c r="D62" s="7" t="s">
        <v>119</v>
      </c>
      <c r="E62" s="9" t="s">
        <v>119</v>
      </c>
      <c r="F62" s="9" t="s">
        <v>119</v>
      </c>
      <c r="G62" s="7" t="s">
        <v>119</v>
      </c>
      <c r="H62" s="9" t="s">
        <v>119</v>
      </c>
      <c r="I62" s="24" t="s">
        <v>119</v>
      </c>
    </row>
    <row r="63" spans="1:12" hidden="1" x14ac:dyDescent="0.2">
      <c r="A63" s="10">
        <v>0</v>
      </c>
      <c r="B63" s="11">
        <v>0</v>
      </c>
      <c r="C63" s="75" t="s">
        <v>119</v>
      </c>
      <c r="D63" s="7" t="s">
        <v>119</v>
      </c>
      <c r="E63" s="9" t="s">
        <v>119</v>
      </c>
      <c r="F63" s="9" t="s">
        <v>119</v>
      </c>
      <c r="G63" s="7" t="s">
        <v>119</v>
      </c>
      <c r="H63" s="9" t="s">
        <v>119</v>
      </c>
      <c r="I63" s="24" t="s">
        <v>119</v>
      </c>
    </row>
    <row r="64" spans="1:12" hidden="1" x14ac:dyDescent="0.2">
      <c r="A64" s="10">
        <v>0</v>
      </c>
      <c r="B64" s="11">
        <v>0</v>
      </c>
      <c r="C64" s="75" t="s">
        <v>119</v>
      </c>
      <c r="D64" s="7" t="s">
        <v>119</v>
      </c>
      <c r="E64" s="9" t="s">
        <v>119</v>
      </c>
      <c r="F64" s="9" t="s">
        <v>119</v>
      </c>
      <c r="G64" s="7" t="s">
        <v>119</v>
      </c>
      <c r="H64" s="9" t="s">
        <v>119</v>
      </c>
      <c r="I64" s="24" t="s">
        <v>119</v>
      </c>
    </row>
    <row r="65" spans="1:12" hidden="1" x14ac:dyDescent="0.2">
      <c r="A65" s="10">
        <v>0</v>
      </c>
      <c r="B65" s="11">
        <v>0</v>
      </c>
      <c r="C65" s="75" t="s">
        <v>119</v>
      </c>
      <c r="D65" s="7" t="s">
        <v>119</v>
      </c>
      <c r="E65" s="9" t="s">
        <v>119</v>
      </c>
      <c r="F65" s="9" t="s">
        <v>119</v>
      </c>
      <c r="G65" s="7" t="s">
        <v>119</v>
      </c>
      <c r="H65" s="9" t="s">
        <v>119</v>
      </c>
      <c r="I65" s="24" t="s">
        <v>119</v>
      </c>
    </row>
    <row r="66" spans="1:12" hidden="1" x14ac:dyDescent="0.2">
      <c r="A66" s="10">
        <v>0</v>
      </c>
      <c r="B66" s="11">
        <v>0</v>
      </c>
      <c r="C66" s="75" t="s">
        <v>119</v>
      </c>
      <c r="D66" s="7" t="s">
        <v>119</v>
      </c>
      <c r="E66" s="9" t="s">
        <v>119</v>
      </c>
      <c r="F66" s="9" t="s">
        <v>119</v>
      </c>
      <c r="G66" s="7" t="s">
        <v>119</v>
      </c>
      <c r="H66" s="9" t="s">
        <v>119</v>
      </c>
      <c r="I66" s="24" t="s">
        <v>119</v>
      </c>
    </row>
    <row r="67" spans="1:12" hidden="1" x14ac:dyDescent="0.2">
      <c r="A67" s="10">
        <v>0</v>
      </c>
      <c r="B67" s="11">
        <v>0</v>
      </c>
      <c r="C67" s="75" t="s">
        <v>119</v>
      </c>
      <c r="D67" s="7" t="s">
        <v>119</v>
      </c>
      <c r="E67" s="9" t="s">
        <v>119</v>
      </c>
      <c r="F67" s="9" t="s">
        <v>119</v>
      </c>
      <c r="G67" s="7" t="s">
        <v>119</v>
      </c>
      <c r="H67" s="9" t="s">
        <v>119</v>
      </c>
      <c r="I67" s="24" t="s">
        <v>119</v>
      </c>
    </row>
    <row r="68" spans="1:12" hidden="1" x14ac:dyDescent="0.2">
      <c r="A68" s="10">
        <v>0</v>
      </c>
      <c r="B68" s="11">
        <v>0</v>
      </c>
      <c r="C68" s="75" t="s">
        <v>119</v>
      </c>
      <c r="D68" s="7" t="s">
        <v>119</v>
      </c>
      <c r="E68" s="9" t="s">
        <v>119</v>
      </c>
      <c r="F68" s="9" t="s">
        <v>119</v>
      </c>
      <c r="G68" s="7" t="s">
        <v>119</v>
      </c>
      <c r="H68" s="9" t="s">
        <v>119</v>
      </c>
      <c r="I68" s="24" t="s">
        <v>119</v>
      </c>
    </row>
    <row r="69" spans="1:12" hidden="1" x14ac:dyDescent="0.2">
      <c r="A69" s="10">
        <v>0</v>
      </c>
      <c r="B69" s="11">
        <v>0</v>
      </c>
      <c r="C69" s="75" t="s">
        <v>119</v>
      </c>
      <c r="D69" s="7" t="s">
        <v>119</v>
      </c>
      <c r="E69" s="9" t="s">
        <v>119</v>
      </c>
      <c r="F69" s="9" t="s">
        <v>119</v>
      </c>
      <c r="G69" s="7" t="s">
        <v>119</v>
      </c>
      <c r="H69" s="9" t="s">
        <v>119</v>
      </c>
      <c r="I69" s="24" t="s">
        <v>119</v>
      </c>
    </row>
    <row r="70" spans="1:12" hidden="1" x14ac:dyDescent="0.2">
      <c r="A70" s="10">
        <v>0</v>
      </c>
      <c r="B70" s="11">
        <v>0</v>
      </c>
      <c r="C70" s="75" t="s">
        <v>119</v>
      </c>
      <c r="D70" s="7" t="s">
        <v>119</v>
      </c>
      <c r="E70" s="9" t="s">
        <v>119</v>
      </c>
      <c r="F70" s="9" t="s">
        <v>119</v>
      </c>
      <c r="G70" s="7" t="s">
        <v>119</v>
      </c>
      <c r="H70" s="9" t="s">
        <v>119</v>
      </c>
      <c r="I70" s="24" t="s">
        <v>119</v>
      </c>
    </row>
    <row r="71" spans="1:12" hidden="1" x14ac:dyDescent="0.2">
      <c r="A71" s="10">
        <v>0</v>
      </c>
      <c r="B71" s="11">
        <v>0</v>
      </c>
      <c r="C71" s="75" t="s">
        <v>119</v>
      </c>
      <c r="D71" s="7" t="s">
        <v>119</v>
      </c>
      <c r="E71" s="9" t="s">
        <v>119</v>
      </c>
      <c r="F71" s="9" t="s">
        <v>119</v>
      </c>
      <c r="G71" s="7" t="s">
        <v>119</v>
      </c>
      <c r="H71" s="9" t="s">
        <v>119</v>
      </c>
      <c r="I71" s="24" t="s">
        <v>119</v>
      </c>
    </row>
    <row r="72" spans="1:12" hidden="1" x14ac:dyDescent="0.2">
      <c r="A72" s="10">
        <v>0</v>
      </c>
      <c r="B72" s="11">
        <v>0</v>
      </c>
      <c r="C72" s="75" t="s">
        <v>119</v>
      </c>
      <c r="D72" s="7" t="s">
        <v>119</v>
      </c>
      <c r="E72" s="9" t="s">
        <v>119</v>
      </c>
      <c r="F72" s="9" t="s">
        <v>119</v>
      </c>
      <c r="G72" s="7" t="s">
        <v>119</v>
      </c>
      <c r="H72" s="9" t="s">
        <v>119</v>
      </c>
      <c r="I72" s="24" t="s">
        <v>119</v>
      </c>
    </row>
    <row r="73" spans="1:12" x14ac:dyDescent="0.2">
      <c r="A73" s="10">
        <v>1</v>
      </c>
      <c r="B73" s="11" t="s">
        <v>165</v>
      </c>
      <c r="C73" s="9" t="s">
        <v>119</v>
      </c>
      <c r="D73" s="26" t="s">
        <v>119</v>
      </c>
      <c r="E73" s="77" t="s">
        <v>119</v>
      </c>
      <c r="F73" s="71" t="s">
        <v>119</v>
      </c>
      <c r="G73" s="30">
        <v>1134.4000000000001</v>
      </c>
      <c r="H73" s="24" t="s">
        <v>119</v>
      </c>
      <c r="I73" s="24">
        <v>5.5306695686818985</v>
      </c>
    </row>
    <row r="74" spans="1:12" x14ac:dyDescent="0.2">
      <c r="A74" s="10">
        <v>1</v>
      </c>
      <c r="B74" s="26" t="s">
        <v>166</v>
      </c>
      <c r="C74" s="24" t="s">
        <v>119</v>
      </c>
      <c r="D74" s="27" t="s">
        <v>119</v>
      </c>
      <c r="E74" s="27"/>
      <c r="F74" s="71" t="s">
        <v>119</v>
      </c>
      <c r="G74" s="27">
        <v>2.0099</v>
      </c>
      <c r="H74" s="27" t="s">
        <v>119</v>
      </c>
      <c r="I74" s="27">
        <v>9.7990944694056302E-3</v>
      </c>
    </row>
    <row r="75" spans="1:12" x14ac:dyDescent="0.2">
      <c r="A75" s="10">
        <v>1</v>
      </c>
      <c r="B75" s="94" t="s">
        <v>167</v>
      </c>
      <c r="C75" s="95" t="s">
        <v>119</v>
      </c>
      <c r="D75" s="91" t="s">
        <v>119</v>
      </c>
      <c r="E75" s="91"/>
      <c r="F75" s="93" t="s">
        <v>119</v>
      </c>
      <c r="G75" s="91" t="s">
        <v>119</v>
      </c>
      <c r="H75" s="91">
        <v>84.166666666666657</v>
      </c>
      <c r="I75" s="91" t="s">
        <v>119</v>
      </c>
      <c r="L75" s="63">
        <f>SUM(G76:G81)</f>
        <v>84.166666666666657</v>
      </c>
    </row>
    <row r="76" spans="1:12" x14ac:dyDescent="0.2">
      <c r="A76" s="10">
        <v>1</v>
      </c>
      <c r="B76" s="26" t="s">
        <v>223</v>
      </c>
      <c r="C76" s="24" t="s">
        <v>119</v>
      </c>
      <c r="D76" s="27">
        <v>0.5</v>
      </c>
      <c r="E76" s="27" t="s">
        <v>119</v>
      </c>
      <c r="F76" s="71" t="s">
        <v>119</v>
      </c>
      <c r="G76" s="27">
        <v>84.166666666666657</v>
      </c>
      <c r="H76" s="27" t="s">
        <v>119</v>
      </c>
      <c r="I76" s="27">
        <v>0.41034733958985048</v>
      </c>
    </row>
    <row r="77" spans="1:12" hidden="1" x14ac:dyDescent="0.2">
      <c r="A77" s="10">
        <v>0</v>
      </c>
      <c r="B77" s="26">
        <v>0</v>
      </c>
      <c r="C77" s="24" t="s">
        <v>119</v>
      </c>
      <c r="D77" s="27" t="s">
        <v>119</v>
      </c>
      <c r="E77" s="27"/>
      <c r="F77" s="27" t="s">
        <v>119</v>
      </c>
      <c r="G77" s="27" t="s">
        <v>119</v>
      </c>
      <c r="H77" s="27" t="s">
        <v>119</v>
      </c>
      <c r="I77" s="27" t="s">
        <v>119</v>
      </c>
    </row>
    <row r="78" spans="1:12" hidden="1" x14ac:dyDescent="0.2">
      <c r="A78" s="10">
        <v>0</v>
      </c>
      <c r="B78" s="26">
        <v>0</v>
      </c>
      <c r="C78" s="24" t="s">
        <v>119</v>
      </c>
      <c r="D78" s="27" t="s">
        <v>119</v>
      </c>
      <c r="E78" s="27"/>
      <c r="F78" s="27" t="s">
        <v>119</v>
      </c>
      <c r="G78" s="27" t="s">
        <v>119</v>
      </c>
      <c r="H78" s="27" t="s">
        <v>119</v>
      </c>
      <c r="I78" s="27" t="s">
        <v>119</v>
      </c>
    </row>
    <row r="79" spans="1:12" hidden="1" x14ac:dyDescent="0.2">
      <c r="A79" s="10">
        <v>0</v>
      </c>
      <c r="B79" s="26">
        <v>0</v>
      </c>
      <c r="C79" s="24" t="s">
        <v>119</v>
      </c>
      <c r="D79" s="27" t="s">
        <v>119</v>
      </c>
      <c r="E79" s="27" t="s">
        <v>119</v>
      </c>
      <c r="F79" s="27" t="s">
        <v>119</v>
      </c>
      <c r="G79" s="27" t="s">
        <v>119</v>
      </c>
      <c r="H79" s="27" t="s">
        <v>119</v>
      </c>
      <c r="I79" s="27" t="s">
        <v>119</v>
      </c>
    </row>
    <row r="80" spans="1:12" hidden="1" x14ac:dyDescent="0.2">
      <c r="A80" s="10">
        <v>0</v>
      </c>
      <c r="B80" s="26">
        <v>0</v>
      </c>
      <c r="C80" s="24" t="s">
        <v>119</v>
      </c>
      <c r="D80" s="27" t="s">
        <v>119</v>
      </c>
      <c r="E80" s="27" t="s">
        <v>119</v>
      </c>
      <c r="F80" s="27" t="s">
        <v>119</v>
      </c>
      <c r="G80" s="27" t="s">
        <v>119</v>
      </c>
      <c r="H80" s="27" t="s">
        <v>119</v>
      </c>
      <c r="I80" s="27" t="s">
        <v>119</v>
      </c>
    </row>
    <row r="81" spans="1:12" hidden="1" x14ac:dyDescent="0.2">
      <c r="A81" s="10">
        <v>0</v>
      </c>
      <c r="B81" s="11">
        <v>0</v>
      </c>
      <c r="C81" s="9" t="s">
        <v>119</v>
      </c>
      <c r="D81" s="26" t="s">
        <v>119</v>
      </c>
      <c r="E81" s="77" t="s">
        <v>119</v>
      </c>
      <c r="F81" s="75" t="s">
        <v>119</v>
      </c>
      <c r="G81" s="83" t="s">
        <v>119</v>
      </c>
      <c r="H81" s="9" t="s">
        <v>119</v>
      </c>
      <c r="I81" s="24" t="s">
        <v>119</v>
      </c>
    </row>
    <row r="82" spans="1:12" x14ac:dyDescent="0.2">
      <c r="A82" s="10">
        <v>1</v>
      </c>
      <c r="B82" s="94" t="s">
        <v>169</v>
      </c>
      <c r="C82" s="95" t="s">
        <v>119</v>
      </c>
      <c r="D82" s="91" t="s">
        <v>119</v>
      </c>
      <c r="E82" s="91"/>
      <c r="F82" s="93" t="s">
        <v>119</v>
      </c>
      <c r="G82" s="91" t="s">
        <v>119</v>
      </c>
      <c r="H82" s="91">
        <v>4144.5312825055025</v>
      </c>
      <c r="I82" s="91" t="s">
        <v>119</v>
      </c>
      <c r="L82" s="63">
        <f>SUM(G83:G84)</f>
        <v>4144.5312825055025</v>
      </c>
    </row>
    <row r="83" spans="1:12" x14ac:dyDescent="0.2">
      <c r="A83" s="10">
        <v>1</v>
      </c>
      <c r="B83" s="31" t="s">
        <v>170</v>
      </c>
      <c r="C83" s="24" t="s">
        <v>119</v>
      </c>
      <c r="D83" s="27">
        <v>99.152264270207795</v>
      </c>
      <c r="E83" s="27"/>
      <c r="F83" s="71">
        <v>23.224020546080951</v>
      </c>
      <c r="G83" s="27">
        <v>2302.714222601754</v>
      </c>
      <c r="H83" s="27" t="s">
        <v>119</v>
      </c>
      <c r="I83" s="27">
        <v>11.226685010855531</v>
      </c>
    </row>
    <row r="84" spans="1:12" x14ac:dyDescent="0.2">
      <c r="A84" s="10">
        <v>1</v>
      </c>
      <c r="B84" s="31" t="s">
        <v>171</v>
      </c>
      <c r="C84" s="24" t="s">
        <v>119</v>
      </c>
      <c r="D84" s="27">
        <v>314.18616147061061</v>
      </c>
      <c r="E84" s="27"/>
      <c r="F84" s="71">
        <v>5.8621839080459761</v>
      </c>
      <c r="G84" s="27">
        <v>1841.8170599037483</v>
      </c>
      <c r="H84" s="27" t="s">
        <v>119</v>
      </c>
      <c r="I84" s="27">
        <v>8.9796205609034079</v>
      </c>
    </row>
    <row r="85" spans="1:12" x14ac:dyDescent="0.2">
      <c r="A85" s="10">
        <v>1</v>
      </c>
      <c r="B85" s="94" t="s">
        <v>172</v>
      </c>
      <c r="C85" s="95" t="s">
        <v>119</v>
      </c>
      <c r="D85" s="91" t="s">
        <v>119</v>
      </c>
      <c r="E85" s="91"/>
      <c r="F85" s="91" t="s">
        <v>119</v>
      </c>
      <c r="G85" s="91" t="s">
        <v>119</v>
      </c>
      <c r="H85" s="91">
        <v>1570.5182135471639</v>
      </c>
      <c r="I85" s="91" t="s">
        <v>119</v>
      </c>
      <c r="L85" s="63">
        <f>SUM(G86:G91)</f>
        <v>1570.5182135471639</v>
      </c>
    </row>
    <row r="86" spans="1:12" hidden="1" x14ac:dyDescent="0.2">
      <c r="A86" s="10">
        <v>0</v>
      </c>
      <c r="B86" s="12" t="s">
        <v>173</v>
      </c>
      <c r="C86" s="9" t="s">
        <v>119</v>
      </c>
      <c r="D86" s="76" t="s">
        <v>119</v>
      </c>
      <c r="E86" s="77" t="s">
        <v>119</v>
      </c>
      <c r="F86" s="84" t="s">
        <v>119</v>
      </c>
      <c r="G86" s="8" t="s">
        <v>119</v>
      </c>
      <c r="H86" s="9" t="s">
        <v>119</v>
      </c>
      <c r="I86" s="24" t="s">
        <v>119</v>
      </c>
    </row>
    <row r="87" spans="1:12" x14ac:dyDescent="0.2">
      <c r="A87" s="10">
        <v>1</v>
      </c>
      <c r="B87" s="31" t="s">
        <v>174</v>
      </c>
      <c r="C87" s="24" t="s">
        <v>119</v>
      </c>
      <c r="D87" s="27" t="s">
        <v>119</v>
      </c>
      <c r="E87" s="27"/>
      <c r="F87" s="27" t="s">
        <v>119</v>
      </c>
      <c r="G87" s="27">
        <v>608.37581588485989</v>
      </c>
      <c r="H87" s="27" t="s">
        <v>119</v>
      </c>
      <c r="I87" s="27">
        <v>2.9660839309206768</v>
      </c>
    </row>
    <row r="88" spans="1:12" x14ac:dyDescent="0.2">
      <c r="A88" s="10">
        <v>1</v>
      </c>
      <c r="B88" s="31" t="s">
        <v>175</v>
      </c>
      <c r="C88" s="24" t="s">
        <v>119</v>
      </c>
      <c r="D88" s="27" t="s">
        <v>119</v>
      </c>
      <c r="E88" s="27"/>
      <c r="F88" s="27" t="s">
        <v>119</v>
      </c>
      <c r="G88" s="27">
        <v>657.50491769741711</v>
      </c>
      <c r="H88" s="27" t="s">
        <v>119</v>
      </c>
      <c r="I88" s="27">
        <v>3.2056086385470741</v>
      </c>
    </row>
    <row r="89" spans="1:12" x14ac:dyDescent="0.2">
      <c r="A89" s="10">
        <v>1</v>
      </c>
      <c r="B89" s="31" t="s">
        <v>176</v>
      </c>
      <c r="C89" s="24" t="s">
        <v>119</v>
      </c>
      <c r="D89" s="27" t="s">
        <v>119</v>
      </c>
      <c r="E89" s="27"/>
      <c r="F89" s="27" t="s">
        <v>119</v>
      </c>
      <c r="G89" s="27">
        <v>304.63747996488684</v>
      </c>
      <c r="H89" s="27" t="s">
        <v>119</v>
      </c>
      <c r="I89" s="27">
        <v>1.485233815163735</v>
      </c>
    </row>
    <row r="90" spans="1:12" hidden="1" x14ac:dyDescent="0.2">
      <c r="A90" s="10">
        <v>0</v>
      </c>
      <c r="B90" s="11">
        <v>0</v>
      </c>
      <c r="C90" s="9" t="s">
        <v>119</v>
      </c>
      <c r="D90" s="9" t="s">
        <v>119</v>
      </c>
      <c r="E90" s="77" t="s">
        <v>119</v>
      </c>
      <c r="F90" s="75" t="s">
        <v>119</v>
      </c>
      <c r="G90" s="27" t="s">
        <v>119</v>
      </c>
      <c r="H90" s="26" t="s">
        <v>119</v>
      </c>
      <c r="I90" s="24" t="s">
        <v>119</v>
      </c>
    </row>
    <row r="91" spans="1:12" hidden="1" x14ac:dyDescent="0.2">
      <c r="A91" s="10">
        <v>0</v>
      </c>
      <c r="B91" s="12" t="s">
        <v>177</v>
      </c>
      <c r="C91" s="9" t="s">
        <v>119</v>
      </c>
      <c r="D91" s="85" t="s">
        <v>119</v>
      </c>
      <c r="E91" s="77" t="s">
        <v>119</v>
      </c>
      <c r="F91" s="75" t="s">
        <v>119</v>
      </c>
      <c r="G91" s="86" t="s">
        <v>119</v>
      </c>
      <c r="H91" s="9" t="s">
        <v>119</v>
      </c>
      <c r="I91" s="24" t="s">
        <v>119</v>
      </c>
    </row>
    <row r="92" spans="1:12" x14ac:dyDescent="0.2">
      <c r="A92" s="10">
        <v>1</v>
      </c>
      <c r="B92" s="31" t="s">
        <v>178</v>
      </c>
      <c r="C92" s="24" t="s">
        <v>119</v>
      </c>
      <c r="D92" s="27" t="s">
        <v>119</v>
      </c>
      <c r="E92" s="27"/>
      <c r="F92" s="27" t="s">
        <v>119</v>
      </c>
      <c r="G92" s="27">
        <v>317.43035822113137</v>
      </c>
      <c r="H92" s="27" t="s">
        <v>119</v>
      </c>
      <c r="I92" s="27">
        <v>1.5476043920922118</v>
      </c>
      <c r="L92" s="63">
        <f>+G92</f>
        <v>317.43035822113137</v>
      </c>
    </row>
    <row r="93" spans="1:12" hidden="1" x14ac:dyDescent="0.2">
      <c r="A93" s="10">
        <v>0</v>
      </c>
      <c r="B93" s="9">
        <v>0</v>
      </c>
      <c r="C93" s="9" t="s">
        <v>119</v>
      </c>
      <c r="D93" s="9" t="s">
        <v>119</v>
      </c>
      <c r="E93" s="77" t="s">
        <v>119</v>
      </c>
      <c r="F93" s="75" t="s">
        <v>119</v>
      </c>
      <c r="G93" s="27" t="s">
        <v>119</v>
      </c>
      <c r="H93" s="24" t="s">
        <v>119</v>
      </c>
      <c r="I93" s="24" t="s">
        <v>119</v>
      </c>
    </row>
    <row r="94" spans="1:12" x14ac:dyDescent="0.2">
      <c r="A94" s="10">
        <v>1</v>
      </c>
      <c r="B94" s="37" t="s">
        <v>4</v>
      </c>
      <c r="C94" s="38" t="s">
        <v>119</v>
      </c>
      <c r="D94" s="64" t="s">
        <v>119</v>
      </c>
      <c r="E94" s="65"/>
      <c r="F94" s="155" t="s">
        <v>119</v>
      </c>
      <c r="G94" s="39">
        <v>20511.078919335203</v>
      </c>
      <c r="H94" s="38" t="s">
        <v>119</v>
      </c>
      <c r="I94" s="38">
        <v>100.00000000000001</v>
      </c>
      <c r="K94" s="63"/>
      <c r="L94" s="63">
        <f>SUM(L31:L92)</f>
        <v>20511.078919335199</v>
      </c>
    </row>
    <row r="95" spans="1:12" hidden="1" x14ac:dyDescent="0.2">
      <c r="A95" s="10">
        <v>0</v>
      </c>
      <c r="B95" s="12" t="s">
        <v>49</v>
      </c>
      <c r="C95" s="9" t="s">
        <v>119</v>
      </c>
      <c r="D95" s="9" t="s">
        <v>119</v>
      </c>
      <c r="E95" s="77" t="s">
        <v>119</v>
      </c>
      <c r="F95" s="75" t="s">
        <v>119</v>
      </c>
      <c r="G95" s="27" t="s">
        <v>119</v>
      </c>
      <c r="H95" s="24" t="s">
        <v>119</v>
      </c>
      <c r="I95" s="9" t="s">
        <v>119</v>
      </c>
    </row>
    <row r="96" spans="1:12" hidden="1" x14ac:dyDescent="0.2">
      <c r="A96" s="10">
        <v>0</v>
      </c>
      <c r="B96" s="76">
        <v>0</v>
      </c>
      <c r="C96" s="9" t="s">
        <v>119</v>
      </c>
      <c r="D96" s="76" t="s">
        <v>119</v>
      </c>
      <c r="E96" s="77" t="s">
        <v>119</v>
      </c>
      <c r="F96" s="77" t="s">
        <v>119</v>
      </c>
      <c r="G96" s="78" t="s">
        <v>119</v>
      </c>
      <c r="H96" s="24" t="s">
        <v>119</v>
      </c>
      <c r="I96" s="9" t="s">
        <v>119</v>
      </c>
    </row>
    <row r="97" spans="1:13" hidden="1" x14ac:dyDescent="0.2">
      <c r="A97" s="10">
        <v>0</v>
      </c>
      <c r="B97" s="76">
        <v>0</v>
      </c>
      <c r="C97" s="9" t="s">
        <v>119</v>
      </c>
      <c r="D97" s="76" t="s">
        <v>119</v>
      </c>
      <c r="E97" s="77" t="s">
        <v>119</v>
      </c>
      <c r="F97" s="77" t="s">
        <v>119</v>
      </c>
      <c r="G97" s="78" t="s">
        <v>119</v>
      </c>
      <c r="H97" s="9" t="s">
        <v>119</v>
      </c>
      <c r="I97" s="9" t="s">
        <v>119</v>
      </c>
    </row>
    <row r="98" spans="1:13" hidden="1" x14ac:dyDescent="0.2">
      <c r="A98" s="10">
        <v>0</v>
      </c>
      <c r="B98" s="76">
        <v>0</v>
      </c>
      <c r="C98" s="9" t="s">
        <v>119</v>
      </c>
      <c r="D98" s="76" t="s">
        <v>119</v>
      </c>
      <c r="E98" s="77" t="s">
        <v>119</v>
      </c>
      <c r="F98" s="77" t="s">
        <v>119</v>
      </c>
      <c r="G98" s="78" t="s">
        <v>119</v>
      </c>
      <c r="H98" s="9" t="s">
        <v>119</v>
      </c>
      <c r="I98" s="9" t="s">
        <v>119</v>
      </c>
    </row>
    <row r="99" spans="1:13" x14ac:dyDescent="0.2">
      <c r="A99" s="10">
        <v>1</v>
      </c>
      <c r="B99" s="41" t="s">
        <v>5</v>
      </c>
      <c r="C99" s="42" t="s">
        <v>119</v>
      </c>
      <c r="D99" s="66" t="s">
        <v>119</v>
      </c>
      <c r="E99" s="66"/>
      <c r="F99" s="156" t="s">
        <v>119</v>
      </c>
      <c r="G99" s="41">
        <v>20511.078919335203</v>
      </c>
      <c r="H99" s="57" t="s">
        <v>119</v>
      </c>
      <c r="I99" s="57" t="s">
        <v>119</v>
      </c>
    </row>
    <row r="100" spans="1:13" x14ac:dyDescent="0.2">
      <c r="A100" s="10">
        <v>1</v>
      </c>
      <c r="B100" s="33" t="s">
        <v>179</v>
      </c>
      <c r="C100" s="42" t="s">
        <v>119</v>
      </c>
      <c r="D100" s="67" t="s">
        <v>119</v>
      </c>
      <c r="E100" s="59"/>
      <c r="F100" s="170">
        <v>0.82044315677340807</v>
      </c>
      <c r="G100" s="35" t="s">
        <v>119</v>
      </c>
      <c r="H100" s="59" t="s">
        <v>119</v>
      </c>
      <c r="I100" s="59" t="s">
        <v>119</v>
      </c>
    </row>
    <row r="101" spans="1:13" hidden="1" x14ac:dyDescent="0.2">
      <c r="A101" s="10">
        <v>0</v>
      </c>
      <c r="B101" s="12">
        <v>0</v>
      </c>
      <c r="C101" s="9" t="s">
        <v>119</v>
      </c>
      <c r="D101" s="26" t="s">
        <v>119</v>
      </c>
      <c r="E101" s="26" t="s">
        <v>119</v>
      </c>
      <c r="F101" s="27" t="s">
        <v>119</v>
      </c>
      <c r="G101" s="30" t="s">
        <v>119</v>
      </c>
      <c r="H101" s="9" t="s">
        <v>119</v>
      </c>
      <c r="I101" s="9" t="s">
        <v>119</v>
      </c>
    </row>
    <row r="102" spans="1:13" hidden="1" x14ac:dyDescent="0.2">
      <c r="A102" s="10">
        <v>0</v>
      </c>
      <c r="B102" s="12">
        <v>0</v>
      </c>
      <c r="C102" s="87" t="s">
        <v>119</v>
      </c>
      <c r="D102" s="25" t="s">
        <v>119</v>
      </c>
      <c r="E102" s="25" t="s">
        <v>119</v>
      </c>
      <c r="F102" s="25" t="s">
        <v>119</v>
      </c>
      <c r="G102" s="40" t="s">
        <v>119</v>
      </c>
      <c r="H102" s="9" t="s">
        <v>119</v>
      </c>
      <c r="I102" s="9" t="s">
        <v>119</v>
      </c>
    </row>
    <row r="103" spans="1:13" x14ac:dyDescent="0.2">
      <c r="A103" s="10">
        <v>1</v>
      </c>
      <c r="B103" s="43" t="s">
        <v>6</v>
      </c>
      <c r="C103" s="24" t="s">
        <v>119</v>
      </c>
      <c r="D103" s="24" t="s">
        <v>119</v>
      </c>
      <c r="E103" s="26"/>
      <c r="F103" s="71" t="s">
        <v>119</v>
      </c>
      <c r="G103" s="27" t="s">
        <v>119</v>
      </c>
      <c r="H103" s="24">
        <v>1662.1844751858662</v>
      </c>
      <c r="I103" s="24" t="s">
        <v>119</v>
      </c>
    </row>
    <row r="104" spans="1:13" hidden="1" x14ac:dyDescent="0.2">
      <c r="A104" s="10">
        <v>0</v>
      </c>
      <c r="B104" s="43" t="s">
        <v>180</v>
      </c>
      <c r="C104" s="24" t="s">
        <v>119</v>
      </c>
      <c r="D104" s="24" t="s">
        <v>119</v>
      </c>
      <c r="E104" s="26"/>
      <c r="F104" s="71" t="s">
        <v>119</v>
      </c>
      <c r="G104" s="27" t="s">
        <v>119</v>
      </c>
      <c r="H104" s="24">
        <v>1662.1844751858662</v>
      </c>
      <c r="I104" s="24" t="s">
        <v>119</v>
      </c>
    </row>
    <row r="105" spans="1:13" x14ac:dyDescent="0.2">
      <c r="A105" s="10">
        <v>1</v>
      </c>
      <c r="B105" s="26" t="s">
        <v>181</v>
      </c>
      <c r="C105" s="24" t="s">
        <v>119</v>
      </c>
      <c r="D105" s="271">
        <v>2302.714222601754</v>
      </c>
      <c r="E105" s="271"/>
      <c r="F105" s="271">
        <v>0.27195433341851943</v>
      </c>
      <c r="G105" s="26">
        <v>54.390866683703884</v>
      </c>
      <c r="H105" s="24" t="s">
        <v>119</v>
      </c>
      <c r="I105" s="24" t="s">
        <v>119</v>
      </c>
    </row>
    <row r="106" spans="1:13" hidden="1" x14ac:dyDescent="0.2">
      <c r="A106" s="10">
        <v>0</v>
      </c>
      <c r="B106" s="26" t="s">
        <v>182</v>
      </c>
      <c r="C106" s="24" t="s">
        <v>119</v>
      </c>
      <c r="D106" s="26" t="s">
        <v>119</v>
      </c>
      <c r="E106" s="26"/>
      <c r="F106" s="26" t="s">
        <v>119</v>
      </c>
      <c r="G106" s="26" t="s">
        <v>119</v>
      </c>
      <c r="H106" s="24" t="s">
        <v>119</v>
      </c>
      <c r="I106" s="24" t="s">
        <v>119</v>
      </c>
    </row>
    <row r="107" spans="1:13" x14ac:dyDescent="0.2">
      <c r="A107" s="10">
        <v>1</v>
      </c>
      <c r="B107" s="11" t="s">
        <v>183</v>
      </c>
      <c r="C107" s="9" t="s">
        <v>119</v>
      </c>
      <c r="D107" s="76">
        <v>1</v>
      </c>
      <c r="E107" s="77" t="s">
        <v>119</v>
      </c>
      <c r="F107" s="26">
        <v>172.59</v>
      </c>
      <c r="G107" s="26">
        <v>172.59</v>
      </c>
      <c r="H107" s="9" t="s">
        <v>119</v>
      </c>
      <c r="I107" s="9" t="s">
        <v>119</v>
      </c>
    </row>
    <row r="108" spans="1:13" x14ac:dyDescent="0.2">
      <c r="A108" s="10">
        <v>1</v>
      </c>
      <c r="B108" s="11" t="s">
        <v>184</v>
      </c>
      <c r="C108" s="9" t="s">
        <v>119</v>
      </c>
      <c r="D108" s="76">
        <v>1</v>
      </c>
      <c r="E108" s="77" t="s">
        <v>119</v>
      </c>
      <c r="F108" s="271">
        <v>0.56755089230060951</v>
      </c>
      <c r="G108" s="26">
        <v>97.953608502162197</v>
      </c>
      <c r="H108" s="24" t="s">
        <v>119</v>
      </c>
      <c r="I108" s="9" t="s">
        <v>119</v>
      </c>
    </row>
    <row r="109" spans="1:13" x14ac:dyDescent="0.2">
      <c r="A109" s="10">
        <v>1</v>
      </c>
      <c r="B109" s="11" t="s">
        <v>185</v>
      </c>
      <c r="C109" s="9" t="s">
        <v>119</v>
      </c>
      <c r="D109" s="76">
        <v>1</v>
      </c>
      <c r="E109" s="77" t="s">
        <v>119</v>
      </c>
      <c r="F109" s="26">
        <v>1337.25</v>
      </c>
      <c r="G109" s="26">
        <v>1337.25</v>
      </c>
      <c r="H109" s="24" t="s">
        <v>119</v>
      </c>
      <c r="I109" s="9" t="s">
        <v>119</v>
      </c>
    </row>
    <row r="110" spans="1:13" hidden="1" x14ac:dyDescent="0.2">
      <c r="A110" s="10">
        <v>0</v>
      </c>
      <c r="B110" s="11" t="e">
        <v>#N/A</v>
      </c>
      <c r="C110" s="9" t="s">
        <v>119</v>
      </c>
      <c r="D110" s="76" t="s">
        <v>119</v>
      </c>
      <c r="E110" s="77" t="s">
        <v>119</v>
      </c>
      <c r="F110" s="77" t="s">
        <v>119</v>
      </c>
      <c r="G110" s="78" t="s">
        <v>119</v>
      </c>
      <c r="H110" s="9" t="s">
        <v>119</v>
      </c>
      <c r="I110" s="9" t="s">
        <v>119</v>
      </c>
    </row>
    <row r="111" spans="1:13" hidden="1" x14ac:dyDescent="0.2">
      <c r="A111" s="10">
        <v>0</v>
      </c>
      <c r="B111" s="88" t="s">
        <v>187</v>
      </c>
      <c r="C111" s="9" t="s">
        <v>119</v>
      </c>
      <c r="D111" s="76" t="s">
        <v>119</v>
      </c>
      <c r="E111" s="77" t="s">
        <v>119</v>
      </c>
      <c r="F111" s="85" t="s">
        <v>119</v>
      </c>
      <c r="G111" s="89" t="s">
        <v>119</v>
      </c>
      <c r="H111" s="24" t="s">
        <v>119</v>
      </c>
      <c r="I111" s="9" t="s">
        <v>119</v>
      </c>
    </row>
    <row r="112" spans="1:13" x14ac:dyDescent="0.2">
      <c r="A112" s="10">
        <v>1</v>
      </c>
      <c r="B112" s="33" t="s">
        <v>7</v>
      </c>
      <c r="C112" s="34" t="s">
        <v>119</v>
      </c>
      <c r="D112" s="34" t="s">
        <v>119</v>
      </c>
      <c r="E112" s="35"/>
      <c r="F112" s="157" t="s">
        <v>119</v>
      </c>
      <c r="G112" s="36">
        <v>18848.894444149337</v>
      </c>
      <c r="H112" s="35" t="s">
        <v>119</v>
      </c>
      <c r="I112" s="34" t="s">
        <v>119</v>
      </c>
      <c r="L112" s="63" t="e">
        <f>+L94-G105-G106</f>
        <v>#VALUE!</v>
      </c>
      <c r="M112" s="63"/>
    </row>
    <row r="113" spans="1:12" x14ac:dyDescent="0.2">
      <c r="A113" s="10">
        <v>1</v>
      </c>
      <c r="B113" s="33" t="s">
        <v>8</v>
      </c>
      <c r="C113" s="42" t="s">
        <v>119</v>
      </c>
      <c r="D113" s="42" t="s">
        <v>119</v>
      </c>
      <c r="E113" s="41"/>
      <c r="F113" s="158">
        <v>0.75395577776597344</v>
      </c>
      <c r="G113" s="60" t="s">
        <v>119</v>
      </c>
      <c r="H113" s="42" t="s">
        <v>119</v>
      </c>
      <c r="I113" s="42" t="s">
        <v>119</v>
      </c>
      <c r="L113" s="244" t="e">
        <f>L112/G9-F113</f>
        <v>#VALUE!</v>
      </c>
    </row>
    <row r="115" spans="1:12" x14ac:dyDescent="0.2">
      <c r="B115" s="176" t="s">
        <v>57</v>
      </c>
    </row>
  </sheetData>
  <autoFilter ref="A1:H113">
    <filterColumn colId="0">
      <filters>
        <filter val="1"/>
      </filters>
    </filterColumn>
  </autoFilter>
  <phoneticPr fontId="42" type="noConversion"/>
  <conditionalFormatting sqref="E25:E26 D22:D26 F22:I26 E22:E23 D20:I21 C33 D27:I27 I55:I73 D74:I80 I81 D82:I85 I86 D87:I89 I90:I91 I93 D92:I92 D31:I54 C3:I3 D55:H72">
    <cfRule type="cellIs" dxfId="29" priority="1" stopIfTrue="1" operator="equal">
      <formula>0</formula>
    </cfRule>
  </conditionalFormatting>
  <pageMargins left="0.75" right="0.75" top="1" bottom="1" header="0" footer="0"/>
  <pageSetup paperSize="9" scale="94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S115"/>
  <sheetViews>
    <sheetView topLeftCell="A21" workbookViewId="0"/>
  </sheetViews>
  <sheetFormatPr defaultRowHeight="12" x14ac:dyDescent="0.2"/>
  <cols>
    <col min="1" max="1" width="3.28515625" style="10" customWidth="1"/>
    <col min="2" max="2" width="40.7109375" style="10" customWidth="1"/>
    <col min="3" max="3" width="3.7109375" style="10" customWidth="1"/>
    <col min="4" max="4" width="10.28515625" style="10" bestFit="1" customWidth="1"/>
    <col min="5" max="5" width="4.85546875" style="10" customWidth="1"/>
    <col min="6" max="6" width="9.7109375" style="10" customWidth="1"/>
    <col min="7" max="8" width="9.140625" style="10"/>
    <col min="9" max="9" width="9.140625" style="23"/>
    <col min="10" max="11" width="9.140625" style="10"/>
    <col min="12" max="13" width="9.140625" style="10" hidden="1" customWidth="1"/>
    <col min="14" max="17" width="9.140625" style="10" customWidth="1"/>
    <col min="18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10">
        <v>7</v>
      </c>
      <c r="H1" s="10">
        <v>8</v>
      </c>
    </row>
    <row r="2" spans="1:9" hidden="1" x14ac:dyDescent="0.2"/>
    <row r="3" spans="1:9" x14ac:dyDescent="0.2">
      <c r="A3" s="10">
        <v>1</v>
      </c>
      <c r="B3" s="95" t="s">
        <v>118</v>
      </c>
      <c r="C3" s="27" t="s">
        <v>119</v>
      </c>
      <c r="D3" s="27" t="s">
        <v>119</v>
      </c>
      <c r="E3" s="27"/>
      <c r="F3" s="27" t="s">
        <v>119</v>
      </c>
      <c r="G3" s="27" t="s">
        <v>119</v>
      </c>
      <c r="H3" s="27" t="s">
        <v>119</v>
      </c>
      <c r="I3" s="27" t="s">
        <v>119</v>
      </c>
    </row>
    <row r="4" spans="1:9" x14ac:dyDescent="0.2">
      <c r="A4" s="10">
        <v>1</v>
      </c>
      <c r="B4" s="95" t="s">
        <v>0</v>
      </c>
      <c r="C4" s="24" t="s">
        <v>119</v>
      </c>
      <c r="D4" s="24" t="s">
        <v>119</v>
      </c>
      <c r="E4" s="24"/>
      <c r="F4" s="24" t="s">
        <v>119</v>
      </c>
      <c r="G4" s="24" t="s">
        <v>119</v>
      </c>
      <c r="H4" s="24" t="s">
        <v>119</v>
      </c>
      <c r="I4" s="25" t="s">
        <v>119</v>
      </c>
    </row>
    <row r="5" spans="1:9" x14ac:dyDescent="0.2">
      <c r="A5" s="10">
        <v>1</v>
      </c>
      <c r="B5" s="24" t="s">
        <v>119</v>
      </c>
      <c r="C5" s="24" t="s">
        <v>119</v>
      </c>
      <c r="D5" s="61" t="s">
        <v>119</v>
      </c>
      <c r="E5" s="62"/>
      <c r="F5" s="62" t="s">
        <v>119</v>
      </c>
      <c r="G5" s="175" t="s">
        <v>120</v>
      </c>
      <c r="H5" s="62"/>
      <c r="I5" s="61" t="s">
        <v>119</v>
      </c>
    </row>
    <row r="6" spans="1:9" x14ac:dyDescent="0.2">
      <c r="A6" s="10">
        <v>1</v>
      </c>
      <c r="B6" s="79" t="s">
        <v>121</v>
      </c>
      <c r="C6" s="24" t="s">
        <v>119</v>
      </c>
      <c r="D6" s="61" t="s">
        <v>119</v>
      </c>
      <c r="E6" s="62"/>
      <c r="F6" s="62" t="s">
        <v>119</v>
      </c>
      <c r="G6" s="62" t="s">
        <v>119</v>
      </c>
      <c r="H6" s="62" t="s">
        <v>119</v>
      </c>
      <c r="I6" s="61" t="s">
        <v>119</v>
      </c>
    </row>
    <row r="7" spans="1:9" x14ac:dyDescent="0.2">
      <c r="A7" s="10">
        <v>1</v>
      </c>
      <c r="B7" s="95" t="s">
        <v>85</v>
      </c>
      <c r="C7" s="24" t="s">
        <v>119</v>
      </c>
      <c r="D7" s="61" t="s">
        <v>119</v>
      </c>
      <c r="E7" s="62"/>
      <c r="F7" s="62" t="s">
        <v>119</v>
      </c>
      <c r="G7" s="62" t="s">
        <v>119</v>
      </c>
      <c r="H7" s="62" t="s">
        <v>119</v>
      </c>
      <c r="I7" s="61" t="s">
        <v>119</v>
      </c>
    </row>
    <row r="8" spans="1:9" x14ac:dyDescent="0.2">
      <c r="A8" s="10">
        <v>1</v>
      </c>
      <c r="B8" s="24" t="s">
        <v>119</v>
      </c>
      <c r="C8" s="24" t="s">
        <v>119</v>
      </c>
      <c r="D8" s="61" t="s">
        <v>119</v>
      </c>
      <c r="E8" s="62"/>
      <c r="F8" s="62" t="s">
        <v>119</v>
      </c>
      <c r="G8" s="62" t="s">
        <v>119</v>
      </c>
      <c r="H8" s="62" t="s">
        <v>119</v>
      </c>
      <c r="I8" s="61" t="s">
        <v>119</v>
      </c>
    </row>
    <row r="9" spans="1:9" x14ac:dyDescent="0.2">
      <c r="A9" s="10">
        <v>1</v>
      </c>
      <c r="B9" s="95" t="s">
        <v>122</v>
      </c>
      <c r="C9" s="95" t="s">
        <v>119</v>
      </c>
      <c r="D9" s="101" t="s">
        <v>119</v>
      </c>
      <c r="E9" s="102"/>
      <c r="F9" s="102" t="s">
        <v>119</v>
      </c>
      <c r="G9" s="144">
        <v>20000</v>
      </c>
      <c r="H9" s="145" t="s">
        <v>1</v>
      </c>
      <c r="I9" s="61" t="s">
        <v>119</v>
      </c>
    </row>
    <row r="10" spans="1:9" x14ac:dyDescent="0.2">
      <c r="A10" s="10">
        <v>1</v>
      </c>
      <c r="B10" s="24" t="s">
        <v>119</v>
      </c>
      <c r="C10" s="24" t="s">
        <v>119</v>
      </c>
      <c r="D10" s="61" t="s">
        <v>119</v>
      </c>
      <c r="E10" s="62"/>
      <c r="F10" s="62" t="s">
        <v>119</v>
      </c>
      <c r="G10" s="96" t="s">
        <v>119</v>
      </c>
      <c r="H10" s="97" t="s">
        <v>119</v>
      </c>
      <c r="I10" s="61" t="s">
        <v>119</v>
      </c>
    </row>
    <row r="11" spans="1:9" x14ac:dyDescent="0.2">
      <c r="A11" s="10">
        <v>1</v>
      </c>
      <c r="B11" s="24" t="s">
        <v>123</v>
      </c>
      <c r="C11" s="24" t="s">
        <v>119</v>
      </c>
      <c r="D11" s="61" t="s">
        <v>119</v>
      </c>
      <c r="E11" s="62"/>
      <c r="F11" s="62" t="s">
        <v>119</v>
      </c>
      <c r="G11" s="96">
        <v>25000</v>
      </c>
      <c r="H11" s="97" t="s">
        <v>1</v>
      </c>
      <c r="I11" s="61" t="s">
        <v>119</v>
      </c>
    </row>
    <row r="12" spans="1:9" x14ac:dyDescent="0.2">
      <c r="A12" s="10">
        <v>1</v>
      </c>
      <c r="B12" s="24" t="s">
        <v>124</v>
      </c>
      <c r="C12" s="24" t="s">
        <v>119</v>
      </c>
      <c r="D12" s="61" t="s">
        <v>119</v>
      </c>
      <c r="E12" s="62"/>
      <c r="F12" s="62" t="s">
        <v>119</v>
      </c>
      <c r="G12" s="40">
        <v>20</v>
      </c>
      <c r="H12" s="73" t="s">
        <v>2</v>
      </c>
      <c r="I12" s="61" t="s">
        <v>119</v>
      </c>
    </row>
    <row r="13" spans="1:9" hidden="1" x14ac:dyDescent="0.2">
      <c r="A13" s="10">
        <v>0</v>
      </c>
      <c r="B13" s="24" t="s">
        <v>119</v>
      </c>
      <c r="C13" s="24" t="s">
        <v>119</v>
      </c>
      <c r="D13" s="61" t="s">
        <v>119</v>
      </c>
      <c r="E13" s="62" t="s">
        <v>119</v>
      </c>
      <c r="F13" s="62" t="s">
        <v>119</v>
      </c>
      <c r="G13" s="62" t="s">
        <v>119</v>
      </c>
      <c r="H13" s="62" t="s">
        <v>119</v>
      </c>
      <c r="I13" s="61" t="s">
        <v>119</v>
      </c>
    </row>
    <row r="14" spans="1:9" x14ac:dyDescent="0.2">
      <c r="A14" s="10">
        <v>1</v>
      </c>
      <c r="B14" s="24" t="s">
        <v>119</v>
      </c>
      <c r="C14" s="24" t="s">
        <v>119</v>
      </c>
      <c r="D14" s="61" t="s">
        <v>119</v>
      </c>
      <c r="E14" s="62"/>
      <c r="F14" s="62" t="s">
        <v>119</v>
      </c>
      <c r="G14" s="40" t="s">
        <v>119</v>
      </c>
      <c r="H14" s="73" t="s">
        <v>119</v>
      </c>
      <c r="I14" s="61" t="s">
        <v>119</v>
      </c>
    </row>
    <row r="15" spans="1:9" x14ac:dyDescent="0.2">
      <c r="A15" s="10">
        <v>1</v>
      </c>
      <c r="B15" s="24" t="s">
        <v>125</v>
      </c>
      <c r="C15" s="24" t="s">
        <v>119</v>
      </c>
      <c r="D15" s="61" t="s">
        <v>119</v>
      </c>
      <c r="E15" s="62"/>
      <c r="F15" s="62" t="s">
        <v>119</v>
      </c>
      <c r="G15" s="249">
        <v>0.5</v>
      </c>
      <c r="H15" s="73" t="s">
        <v>3</v>
      </c>
      <c r="I15" s="61" t="s">
        <v>119</v>
      </c>
    </row>
    <row r="16" spans="1:9" x14ac:dyDescent="0.2">
      <c r="A16" s="10">
        <v>1</v>
      </c>
      <c r="B16" s="24" t="s">
        <v>126</v>
      </c>
      <c r="C16" s="24" t="s">
        <v>119</v>
      </c>
      <c r="D16" s="61" t="s">
        <v>119</v>
      </c>
      <c r="E16" s="62"/>
      <c r="F16" s="62" t="s">
        <v>119</v>
      </c>
      <c r="G16" s="40">
        <v>1</v>
      </c>
      <c r="H16" s="73" t="s">
        <v>127</v>
      </c>
      <c r="I16" s="61" t="s">
        <v>119</v>
      </c>
    </row>
    <row r="17" spans="1:12" x14ac:dyDescent="0.2">
      <c r="A17" s="10">
        <v>1</v>
      </c>
      <c r="B17" s="24" t="s">
        <v>119</v>
      </c>
      <c r="C17" s="24" t="s">
        <v>119</v>
      </c>
      <c r="D17" s="61" t="s">
        <v>119</v>
      </c>
      <c r="E17" s="62"/>
      <c r="F17" s="62" t="s">
        <v>119</v>
      </c>
      <c r="G17" s="40" t="s">
        <v>119</v>
      </c>
      <c r="H17" s="73" t="s">
        <v>119</v>
      </c>
      <c r="I17" s="61" t="s">
        <v>119</v>
      </c>
    </row>
    <row r="18" spans="1:12" x14ac:dyDescent="0.2">
      <c r="A18" s="10">
        <v>1</v>
      </c>
      <c r="B18" s="24" t="s">
        <v>128</v>
      </c>
      <c r="C18" s="25" t="s">
        <v>119</v>
      </c>
      <c r="D18" s="25" t="s">
        <v>119</v>
      </c>
      <c r="E18" s="25" t="s">
        <v>119</v>
      </c>
      <c r="F18" s="25" t="s">
        <v>119</v>
      </c>
      <c r="G18" s="40">
        <v>11.344000000000001</v>
      </c>
      <c r="H18" s="73" t="s">
        <v>2</v>
      </c>
      <c r="I18" s="25" t="s">
        <v>119</v>
      </c>
    </row>
    <row r="19" spans="1:12" x14ac:dyDescent="0.2">
      <c r="A19" s="10">
        <v>1</v>
      </c>
      <c r="B19" s="24" t="s">
        <v>119</v>
      </c>
      <c r="C19" s="25" t="s">
        <v>119</v>
      </c>
      <c r="D19" s="61" t="s">
        <v>119</v>
      </c>
      <c r="E19" s="62" t="s">
        <v>119</v>
      </c>
      <c r="F19" s="62" t="s">
        <v>119</v>
      </c>
      <c r="G19" s="62" t="s">
        <v>119</v>
      </c>
      <c r="H19" s="62" t="s">
        <v>119</v>
      </c>
      <c r="I19" s="61" t="s">
        <v>119</v>
      </c>
    </row>
    <row r="20" spans="1:12" hidden="1" x14ac:dyDescent="0.2">
      <c r="A20" s="10">
        <v>0</v>
      </c>
      <c r="B20" s="24" t="s">
        <v>119</v>
      </c>
      <c r="C20" s="27" t="s">
        <v>119</v>
      </c>
      <c r="D20" s="27" t="s">
        <v>119</v>
      </c>
      <c r="E20" s="24" t="s">
        <v>119</v>
      </c>
      <c r="F20" s="28" t="s">
        <v>119</v>
      </c>
      <c r="G20" s="27" t="s">
        <v>119</v>
      </c>
      <c r="H20" s="24" t="s">
        <v>119</v>
      </c>
      <c r="I20" s="25" t="s">
        <v>119</v>
      </c>
    </row>
    <row r="21" spans="1:12" x14ac:dyDescent="0.2">
      <c r="A21" s="10">
        <v>1</v>
      </c>
      <c r="B21" s="24" t="s">
        <v>130</v>
      </c>
      <c r="C21" s="27" t="s">
        <v>119</v>
      </c>
      <c r="D21" s="27" t="s">
        <v>119</v>
      </c>
      <c r="E21" s="24" t="s">
        <v>119</v>
      </c>
      <c r="F21" s="24" t="s">
        <v>119</v>
      </c>
      <c r="G21" s="200">
        <v>78000</v>
      </c>
      <c r="H21" s="24" t="s">
        <v>131</v>
      </c>
      <c r="I21" s="24" t="s">
        <v>119</v>
      </c>
    </row>
    <row r="22" spans="1:12" hidden="1" x14ac:dyDescent="0.2">
      <c r="A22" s="10">
        <v>0</v>
      </c>
      <c r="B22" s="24" t="s">
        <v>119</v>
      </c>
      <c r="C22" s="27" t="s">
        <v>119</v>
      </c>
      <c r="D22" s="29" t="s">
        <v>119</v>
      </c>
      <c r="E22" s="24" t="s">
        <v>119</v>
      </c>
      <c r="F22" s="28" t="s">
        <v>119</v>
      </c>
      <c r="G22" s="27" t="s">
        <v>119</v>
      </c>
      <c r="H22" s="24" t="s">
        <v>119</v>
      </c>
      <c r="I22" s="24" t="s">
        <v>119</v>
      </c>
    </row>
    <row r="23" spans="1:12" hidden="1" x14ac:dyDescent="0.2">
      <c r="A23" s="10">
        <v>0</v>
      </c>
      <c r="B23" s="24" t="s">
        <v>119</v>
      </c>
      <c r="C23" s="27" t="s">
        <v>119</v>
      </c>
      <c r="D23" s="29" t="s">
        <v>119</v>
      </c>
      <c r="E23" s="24" t="s">
        <v>119</v>
      </c>
      <c r="F23" s="28" t="s">
        <v>119</v>
      </c>
      <c r="G23" s="27" t="s">
        <v>119</v>
      </c>
      <c r="H23" s="24" t="s">
        <v>119</v>
      </c>
      <c r="I23" s="24" t="s">
        <v>119</v>
      </c>
    </row>
    <row r="24" spans="1:12" ht="13.5" hidden="1" x14ac:dyDescent="0.2">
      <c r="A24" s="10">
        <v>0</v>
      </c>
      <c r="B24" s="24" t="s">
        <v>119</v>
      </c>
      <c r="C24" s="27" t="s">
        <v>119</v>
      </c>
      <c r="D24" s="29" t="s">
        <v>119</v>
      </c>
      <c r="E24" s="58" t="s">
        <v>119</v>
      </c>
      <c r="F24" s="28" t="s">
        <v>119</v>
      </c>
      <c r="G24" s="27" t="s">
        <v>119</v>
      </c>
      <c r="H24" s="24" t="s">
        <v>119</v>
      </c>
      <c r="I24" s="24" t="s">
        <v>119</v>
      </c>
    </row>
    <row r="25" spans="1:12" hidden="1" x14ac:dyDescent="0.2">
      <c r="A25" s="10">
        <v>0</v>
      </c>
      <c r="B25" s="24" t="s">
        <v>119</v>
      </c>
      <c r="C25" s="27" t="s">
        <v>119</v>
      </c>
      <c r="D25" s="27" t="s">
        <v>119</v>
      </c>
      <c r="E25" s="24" t="s">
        <v>119</v>
      </c>
      <c r="F25" s="28" t="s">
        <v>119</v>
      </c>
      <c r="G25" s="27" t="s">
        <v>119</v>
      </c>
      <c r="H25" s="24" t="s">
        <v>119</v>
      </c>
      <c r="I25" s="24" t="s">
        <v>119</v>
      </c>
    </row>
    <row r="26" spans="1:12" hidden="1" x14ac:dyDescent="0.2">
      <c r="A26" s="10">
        <v>0</v>
      </c>
      <c r="B26" s="24" t="s">
        <v>119</v>
      </c>
      <c r="C26" s="27" t="s">
        <v>119</v>
      </c>
      <c r="D26" s="29" t="s">
        <v>119</v>
      </c>
      <c r="E26" s="24" t="s">
        <v>119</v>
      </c>
      <c r="F26" s="28" t="s">
        <v>119</v>
      </c>
      <c r="G26" s="27" t="s">
        <v>119</v>
      </c>
      <c r="H26" s="24" t="s">
        <v>119</v>
      </c>
      <c r="I26" s="24" t="s">
        <v>119</v>
      </c>
    </row>
    <row r="27" spans="1:12" hidden="1" x14ac:dyDescent="0.2">
      <c r="A27" s="10">
        <v>0</v>
      </c>
      <c r="B27" s="24" t="s">
        <v>119</v>
      </c>
      <c r="C27" s="27" t="s">
        <v>119</v>
      </c>
      <c r="D27" s="27" t="s">
        <v>119</v>
      </c>
      <c r="E27" s="24" t="s">
        <v>119</v>
      </c>
      <c r="F27" s="28" t="s">
        <v>119</v>
      </c>
      <c r="G27" s="27" t="s">
        <v>119</v>
      </c>
      <c r="H27" s="24" t="s">
        <v>119</v>
      </c>
      <c r="I27" s="24" t="s">
        <v>119</v>
      </c>
    </row>
    <row r="28" spans="1:12" x14ac:dyDescent="0.2">
      <c r="A28" s="10">
        <v>1</v>
      </c>
      <c r="B28" s="24"/>
      <c r="C28" s="27" t="s">
        <v>119</v>
      </c>
      <c r="D28" s="61" t="s">
        <v>119</v>
      </c>
      <c r="E28" s="62"/>
      <c r="F28" s="62" t="s">
        <v>119</v>
      </c>
      <c r="G28" s="62" t="s">
        <v>119</v>
      </c>
      <c r="H28" s="62" t="s">
        <v>119</v>
      </c>
      <c r="I28" s="61" t="s">
        <v>119</v>
      </c>
      <c r="L28" s="10" t="s">
        <v>9</v>
      </c>
    </row>
    <row r="29" spans="1:12" x14ac:dyDescent="0.2">
      <c r="A29" s="10">
        <v>1</v>
      </c>
      <c r="B29" s="159">
        <v>0</v>
      </c>
      <c r="C29" s="160" t="s">
        <v>119</v>
      </c>
      <c r="D29" s="161" t="s">
        <v>132</v>
      </c>
      <c r="E29" s="162"/>
      <c r="F29" s="162" t="s">
        <v>133</v>
      </c>
      <c r="G29" s="162" t="s">
        <v>134</v>
      </c>
      <c r="H29" s="162" t="s">
        <v>119</v>
      </c>
      <c r="I29" s="161" t="s">
        <v>135</v>
      </c>
    </row>
    <row r="30" spans="1:12" x14ac:dyDescent="0.2">
      <c r="A30" s="10">
        <v>1</v>
      </c>
      <c r="B30" s="163" t="s">
        <v>136</v>
      </c>
      <c r="C30" s="164" t="s">
        <v>119</v>
      </c>
      <c r="D30" s="165" t="s">
        <v>3</v>
      </c>
      <c r="E30" s="165"/>
      <c r="F30" s="165" t="s">
        <v>137</v>
      </c>
      <c r="G30" s="165" t="s">
        <v>108</v>
      </c>
      <c r="H30" s="165" t="s">
        <v>119</v>
      </c>
      <c r="I30" s="166" t="s">
        <v>138</v>
      </c>
    </row>
    <row r="31" spans="1:12" hidden="1" x14ac:dyDescent="0.2">
      <c r="A31" s="10">
        <v>0</v>
      </c>
      <c r="B31" s="32" t="s">
        <v>139</v>
      </c>
      <c r="C31" s="27" t="s">
        <v>119</v>
      </c>
      <c r="D31" s="27" t="s">
        <v>119</v>
      </c>
      <c r="E31" s="27"/>
      <c r="F31" s="27" t="s">
        <v>119</v>
      </c>
      <c r="G31" s="27" t="s">
        <v>119</v>
      </c>
      <c r="H31" s="27" t="s">
        <v>119</v>
      </c>
      <c r="I31" s="27" t="s">
        <v>119</v>
      </c>
      <c r="L31" s="63" t="str">
        <f>+H31</f>
        <v/>
      </c>
    </row>
    <row r="32" spans="1:12" hidden="1" x14ac:dyDescent="0.2">
      <c r="A32" s="10">
        <v>0</v>
      </c>
      <c r="B32" s="11" t="s">
        <v>276</v>
      </c>
      <c r="C32" s="75" t="s">
        <v>119</v>
      </c>
      <c r="D32" s="7" t="s">
        <v>119</v>
      </c>
      <c r="E32" s="9" t="s">
        <v>119</v>
      </c>
      <c r="F32" s="81" t="s">
        <v>119</v>
      </c>
      <c r="G32" s="24" t="s">
        <v>119</v>
      </c>
      <c r="H32" s="24" t="s">
        <v>119</v>
      </c>
      <c r="I32" s="24" t="s">
        <v>119</v>
      </c>
    </row>
    <row r="33" spans="1:19" x14ac:dyDescent="0.2">
      <c r="A33" s="10">
        <v>1</v>
      </c>
      <c r="B33" s="43" t="s">
        <v>142</v>
      </c>
      <c r="C33" s="91" t="s">
        <v>119</v>
      </c>
      <c r="D33" s="92" t="s">
        <v>119</v>
      </c>
      <c r="E33" s="91"/>
      <c r="F33" s="91" t="s">
        <v>119</v>
      </c>
      <c r="G33" s="91" t="s">
        <v>119</v>
      </c>
      <c r="H33" s="91">
        <v>7115.6755655225888</v>
      </c>
      <c r="I33" s="91" t="s">
        <v>119</v>
      </c>
      <c r="L33" s="10">
        <f>SUBTOTAL(9,G34:G50)</f>
        <v>7115.6755655225879</v>
      </c>
    </row>
    <row r="34" spans="1:19" x14ac:dyDescent="0.2">
      <c r="A34" s="10">
        <v>1</v>
      </c>
      <c r="B34" s="26" t="s">
        <v>143</v>
      </c>
      <c r="C34" s="27" t="s">
        <v>119</v>
      </c>
      <c r="D34" s="27">
        <v>78000</v>
      </c>
      <c r="E34" s="27"/>
      <c r="F34" s="71">
        <v>1.5099999999999999E-2</v>
      </c>
      <c r="G34" s="27">
        <v>1177.8</v>
      </c>
      <c r="H34" s="27" t="s">
        <v>119</v>
      </c>
      <c r="I34" s="27">
        <v>5.5061873877769862</v>
      </c>
      <c r="K34" s="63"/>
      <c r="S34" s="63"/>
    </row>
    <row r="35" spans="1:19" x14ac:dyDescent="0.2">
      <c r="A35" s="10">
        <v>1</v>
      </c>
      <c r="B35" s="26" t="s">
        <v>144</v>
      </c>
      <c r="C35" s="27" t="s">
        <v>119</v>
      </c>
      <c r="D35" s="27">
        <v>78000</v>
      </c>
      <c r="E35" s="27"/>
      <c r="F35" s="71">
        <v>2.98E-2</v>
      </c>
      <c r="G35" s="27">
        <v>2324.4</v>
      </c>
      <c r="H35" s="27" t="s">
        <v>119</v>
      </c>
      <c r="I35" s="27">
        <v>10.866515507003589</v>
      </c>
    </row>
    <row r="36" spans="1:19" x14ac:dyDescent="0.2">
      <c r="A36" s="10">
        <v>1</v>
      </c>
      <c r="B36" s="26" t="s">
        <v>145</v>
      </c>
      <c r="C36" s="27" t="s">
        <v>119</v>
      </c>
      <c r="D36" s="27">
        <v>2</v>
      </c>
      <c r="E36" s="27"/>
      <c r="F36" s="71">
        <v>0.94000000000000006</v>
      </c>
      <c r="G36" s="27">
        <v>1.8800000000000001</v>
      </c>
      <c r="H36" s="27" t="s">
        <v>119</v>
      </c>
      <c r="I36" s="27">
        <v>8.7889559254718426E-3</v>
      </c>
    </row>
    <row r="37" spans="1:19" x14ac:dyDescent="0.2">
      <c r="A37" s="10">
        <v>1</v>
      </c>
      <c r="B37" s="26" t="s">
        <v>146</v>
      </c>
      <c r="C37" s="27" t="s">
        <v>119</v>
      </c>
      <c r="D37" s="27">
        <v>1.3</v>
      </c>
      <c r="E37" s="27"/>
      <c r="F37" s="71">
        <v>5.66</v>
      </c>
      <c r="G37" s="27">
        <v>7.3580000000000005</v>
      </c>
      <c r="H37" s="27" t="s">
        <v>119</v>
      </c>
      <c r="I37" s="27">
        <v>3.4398477499798831E-2</v>
      </c>
    </row>
    <row r="38" spans="1:19" x14ac:dyDescent="0.2">
      <c r="A38" s="10">
        <v>1</v>
      </c>
      <c r="B38" s="11" t="s">
        <v>148</v>
      </c>
      <c r="C38" s="75" t="s">
        <v>119</v>
      </c>
      <c r="D38" s="27">
        <v>655.63252105784704</v>
      </c>
      <c r="E38" s="9" t="s">
        <v>119</v>
      </c>
      <c r="F38" s="28">
        <v>0.36153511261989424</v>
      </c>
      <c r="G38" s="27">
        <v>237.03417733791392</v>
      </c>
      <c r="H38" s="24" t="s">
        <v>119</v>
      </c>
      <c r="I38" s="24">
        <v>1.1081292220496819</v>
      </c>
    </row>
    <row r="39" spans="1:19" hidden="1" x14ac:dyDescent="0.2">
      <c r="A39" s="10">
        <v>0</v>
      </c>
      <c r="B39" s="11" t="s">
        <v>53</v>
      </c>
      <c r="C39" s="75" t="s">
        <v>119</v>
      </c>
      <c r="D39" s="82">
        <v>84.962500000000006</v>
      </c>
      <c r="E39" s="9" t="s">
        <v>119</v>
      </c>
      <c r="F39" s="13" t="s">
        <v>119</v>
      </c>
      <c r="G39" s="27" t="s">
        <v>119</v>
      </c>
      <c r="H39" s="24" t="s">
        <v>119</v>
      </c>
      <c r="I39" s="24" t="s">
        <v>119</v>
      </c>
    </row>
    <row r="40" spans="1:19" hidden="1" x14ac:dyDescent="0.2">
      <c r="A40" s="10">
        <v>0</v>
      </c>
      <c r="B40" s="11" t="s">
        <v>12</v>
      </c>
      <c r="C40" s="75" t="s">
        <v>119</v>
      </c>
      <c r="D40" s="82">
        <v>33.978749999999998</v>
      </c>
      <c r="E40" s="9" t="s">
        <v>119</v>
      </c>
      <c r="F40" s="13" t="s">
        <v>119</v>
      </c>
      <c r="G40" s="27" t="s">
        <v>119</v>
      </c>
      <c r="H40" s="24" t="s">
        <v>119</v>
      </c>
      <c r="I40" s="24" t="s">
        <v>119</v>
      </c>
    </row>
    <row r="41" spans="1:19" hidden="1" x14ac:dyDescent="0.2">
      <c r="A41" s="10">
        <v>0</v>
      </c>
      <c r="B41" s="26" t="s">
        <v>54</v>
      </c>
      <c r="C41" s="27" t="s">
        <v>119</v>
      </c>
      <c r="D41" s="27">
        <v>136.03800000000001</v>
      </c>
      <c r="E41" s="27" t="s">
        <v>119</v>
      </c>
      <c r="F41" s="70" t="s">
        <v>119</v>
      </c>
      <c r="G41" s="27" t="s">
        <v>119</v>
      </c>
      <c r="H41" s="27" t="s">
        <v>119</v>
      </c>
      <c r="I41" s="27" t="s">
        <v>119</v>
      </c>
    </row>
    <row r="42" spans="1:19" x14ac:dyDescent="0.2">
      <c r="A42" s="10">
        <v>1</v>
      </c>
      <c r="B42" s="26" t="s">
        <v>149</v>
      </c>
      <c r="C42" s="27" t="s">
        <v>119</v>
      </c>
      <c r="D42" s="27" t="s">
        <v>119</v>
      </c>
      <c r="E42" s="27" t="s">
        <v>119</v>
      </c>
      <c r="F42" s="71" t="s">
        <v>119</v>
      </c>
      <c r="G42" s="27">
        <v>647.2461000000003</v>
      </c>
      <c r="H42" s="27" t="s">
        <v>119</v>
      </c>
      <c r="I42" s="27">
        <v>3.0258603435284801</v>
      </c>
    </row>
    <row r="43" spans="1:19" hidden="1" x14ac:dyDescent="0.2">
      <c r="A43" s="10">
        <v>0</v>
      </c>
      <c r="B43" s="26" t="s">
        <v>218</v>
      </c>
      <c r="C43" s="27" t="s">
        <v>119</v>
      </c>
      <c r="D43" s="27">
        <v>0.4</v>
      </c>
      <c r="E43" s="27"/>
      <c r="F43" s="71">
        <v>200.94</v>
      </c>
      <c r="G43" s="27">
        <v>80.376000000000005</v>
      </c>
      <c r="H43" s="27" t="s">
        <v>119</v>
      </c>
      <c r="I43" s="27">
        <v>0.37575591567325783</v>
      </c>
    </row>
    <row r="44" spans="1:19" hidden="1" x14ac:dyDescent="0.2">
      <c r="A44" s="10">
        <v>0</v>
      </c>
      <c r="B44" s="26" t="s">
        <v>155</v>
      </c>
      <c r="C44" s="27" t="s">
        <v>119</v>
      </c>
      <c r="D44" s="27">
        <v>1.5</v>
      </c>
      <c r="E44" s="27"/>
      <c r="F44" s="71">
        <v>64.260000000000005</v>
      </c>
      <c r="G44" s="27">
        <v>96.390000000000015</v>
      </c>
      <c r="H44" s="27" t="s">
        <v>119</v>
      </c>
      <c r="I44" s="27">
        <v>0.45062099024267599</v>
      </c>
    </row>
    <row r="45" spans="1:19" hidden="1" x14ac:dyDescent="0.2">
      <c r="A45" s="10">
        <v>0</v>
      </c>
      <c r="B45" s="26" t="s">
        <v>266</v>
      </c>
      <c r="C45" s="27" t="s">
        <v>119</v>
      </c>
      <c r="D45" s="27">
        <v>5</v>
      </c>
      <c r="E45" s="27"/>
      <c r="F45" s="71">
        <v>39.270000000000003</v>
      </c>
      <c r="G45" s="27">
        <v>196.35000000000002</v>
      </c>
      <c r="H45" s="27" t="s">
        <v>119</v>
      </c>
      <c r="I45" s="27">
        <v>0.91793164679063632</v>
      </c>
    </row>
    <row r="46" spans="1:19" hidden="1" x14ac:dyDescent="0.2">
      <c r="A46" s="10">
        <v>0</v>
      </c>
      <c r="B46" s="26" t="s">
        <v>156</v>
      </c>
      <c r="C46" s="27" t="s">
        <v>119</v>
      </c>
      <c r="D46" s="27">
        <v>1.5</v>
      </c>
      <c r="E46" s="27"/>
      <c r="F46" s="71">
        <v>43.655999999999999</v>
      </c>
      <c r="G46" s="27">
        <v>65.483999999999995</v>
      </c>
      <c r="H46" s="27" t="s">
        <v>119</v>
      </c>
      <c r="I46" s="27">
        <v>0.30613616479978617</v>
      </c>
    </row>
    <row r="47" spans="1:19" hidden="1" x14ac:dyDescent="0.2">
      <c r="A47" s="10">
        <v>0</v>
      </c>
      <c r="B47" s="26" t="s">
        <v>198</v>
      </c>
      <c r="C47" s="27" t="s">
        <v>119</v>
      </c>
      <c r="D47" s="27">
        <v>1.5</v>
      </c>
      <c r="E47" s="27"/>
      <c r="F47" s="71">
        <v>139.09739999999999</v>
      </c>
      <c r="G47" s="27">
        <v>208.64609999999999</v>
      </c>
      <c r="H47" s="27" t="s">
        <v>119</v>
      </c>
      <c r="I47" s="27">
        <v>0.97541562602212251</v>
      </c>
    </row>
    <row r="48" spans="1:19" x14ac:dyDescent="0.2">
      <c r="A48" s="10">
        <v>1</v>
      </c>
      <c r="B48" s="26" t="s">
        <v>220</v>
      </c>
      <c r="C48" s="27" t="s">
        <v>119</v>
      </c>
      <c r="D48" s="27">
        <v>6300</v>
      </c>
      <c r="E48" s="27"/>
      <c r="F48" s="71">
        <v>5.9697E-2</v>
      </c>
      <c r="G48" s="27">
        <v>376.09109999999998</v>
      </c>
      <c r="H48" s="27" t="s">
        <v>119</v>
      </c>
      <c r="I48" s="27">
        <v>1.758217075458629</v>
      </c>
    </row>
    <row r="49" spans="1:12" x14ac:dyDescent="0.2">
      <c r="A49" s="10">
        <v>1</v>
      </c>
      <c r="B49" s="26" t="s">
        <v>158</v>
      </c>
      <c r="C49" s="27" t="s">
        <v>119</v>
      </c>
      <c r="D49" s="27">
        <v>3077</v>
      </c>
      <c r="E49" s="27"/>
      <c r="F49" s="71">
        <v>0.56279999999999997</v>
      </c>
      <c r="G49" s="27">
        <v>1731.7356</v>
      </c>
      <c r="H49" s="27" t="s">
        <v>119</v>
      </c>
      <c r="I49" s="27">
        <v>8.0958233313673045</v>
      </c>
    </row>
    <row r="50" spans="1:12" x14ac:dyDescent="0.2">
      <c r="A50" s="10">
        <v>1</v>
      </c>
      <c r="B50" s="26" t="s">
        <v>221</v>
      </c>
      <c r="C50" s="27" t="s">
        <v>119</v>
      </c>
      <c r="D50" s="27">
        <v>12600</v>
      </c>
      <c r="E50" s="27"/>
      <c r="F50" s="71">
        <v>4.8581792713069338E-2</v>
      </c>
      <c r="G50" s="27">
        <v>612.13058818467368</v>
      </c>
      <c r="H50" s="91" t="s">
        <v>119</v>
      </c>
      <c r="I50" s="91">
        <v>2.861696149036304</v>
      </c>
      <c r="L50" s="10">
        <f>SUBTOTAL(9,G51:G74)</f>
        <v>7206.5352474399178</v>
      </c>
    </row>
    <row r="51" spans="1:12" x14ac:dyDescent="0.2">
      <c r="A51" s="10">
        <v>1</v>
      </c>
      <c r="B51" s="43" t="s">
        <v>159</v>
      </c>
      <c r="C51" s="91" t="s">
        <v>119</v>
      </c>
      <c r="D51" s="91" t="s">
        <v>119</v>
      </c>
      <c r="E51" s="91"/>
      <c r="F51" s="93" t="s">
        <v>119</v>
      </c>
      <c r="G51" s="91" t="s">
        <v>119</v>
      </c>
      <c r="H51" s="91">
        <v>7206.5352474399178</v>
      </c>
      <c r="I51" s="91" t="s">
        <v>119</v>
      </c>
      <c r="L51" s="63"/>
    </row>
    <row r="52" spans="1:12" x14ac:dyDescent="0.2">
      <c r="A52" s="10">
        <v>1</v>
      </c>
      <c r="B52" s="26" t="s">
        <v>160</v>
      </c>
      <c r="C52" s="27" t="s">
        <v>119</v>
      </c>
      <c r="D52" s="27">
        <v>1</v>
      </c>
      <c r="E52" s="27"/>
      <c r="F52" s="72">
        <v>45</v>
      </c>
      <c r="G52" s="27">
        <v>45</v>
      </c>
      <c r="H52" s="27" t="s">
        <v>119</v>
      </c>
      <c r="I52" s="27">
        <v>0.21037394502459195</v>
      </c>
    </row>
    <row r="53" spans="1:12" x14ac:dyDescent="0.2">
      <c r="A53" s="10">
        <v>1</v>
      </c>
      <c r="B53" s="26" t="s">
        <v>222</v>
      </c>
      <c r="C53" s="27" t="s">
        <v>119</v>
      </c>
      <c r="D53" s="27">
        <v>900</v>
      </c>
      <c r="E53" s="27"/>
      <c r="F53" s="71">
        <v>0.1396</v>
      </c>
      <c r="G53" s="27">
        <v>125.64</v>
      </c>
      <c r="H53" s="27" t="s">
        <v>119</v>
      </c>
      <c r="I53" s="27">
        <v>0.58736405450866069</v>
      </c>
    </row>
    <row r="54" spans="1:12" x14ac:dyDescent="0.2">
      <c r="A54" s="10">
        <v>1</v>
      </c>
      <c r="B54" s="26" t="s">
        <v>161</v>
      </c>
      <c r="C54" s="27" t="s">
        <v>119</v>
      </c>
      <c r="D54" s="27">
        <v>195</v>
      </c>
      <c r="E54" s="27"/>
      <c r="F54" s="72">
        <v>0.2</v>
      </c>
      <c r="G54" s="27">
        <v>39</v>
      </c>
      <c r="H54" s="27" t="s">
        <v>119</v>
      </c>
      <c r="I54" s="27">
        <v>0.18232408568797967</v>
      </c>
    </row>
    <row r="55" spans="1:12" x14ac:dyDescent="0.2">
      <c r="A55" s="10">
        <v>1</v>
      </c>
      <c r="B55" s="11" t="s">
        <v>162</v>
      </c>
      <c r="C55" s="75" t="s">
        <v>119</v>
      </c>
      <c r="D55" s="27">
        <v>1200000</v>
      </c>
      <c r="E55" s="9" t="s">
        <v>119</v>
      </c>
      <c r="F55" s="28">
        <v>2.5000000000000001E-4</v>
      </c>
      <c r="G55" s="27">
        <v>300</v>
      </c>
      <c r="H55" s="9" t="s">
        <v>119</v>
      </c>
      <c r="I55" s="24">
        <v>1.402492966830613</v>
      </c>
    </row>
    <row r="56" spans="1:12" x14ac:dyDescent="0.2">
      <c r="A56" s="10">
        <v>1</v>
      </c>
      <c r="B56" s="11" t="s">
        <v>163</v>
      </c>
      <c r="C56" s="75" t="s">
        <v>119</v>
      </c>
      <c r="D56" s="27">
        <v>20000</v>
      </c>
      <c r="E56" s="9" t="s">
        <v>119</v>
      </c>
      <c r="F56" s="28">
        <v>0.1</v>
      </c>
      <c r="G56" s="27">
        <v>2000</v>
      </c>
      <c r="H56" s="9" t="s">
        <v>119</v>
      </c>
      <c r="I56" s="24">
        <v>9.3499531122040853</v>
      </c>
    </row>
    <row r="57" spans="1:12" x14ac:dyDescent="0.2">
      <c r="A57" s="10">
        <v>1</v>
      </c>
      <c r="B57" s="11" t="s">
        <v>164</v>
      </c>
      <c r="C57" s="75" t="s">
        <v>119</v>
      </c>
      <c r="D57" s="7">
        <v>833.40909090909099</v>
      </c>
      <c r="E57" s="9" t="s">
        <v>119</v>
      </c>
      <c r="F57" s="9">
        <v>4.5444252873563222</v>
      </c>
      <c r="G57" s="27">
        <v>3787.3653474399171</v>
      </c>
      <c r="H57" s="9" t="s">
        <v>119</v>
      </c>
      <c r="I57" s="24">
        <v>17.705844208674883</v>
      </c>
    </row>
    <row r="58" spans="1:12" hidden="1" x14ac:dyDescent="0.2">
      <c r="A58" s="10">
        <v>0</v>
      </c>
      <c r="B58" s="11">
        <v>0</v>
      </c>
      <c r="C58" s="75" t="s">
        <v>119</v>
      </c>
      <c r="D58" s="7" t="s">
        <v>119</v>
      </c>
      <c r="E58" s="9" t="s">
        <v>119</v>
      </c>
      <c r="F58" s="9" t="s">
        <v>119</v>
      </c>
      <c r="G58" s="27" t="s">
        <v>119</v>
      </c>
      <c r="H58" s="9" t="s">
        <v>119</v>
      </c>
      <c r="I58" s="24" t="s">
        <v>119</v>
      </c>
    </row>
    <row r="59" spans="1:12" hidden="1" x14ac:dyDescent="0.2">
      <c r="A59" s="10">
        <v>0</v>
      </c>
      <c r="B59" s="11">
        <v>0</v>
      </c>
      <c r="C59" s="75" t="s">
        <v>119</v>
      </c>
      <c r="D59" s="7" t="s">
        <v>119</v>
      </c>
      <c r="E59" s="9" t="s">
        <v>119</v>
      </c>
      <c r="F59" s="9" t="s">
        <v>119</v>
      </c>
      <c r="G59" s="27" t="s">
        <v>119</v>
      </c>
      <c r="H59" s="9" t="s">
        <v>119</v>
      </c>
      <c r="I59" s="24" t="s">
        <v>119</v>
      </c>
    </row>
    <row r="60" spans="1:12" hidden="1" x14ac:dyDescent="0.2">
      <c r="A60" s="10">
        <v>0</v>
      </c>
      <c r="B60" s="11">
        <v>0</v>
      </c>
      <c r="C60" s="75" t="s">
        <v>119</v>
      </c>
      <c r="D60" s="7" t="s">
        <v>119</v>
      </c>
      <c r="E60" s="9" t="s">
        <v>119</v>
      </c>
      <c r="F60" s="9" t="s">
        <v>119</v>
      </c>
      <c r="G60" s="27" t="s">
        <v>119</v>
      </c>
      <c r="H60" s="9" t="s">
        <v>119</v>
      </c>
      <c r="I60" s="24" t="s">
        <v>119</v>
      </c>
    </row>
    <row r="61" spans="1:12" hidden="1" x14ac:dyDescent="0.2">
      <c r="A61" s="10">
        <v>0</v>
      </c>
      <c r="B61" s="11">
        <v>0</v>
      </c>
      <c r="C61" s="75" t="s">
        <v>119</v>
      </c>
      <c r="D61" s="7" t="s">
        <v>119</v>
      </c>
      <c r="E61" s="9" t="s">
        <v>119</v>
      </c>
      <c r="F61" s="9" t="s">
        <v>119</v>
      </c>
      <c r="G61" s="27" t="s">
        <v>119</v>
      </c>
      <c r="H61" s="9" t="s">
        <v>119</v>
      </c>
      <c r="I61" s="24" t="s">
        <v>119</v>
      </c>
    </row>
    <row r="62" spans="1:12" hidden="1" x14ac:dyDescent="0.2">
      <c r="A62" s="10">
        <v>0</v>
      </c>
      <c r="B62" s="11">
        <v>0</v>
      </c>
      <c r="C62" s="75" t="s">
        <v>119</v>
      </c>
      <c r="D62" s="7" t="s">
        <v>119</v>
      </c>
      <c r="E62" s="9" t="s">
        <v>119</v>
      </c>
      <c r="F62" s="9" t="s">
        <v>119</v>
      </c>
      <c r="G62" s="27" t="s">
        <v>119</v>
      </c>
      <c r="H62" s="9" t="s">
        <v>119</v>
      </c>
      <c r="I62" s="24" t="s">
        <v>119</v>
      </c>
    </row>
    <row r="63" spans="1:12" hidden="1" x14ac:dyDescent="0.2">
      <c r="A63" s="10">
        <v>0</v>
      </c>
      <c r="B63" s="11">
        <v>0</v>
      </c>
      <c r="C63" s="75" t="s">
        <v>119</v>
      </c>
      <c r="D63" s="7" t="s">
        <v>119</v>
      </c>
      <c r="E63" s="9" t="s">
        <v>119</v>
      </c>
      <c r="F63" s="9" t="s">
        <v>119</v>
      </c>
      <c r="G63" s="27" t="s">
        <v>119</v>
      </c>
      <c r="H63" s="9" t="s">
        <v>119</v>
      </c>
      <c r="I63" s="24" t="s">
        <v>119</v>
      </c>
    </row>
    <row r="64" spans="1:12" hidden="1" x14ac:dyDescent="0.2">
      <c r="A64" s="10">
        <v>0</v>
      </c>
      <c r="B64" s="11">
        <v>0</v>
      </c>
      <c r="C64" s="75" t="s">
        <v>119</v>
      </c>
      <c r="D64" s="7" t="s">
        <v>119</v>
      </c>
      <c r="E64" s="9" t="s">
        <v>119</v>
      </c>
      <c r="F64" s="9" t="s">
        <v>119</v>
      </c>
      <c r="G64" s="27" t="s">
        <v>119</v>
      </c>
      <c r="H64" s="9" t="s">
        <v>119</v>
      </c>
      <c r="I64" s="24" t="s">
        <v>119</v>
      </c>
    </row>
    <row r="65" spans="1:12" hidden="1" x14ac:dyDescent="0.2">
      <c r="A65" s="10">
        <v>0</v>
      </c>
      <c r="B65" s="11">
        <v>0</v>
      </c>
      <c r="C65" s="75" t="s">
        <v>119</v>
      </c>
      <c r="D65" s="7" t="s">
        <v>119</v>
      </c>
      <c r="E65" s="9" t="s">
        <v>119</v>
      </c>
      <c r="F65" s="9" t="s">
        <v>119</v>
      </c>
      <c r="G65" s="27" t="s">
        <v>119</v>
      </c>
      <c r="H65" s="9" t="s">
        <v>119</v>
      </c>
      <c r="I65" s="24" t="s">
        <v>119</v>
      </c>
    </row>
    <row r="66" spans="1:12" hidden="1" x14ac:dyDescent="0.2">
      <c r="A66" s="10">
        <v>0</v>
      </c>
      <c r="B66" s="11">
        <v>0</v>
      </c>
      <c r="C66" s="75" t="s">
        <v>119</v>
      </c>
      <c r="D66" s="7" t="s">
        <v>119</v>
      </c>
      <c r="E66" s="9" t="s">
        <v>119</v>
      </c>
      <c r="F66" s="9" t="s">
        <v>119</v>
      </c>
      <c r="G66" s="27" t="s">
        <v>119</v>
      </c>
      <c r="H66" s="9" t="s">
        <v>119</v>
      </c>
      <c r="I66" s="24" t="s">
        <v>119</v>
      </c>
    </row>
    <row r="67" spans="1:12" hidden="1" x14ac:dyDescent="0.2">
      <c r="A67" s="10">
        <v>0</v>
      </c>
      <c r="B67" s="11">
        <v>0</v>
      </c>
      <c r="C67" s="75" t="s">
        <v>119</v>
      </c>
      <c r="D67" s="7" t="s">
        <v>119</v>
      </c>
      <c r="E67" s="9" t="s">
        <v>119</v>
      </c>
      <c r="F67" s="9" t="s">
        <v>119</v>
      </c>
      <c r="G67" s="27" t="s">
        <v>119</v>
      </c>
      <c r="H67" s="9" t="s">
        <v>119</v>
      </c>
      <c r="I67" s="24" t="s">
        <v>119</v>
      </c>
    </row>
    <row r="68" spans="1:12" hidden="1" x14ac:dyDescent="0.2">
      <c r="A68" s="10">
        <v>0</v>
      </c>
      <c r="B68" s="11">
        <v>0</v>
      </c>
      <c r="C68" s="75" t="s">
        <v>119</v>
      </c>
      <c r="D68" s="7" t="s">
        <v>119</v>
      </c>
      <c r="E68" s="9" t="s">
        <v>119</v>
      </c>
      <c r="F68" s="9" t="s">
        <v>119</v>
      </c>
      <c r="G68" s="27" t="s">
        <v>119</v>
      </c>
      <c r="H68" s="9" t="s">
        <v>119</v>
      </c>
      <c r="I68" s="24" t="s">
        <v>119</v>
      </c>
    </row>
    <row r="69" spans="1:12" hidden="1" x14ac:dyDescent="0.2">
      <c r="A69" s="10">
        <v>0</v>
      </c>
      <c r="B69" s="11">
        <v>0</v>
      </c>
      <c r="C69" s="75" t="s">
        <v>119</v>
      </c>
      <c r="D69" s="7" t="s">
        <v>119</v>
      </c>
      <c r="E69" s="9" t="s">
        <v>119</v>
      </c>
      <c r="F69" s="9" t="s">
        <v>119</v>
      </c>
      <c r="G69" s="27" t="s">
        <v>119</v>
      </c>
      <c r="H69" s="9" t="s">
        <v>119</v>
      </c>
      <c r="I69" s="24" t="s">
        <v>119</v>
      </c>
    </row>
    <row r="70" spans="1:12" hidden="1" x14ac:dyDescent="0.2">
      <c r="A70" s="10">
        <v>0</v>
      </c>
      <c r="B70" s="11">
        <v>0</v>
      </c>
      <c r="C70" s="75" t="s">
        <v>119</v>
      </c>
      <c r="D70" s="7" t="s">
        <v>119</v>
      </c>
      <c r="E70" s="9" t="s">
        <v>119</v>
      </c>
      <c r="F70" s="9" t="s">
        <v>119</v>
      </c>
      <c r="G70" s="27" t="s">
        <v>119</v>
      </c>
      <c r="H70" s="9" t="s">
        <v>119</v>
      </c>
      <c r="I70" s="24" t="s">
        <v>119</v>
      </c>
    </row>
    <row r="71" spans="1:12" hidden="1" x14ac:dyDescent="0.2">
      <c r="A71" s="10">
        <v>0</v>
      </c>
      <c r="B71" s="11">
        <v>0</v>
      </c>
      <c r="C71" s="75" t="s">
        <v>119</v>
      </c>
      <c r="D71" s="7" t="s">
        <v>119</v>
      </c>
      <c r="E71" s="9" t="s">
        <v>119</v>
      </c>
      <c r="F71" s="9" t="s">
        <v>119</v>
      </c>
      <c r="G71" s="27" t="s">
        <v>119</v>
      </c>
      <c r="H71" s="9" t="s">
        <v>119</v>
      </c>
      <c r="I71" s="24" t="s">
        <v>119</v>
      </c>
    </row>
    <row r="72" spans="1:12" hidden="1" x14ac:dyDescent="0.2">
      <c r="A72" s="10">
        <v>0</v>
      </c>
      <c r="B72" s="11">
        <v>0</v>
      </c>
      <c r="C72" s="75" t="s">
        <v>119</v>
      </c>
      <c r="D72" s="7" t="s">
        <v>119</v>
      </c>
      <c r="E72" s="9" t="s">
        <v>119</v>
      </c>
      <c r="F72" s="9" t="s">
        <v>119</v>
      </c>
      <c r="G72" s="27" t="s">
        <v>119</v>
      </c>
      <c r="H72" s="9" t="s">
        <v>119</v>
      </c>
      <c r="I72" s="24" t="s">
        <v>119</v>
      </c>
    </row>
    <row r="73" spans="1:12" x14ac:dyDescent="0.2">
      <c r="A73" s="10">
        <v>1</v>
      </c>
      <c r="B73" s="11" t="s">
        <v>165</v>
      </c>
      <c r="C73" s="9" t="s">
        <v>119</v>
      </c>
      <c r="D73" s="26" t="s">
        <v>119</v>
      </c>
      <c r="E73" s="77" t="s">
        <v>119</v>
      </c>
      <c r="F73" s="71" t="s">
        <v>119</v>
      </c>
      <c r="G73" s="27">
        <v>907.52</v>
      </c>
      <c r="H73" s="24" t="s">
        <v>119</v>
      </c>
      <c r="I73" s="24">
        <v>4.2426347241937261</v>
      </c>
    </row>
    <row r="74" spans="1:12" x14ac:dyDescent="0.2">
      <c r="A74" s="10">
        <v>1</v>
      </c>
      <c r="B74" s="26" t="s">
        <v>166</v>
      </c>
      <c r="C74" s="24" t="s">
        <v>119</v>
      </c>
      <c r="D74" s="27" t="s">
        <v>119</v>
      </c>
      <c r="E74" s="27"/>
      <c r="F74" s="71" t="s">
        <v>119</v>
      </c>
      <c r="G74" s="27">
        <v>2.0099</v>
      </c>
      <c r="H74" s="27" t="s">
        <v>119</v>
      </c>
      <c r="I74" s="27">
        <v>9.396235380109497E-3</v>
      </c>
    </row>
    <row r="75" spans="1:12" x14ac:dyDescent="0.2">
      <c r="A75" s="10">
        <v>1</v>
      </c>
      <c r="B75" s="94" t="s">
        <v>167</v>
      </c>
      <c r="C75" s="95" t="s">
        <v>119</v>
      </c>
      <c r="D75" s="91" t="s">
        <v>119</v>
      </c>
      <c r="E75" s="91"/>
      <c r="F75" s="93" t="s">
        <v>119</v>
      </c>
      <c r="G75" s="91" t="s">
        <v>119</v>
      </c>
      <c r="H75" s="91">
        <v>84.166666666666657</v>
      </c>
      <c r="I75" s="91" t="s">
        <v>119</v>
      </c>
      <c r="L75" s="63">
        <f>SUM(G76:G81)</f>
        <v>84.166666666666657</v>
      </c>
    </row>
    <row r="76" spans="1:12" x14ac:dyDescent="0.2">
      <c r="A76" s="10">
        <v>1</v>
      </c>
      <c r="B76" s="26" t="s">
        <v>223</v>
      </c>
      <c r="C76" s="24" t="s">
        <v>119</v>
      </c>
      <c r="D76" s="27">
        <v>0.5</v>
      </c>
      <c r="E76" s="27" t="s">
        <v>119</v>
      </c>
      <c r="F76" s="71" t="s">
        <v>119</v>
      </c>
      <c r="G76" s="27">
        <v>84.166666666666657</v>
      </c>
      <c r="H76" s="27" t="s">
        <v>119</v>
      </c>
      <c r="I76" s="27">
        <v>0.39347719347192189</v>
      </c>
    </row>
    <row r="77" spans="1:12" hidden="1" x14ac:dyDescent="0.2">
      <c r="A77" s="10">
        <v>0</v>
      </c>
      <c r="B77" s="26">
        <v>0</v>
      </c>
      <c r="C77" s="24" t="s">
        <v>119</v>
      </c>
      <c r="D77" s="27" t="s">
        <v>119</v>
      </c>
      <c r="E77" s="27"/>
      <c r="F77" s="27" t="s">
        <v>119</v>
      </c>
      <c r="G77" s="27" t="s">
        <v>119</v>
      </c>
      <c r="H77" s="27" t="s">
        <v>119</v>
      </c>
      <c r="I77" s="27" t="s">
        <v>119</v>
      </c>
    </row>
    <row r="78" spans="1:12" hidden="1" x14ac:dyDescent="0.2">
      <c r="A78" s="10">
        <v>0</v>
      </c>
      <c r="B78" s="26">
        <v>0</v>
      </c>
      <c r="C78" s="24" t="s">
        <v>119</v>
      </c>
      <c r="D78" s="27" t="s">
        <v>119</v>
      </c>
      <c r="E78" s="27"/>
      <c r="F78" s="27" t="s">
        <v>119</v>
      </c>
      <c r="G78" s="27" t="s">
        <v>119</v>
      </c>
      <c r="H78" s="27" t="s">
        <v>119</v>
      </c>
      <c r="I78" s="27" t="s">
        <v>119</v>
      </c>
    </row>
    <row r="79" spans="1:12" hidden="1" x14ac:dyDescent="0.2">
      <c r="A79" s="10">
        <v>0</v>
      </c>
      <c r="B79" s="26">
        <v>0</v>
      </c>
      <c r="C79" s="24" t="s">
        <v>119</v>
      </c>
      <c r="D79" s="27" t="s">
        <v>119</v>
      </c>
      <c r="E79" s="27" t="s">
        <v>119</v>
      </c>
      <c r="F79" s="27" t="s">
        <v>119</v>
      </c>
      <c r="G79" s="27" t="s">
        <v>119</v>
      </c>
      <c r="H79" s="27" t="s">
        <v>119</v>
      </c>
      <c r="I79" s="27" t="s">
        <v>119</v>
      </c>
    </row>
    <row r="80" spans="1:12" hidden="1" x14ac:dyDescent="0.2">
      <c r="A80" s="10">
        <v>0</v>
      </c>
      <c r="B80" s="26">
        <v>0</v>
      </c>
      <c r="C80" s="24" t="s">
        <v>119</v>
      </c>
      <c r="D80" s="27" t="s">
        <v>119</v>
      </c>
      <c r="E80" s="27" t="s">
        <v>119</v>
      </c>
      <c r="F80" s="27" t="s">
        <v>119</v>
      </c>
      <c r="G80" s="27" t="s">
        <v>119</v>
      </c>
      <c r="H80" s="27" t="s">
        <v>119</v>
      </c>
      <c r="I80" s="27" t="s">
        <v>119</v>
      </c>
    </row>
    <row r="81" spans="1:12" hidden="1" x14ac:dyDescent="0.2">
      <c r="A81" s="10">
        <v>0</v>
      </c>
      <c r="B81" s="11">
        <v>0</v>
      </c>
      <c r="C81" s="9" t="s">
        <v>119</v>
      </c>
      <c r="D81" s="26" t="s">
        <v>119</v>
      </c>
      <c r="E81" s="77" t="s">
        <v>119</v>
      </c>
      <c r="F81" s="75" t="s">
        <v>119</v>
      </c>
      <c r="G81" s="83" t="s">
        <v>119</v>
      </c>
      <c r="H81" s="9" t="s">
        <v>119</v>
      </c>
      <c r="I81" s="24" t="s">
        <v>119</v>
      </c>
    </row>
    <row r="82" spans="1:12" x14ac:dyDescent="0.2">
      <c r="A82" s="10">
        <v>1</v>
      </c>
      <c r="B82" s="94" t="s">
        <v>169</v>
      </c>
      <c r="C82" s="95" t="s">
        <v>119</v>
      </c>
      <c r="D82" s="91" t="s">
        <v>119</v>
      </c>
      <c r="E82" s="91"/>
      <c r="F82" s="93" t="s">
        <v>119</v>
      </c>
      <c r="G82" s="91" t="s">
        <v>119</v>
      </c>
      <c r="H82" s="91">
        <v>4892.3300357201933</v>
      </c>
      <c r="I82" s="91" t="s">
        <v>119</v>
      </c>
      <c r="L82" s="63">
        <f>SUM(G83:G84)</f>
        <v>4892.3300357201933</v>
      </c>
    </row>
    <row r="83" spans="1:12" x14ac:dyDescent="0.2">
      <c r="A83" s="10">
        <v>1</v>
      </c>
      <c r="B83" s="31" t="s">
        <v>170</v>
      </c>
      <c r="C83" s="24" t="s">
        <v>119</v>
      </c>
      <c r="D83" s="27">
        <v>128.25098162622257</v>
      </c>
      <c r="E83" s="27"/>
      <c r="F83" s="71">
        <v>22.238700472269009</v>
      </c>
      <c r="G83" s="27">
        <v>2852.13516566004</v>
      </c>
      <c r="H83" s="27" t="s">
        <v>119</v>
      </c>
      <c r="I83" s="27">
        <v>13.333665034294903</v>
      </c>
    </row>
    <row r="84" spans="1:12" x14ac:dyDescent="0.2">
      <c r="A84" s="10">
        <v>1</v>
      </c>
      <c r="B84" s="31" t="s">
        <v>171</v>
      </c>
      <c r="C84" s="24" t="s">
        <v>119</v>
      </c>
      <c r="D84" s="27">
        <v>348.02641849225182</v>
      </c>
      <c r="E84" s="27"/>
      <c r="F84" s="71">
        <v>5.8621839080459761</v>
      </c>
      <c r="G84" s="27">
        <v>2040.1948700601531</v>
      </c>
      <c r="H84" s="27" t="s">
        <v>119</v>
      </c>
      <c r="I84" s="27">
        <v>9.5378631874108688</v>
      </c>
    </row>
    <row r="85" spans="1:12" x14ac:dyDescent="0.2">
      <c r="A85" s="10">
        <v>1</v>
      </c>
      <c r="B85" s="94" t="s">
        <v>172</v>
      </c>
      <c r="C85" s="95" t="s">
        <v>119</v>
      </c>
      <c r="D85" s="91" t="s">
        <v>119</v>
      </c>
      <c r="E85" s="91"/>
      <c r="F85" s="93" t="s">
        <v>119</v>
      </c>
      <c r="G85" s="91" t="s">
        <v>119</v>
      </c>
      <c r="H85" s="91">
        <v>1695.8009862038377</v>
      </c>
      <c r="I85" s="91" t="s">
        <v>119</v>
      </c>
      <c r="L85" s="63">
        <f>SUM(G86:G91)</f>
        <v>1695.8009862038377</v>
      </c>
    </row>
    <row r="86" spans="1:12" hidden="1" x14ac:dyDescent="0.2">
      <c r="A86" s="10">
        <v>0</v>
      </c>
      <c r="B86" s="12" t="s">
        <v>173</v>
      </c>
      <c r="C86" s="9" t="s">
        <v>119</v>
      </c>
      <c r="D86" s="76" t="s">
        <v>119</v>
      </c>
      <c r="E86" s="77" t="s">
        <v>119</v>
      </c>
      <c r="F86" s="84" t="s">
        <v>119</v>
      </c>
      <c r="G86" s="8" t="s">
        <v>119</v>
      </c>
      <c r="H86" s="9" t="s">
        <v>119</v>
      </c>
      <c r="I86" s="24" t="s">
        <v>119</v>
      </c>
    </row>
    <row r="87" spans="1:12" x14ac:dyDescent="0.2">
      <c r="A87" s="10">
        <v>1</v>
      </c>
      <c r="B87" s="31" t="s">
        <v>174</v>
      </c>
      <c r="C87" s="24" t="s">
        <v>119</v>
      </c>
      <c r="D87" s="27" t="s">
        <v>119</v>
      </c>
      <c r="E87" s="27"/>
      <c r="F87" s="71" t="s">
        <v>119</v>
      </c>
      <c r="G87" s="27">
        <v>670.71421917508462</v>
      </c>
      <c r="H87" s="27" t="s">
        <v>119</v>
      </c>
      <c r="I87" s="27">
        <v>3.1355732504878082</v>
      </c>
    </row>
    <row r="88" spans="1:12" x14ac:dyDescent="0.2">
      <c r="A88" s="10">
        <v>1</v>
      </c>
      <c r="B88" s="31" t="s">
        <v>175</v>
      </c>
      <c r="C88" s="24" t="s">
        <v>119</v>
      </c>
      <c r="D88" s="27" t="s">
        <v>119</v>
      </c>
      <c r="E88" s="27"/>
      <c r="F88" s="71" t="s">
        <v>119</v>
      </c>
      <c r="G88" s="27">
        <v>728.32323542257552</v>
      </c>
      <c r="H88" s="27" t="s">
        <v>119</v>
      </c>
      <c r="I88" s="27">
        <v>3.4048940508649297</v>
      </c>
    </row>
    <row r="89" spans="1:12" x14ac:dyDescent="0.2">
      <c r="A89" s="10">
        <v>1</v>
      </c>
      <c r="B89" s="31" t="s">
        <v>176</v>
      </c>
      <c r="C89" s="24" t="s">
        <v>119</v>
      </c>
      <c r="D89" s="27" t="s">
        <v>119</v>
      </c>
      <c r="E89" s="27"/>
      <c r="F89" s="71" t="s">
        <v>119</v>
      </c>
      <c r="G89" s="27">
        <v>296.76353160617765</v>
      </c>
      <c r="H89" s="27" t="s">
        <v>119</v>
      </c>
      <c r="I89" s="27">
        <v>1.3873625529649281</v>
      </c>
    </row>
    <row r="90" spans="1:12" hidden="1" x14ac:dyDescent="0.2">
      <c r="A90" s="10">
        <v>0</v>
      </c>
      <c r="B90" s="11">
        <v>0</v>
      </c>
      <c r="C90" s="9" t="s">
        <v>119</v>
      </c>
      <c r="D90" s="9" t="s">
        <v>119</v>
      </c>
      <c r="E90" s="77" t="s">
        <v>119</v>
      </c>
      <c r="F90" s="75" t="s">
        <v>119</v>
      </c>
      <c r="G90" s="27" t="s">
        <v>119</v>
      </c>
      <c r="H90" s="26" t="s">
        <v>119</v>
      </c>
      <c r="I90" s="24" t="s">
        <v>119</v>
      </c>
    </row>
    <row r="91" spans="1:12" hidden="1" x14ac:dyDescent="0.2">
      <c r="A91" s="10">
        <v>0</v>
      </c>
      <c r="B91" s="12" t="s">
        <v>177</v>
      </c>
      <c r="C91" s="9" t="s">
        <v>119</v>
      </c>
      <c r="D91" s="85" t="s">
        <v>119</v>
      </c>
      <c r="E91" s="77" t="s">
        <v>119</v>
      </c>
      <c r="F91" s="75" t="s">
        <v>119</v>
      </c>
      <c r="G91" s="86" t="s">
        <v>119</v>
      </c>
      <c r="H91" s="9" t="s">
        <v>119</v>
      </c>
      <c r="I91" s="24" t="s">
        <v>119</v>
      </c>
    </row>
    <row r="92" spans="1:12" x14ac:dyDescent="0.2">
      <c r="A92" s="10">
        <v>1</v>
      </c>
      <c r="B92" s="31" t="s">
        <v>178</v>
      </c>
      <c r="C92" s="24" t="s">
        <v>119</v>
      </c>
      <c r="D92" s="27" t="s">
        <v>119</v>
      </c>
      <c r="E92" s="27"/>
      <c r="F92" s="71" t="s">
        <v>119</v>
      </c>
      <c r="G92" s="27">
        <v>395.97309764847461</v>
      </c>
      <c r="H92" s="27" t="s">
        <v>119</v>
      </c>
      <c r="I92" s="27">
        <v>1.851164948353724</v>
      </c>
      <c r="L92" s="63">
        <f>+G92</f>
        <v>395.97309764847461</v>
      </c>
    </row>
    <row r="93" spans="1:12" hidden="1" x14ac:dyDescent="0.2">
      <c r="A93" s="10">
        <v>0</v>
      </c>
      <c r="B93" s="9">
        <v>0</v>
      </c>
      <c r="C93" s="9" t="s">
        <v>119</v>
      </c>
      <c r="D93" s="9" t="s">
        <v>119</v>
      </c>
      <c r="E93" s="77" t="s">
        <v>119</v>
      </c>
      <c r="F93" s="75" t="s">
        <v>119</v>
      </c>
      <c r="G93" s="27" t="s">
        <v>119</v>
      </c>
      <c r="H93" s="24" t="s">
        <v>119</v>
      </c>
      <c r="I93" s="24" t="s">
        <v>119</v>
      </c>
    </row>
    <row r="94" spans="1:12" x14ac:dyDescent="0.2">
      <c r="A94" s="10">
        <v>1</v>
      </c>
      <c r="B94" s="37" t="s">
        <v>4</v>
      </c>
      <c r="C94" s="38" t="s">
        <v>119</v>
      </c>
      <c r="D94" s="64" t="s">
        <v>119</v>
      </c>
      <c r="E94" s="65"/>
      <c r="F94" s="155" t="s">
        <v>119</v>
      </c>
      <c r="G94" s="39">
        <v>21390.481599201681</v>
      </c>
      <c r="H94" s="38" t="s">
        <v>119</v>
      </c>
      <c r="I94" s="38">
        <v>99.999999999999957</v>
      </c>
      <c r="K94" s="63"/>
      <c r="L94" s="63">
        <f>SUM(L31:L92)</f>
        <v>21390.481599201677</v>
      </c>
    </row>
    <row r="95" spans="1:12" hidden="1" x14ac:dyDescent="0.2">
      <c r="A95" s="10">
        <v>0</v>
      </c>
      <c r="B95" s="12" t="s">
        <v>49</v>
      </c>
      <c r="C95" s="9" t="s">
        <v>119</v>
      </c>
      <c r="D95" s="9" t="s">
        <v>119</v>
      </c>
      <c r="E95" s="77" t="s">
        <v>119</v>
      </c>
      <c r="F95" s="75" t="s">
        <v>119</v>
      </c>
      <c r="G95" s="27" t="s">
        <v>119</v>
      </c>
      <c r="H95" s="24" t="s">
        <v>119</v>
      </c>
      <c r="I95" s="9" t="s">
        <v>119</v>
      </c>
    </row>
    <row r="96" spans="1:12" hidden="1" x14ac:dyDescent="0.2">
      <c r="A96" s="10">
        <v>0</v>
      </c>
      <c r="B96" s="76">
        <v>0</v>
      </c>
      <c r="C96" s="9" t="s">
        <v>119</v>
      </c>
      <c r="D96" s="76" t="s">
        <v>119</v>
      </c>
      <c r="E96" s="77" t="s">
        <v>119</v>
      </c>
      <c r="F96" s="77" t="s">
        <v>119</v>
      </c>
      <c r="G96" s="78" t="s">
        <v>119</v>
      </c>
      <c r="H96" s="24" t="s">
        <v>119</v>
      </c>
      <c r="I96" s="9" t="s">
        <v>119</v>
      </c>
    </row>
    <row r="97" spans="1:12" hidden="1" x14ac:dyDescent="0.2">
      <c r="A97" s="10">
        <v>0</v>
      </c>
      <c r="B97" s="76">
        <v>0</v>
      </c>
      <c r="C97" s="9" t="s">
        <v>119</v>
      </c>
      <c r="D97" s="76" t="s">
        <v>119</v>
      </c>
      <c r="E97" s="77" t="s">
        <v>119</v>
      </c>
      <c r="F97" s="77" t="s">
        <v>119</v>
      </c>
      <c r="G97" s="78" t="s">
        <v>119</v>
      </c>
      <c r="H97" s="9" t="s">
        <v>119</v>
      </c>
      <c r="I97" s="9" t="s">
        <v>119</v>
      </c>
    </row>
    <row r="98" spans="1:12" hidden="1" x14ac:dyDescent="0.2">
      <c r="A98" s="10">
        <v>0</v>
      </c>
      <c r="B98" s="76">
        <v>0</v>
      </c>
      <c r="C98" s="9" t="s">
        <v>119</v>
      </c>
      <c r="D98" s="76" t="s">
        <v>119</v>
      </c>
      <c r="E98" s="77" t="s">
        <v>119</v>
      </c>
      <c r="F98" s="77" t="s">
        <v>119</v>
      </c>
      <c r="G98" s="78" t="s">
        <v>119</v>
      </c>
      <c r="H98" s="9" t="s">
        <v>119</v>
      </c>
      <c r="I98" s="9" t="s">
        <v>119</v>
      </c>
    </row>
    <row r="99" spans="1:12" x14ac:dyDescent="0.2">
      <c r="A99" s="10">
        <v>1</v>
      </c>
      <c r="B99" s="41" t="s">
        <v>5</v>
      </c>
      <c r="C99" s="42" t="s">
        <v>119</v>
      </c>
      <c r="D99" s="66" t="s">
        <v>119</v>
      </c>
      <c r="E99" s="66"/>
      <c r="F99" s="156" t="s">
        <v>119</v>
      </c>
      <c r="G99" s="41">
        <v>21390.481599201681</v>
      </c>
      <c r="H99" s="57" t="s">
        <v>119</v>
      </c>
      <c r="I99" s="57" t="s">
        <v>119</v>
      </c>
    </row>
    <row r="100" spans="1:12" x14ac:dyDescent="0.2">
      <c r="A100" s="10">
        <v>1</v>
      </c>
      <c r="B100" s="33" t="s">
        <v>179</v>
      </c>
      <c r="C100" s="42" t="s">
        <v>119</v>
      </c>
      <c r="D100" s="67" t="s">
        <v>119</v>
      </c>
      <c r="E100" s="59"/>
      <c r="F100" s="170">
        <v>1.069524079960084</v>
      </c>
      <c r="G100" s="35" t="s">
        <v>119</v>
      </c>
      <c r="H100" s="59" t="s">
        <v>119</v>
      </c>
      <c r="I100" s="59" t="s">
        <v>119</v>
      </c>
    </row>
    <row r="101" spans="1:12" hidden="1" x14ac:dyDescent="0.2">
      <c r="A101" s="10">
        <v>0</v>
      </c>
      <c r="B101" s="12">
        <v>0</v>
      </c>
      <c r="C101" s="9" t="s">
        <v>119</v>
      </c>
      <c r="D101" s="26" t="s">
        <v>119</v>
      </c>
      <c r="E101" s="26" t="s">
        <v>119</v>
      </c>
      <c r="F101" s="27" t="s">
        <v>119</v>
      </c>
      <c r="G101" s="30" t="s">
        <v>119</v>
      </c>
      <c r="H101" s="9" t="s">
        <v>119</v>
      </c>
      <c r="I101" s="9" t="s">
        <v>119</v>
      </c>
    </row>
    <row r="102" spans="1:12" hidden="1" x14ac:dyDescent="0.2">
      <c r="A102" s="10">
        <v>0</v>
      </c>
      <c r="B102" s="12">
        <v>0</v>
      </c>
      <c r="C102" s="87" t="s">
        <v>119</v>
      </c>
      <c r="D102" s="25" t="s">
        <v>119</v>
      </c>
      <c r="E102" s="25" t="s">
        <v>119</v>
      </c>
      <c r="F102" s="25" t="s">
        <v>119</v>
      </c>
      <c r="G102" s="40" t="s">
        <v>119</v>
      </c>
      <c r="H102" s="9" t="s">
        <v>119</v>
      </c>
      <c r="I102" s="9" t="s">
        <v>119</v>
      </c>
    </row>
    <row r="103" spans="1:12" x14ac:dyDescent="0.2">
      <c r="A103" s="10">
        <v>1</v>
      </c>
      <c r="B103" s="43" t="s">
        <v>6</v>
      </c>
      <c r="C103" s="24" t="s">
        <v>119</v>
      </c>
      <c r="D103" s="24" t="s">
        <v>119</v>
      </c>
      <c r="E103" s="26"/>
      <c r="F103" s="71" t="s">
        <v>119</v>
      </c>
      <c r="G103" s="27" t="s">
        <v>119</v>
      </c>
      <c r="H103" s="24">
        <v>1662.1844751858662</v>
      </c>
      <c r="I103" s="24" t="s">
        <v>119</v>
      </c>
    </row>
    <row r="104" spans="1:12" hidden="1" x14ac:dyDescent="0.2">
      <c r="A104" s="10">
        <v>0</v>
      </c>
      <c r="B104" s="43" t="s">
        <v>180</v>
      </c>
      <c r="C104" s="24" t="s">
        <v>119</v>
      </c>
      <c r="D104" s="24" t="s">
        <v>119</v>
      </c>
      <c r="E104" s="26"/>
      <c r="F104" s="71" t="s">
        <v>119</v>
      </c>
      <c r="G104" s="27" t="s">
        <v>119</v>
      </c>
      <c r="H104" s="24">
        <v>1662.1844751858662</v>
      </c>
      <c r="I104" s="24" t="s">
        <v>119</v>
      </c>
    </row>
    <row r="105" spans="1:12" x14ac:dyDescent="0.2">
      <c r="A105" s="10">
        <v>1</v>
      </c>
      <c r="B105" s="26" t="s">
        <v>181</v>
      </c>
      <c r="C105" s="24" t="s">
        <v>119</v>
      </c>
      <c r="D105" s="271">
        <v>2852.13516566004</v>
      </c>
      <c r="E105" s="271"/>
      <c r="F105" s="271">
        <v>0.27195433341851943</v>
      </c>
      <c r="G105" s="26">
        <v>54.390866683703884</v>
      </c>
      <c r="H105" s="24" t="s">
        <v>119</v>
      </c>
      <c r="I105" s="24" t="s">
        <v>119</v>
      </c>
    </row>
    <row r="106" spans="1:12" hidden="1" x14ac:dyDescent="0.2">
      <c r="A106" s="10">
        <v>0</v>
      </c>
      <c r="B106" s="26" t="s">
        <v>182</v>
      </c>
      <c r="C106" s="24" t="s">
        <v>119</v>
      </c>
      <c r="D106" s="26" t="s">
        <v>119</v>
      </c>
      <c r="E106" s="26"/>
      <c r="F106" s="26" t="s">
        <v>119</v>
      </c>
      <c r="G106" s="26" t="s">
        <v>119</v>
      </c>
      <c r="H106" s="24" t="s">
        <v>119</v>
      </c>
      <c r="I106" s="24" t="s">
        <v>119</v>
      </c>
    </row>
    <row r="107" spans="1:12" x14ac:dyDescent="0.2">
      <c r="A107" s="10">
        <v>1</v>
      </c>
      <c r="B107" s="11" t="s">
        <v>183</v>
      </c>
      <c r="C107" s="9" t="s">
        <v>119</v>
      </c>
      <c r="D107" s="76">
        <v>1</v>
      </c>
      <c r="E107" s="77" t="s">
        <v>119</v>
      </c>
      <c r="F107" s="26">
        <v>172.59</v>
      </c>
      <c r="G107" s="26">
        <v>172.59</v>
      </c>
      <c r="H107" s="9" t="s">
        <v>119</v>
      </c>
      <c r="I107" s="9" t="s">
        <v>119</v>
      </c>
    </row>
    <row r="108" spans="1:12" x14ac:dyDescent="0.2">
      <c r="A108" s="10">
        <v>1</v>
      </c>
      <c r="B108" s="11" t="s">
        <v>184</v>
      </c>
      <c r="C108" s="9" t="s">
        <v>119</v>
      </c>
      <c r="D108" s="76">
        <v>1</v>
      </c>
      <c r="E108" s="77" t="s">
        <v>119</v>
      </c>
      <c r="F108" s="271">
        <v>0.56755089230060951</v>
      </c>
      <c r="G108" s="26">
        <v>97.953608502162197</v>
      </c>
      <c r="H108" s="24" t="s">
        <v>119</v>
      </c>
      <c r="I108" s="9" t="s">
        <v>119</v>
      </c>
    </row>
    <row r="109" spans="1:12" x14ac:dyDescent="0.2">
      <c r="A109" s="10">
        <v>1</v>
      </c>
      <c r="B109" s="11" t="s">
        <v>185</v>
      </c>
      <c r="C109" s="9" t="s">
        <v>119</v>
      </c>
      <c r="D109" s="76">
        <v>1</v>
      </c>
      <c r="E109" s="77" t="s">
        <v>119</v>
      </c>
      <c r="F109" s="26">
        <v>1337.25</v>
      </c>
      <c r="G109" s="26">
        <v>1337.25</v>
      </c>
      <c r="H109" s="24" t="s">
        <v>119</v>
      </c>
      <c r="I109" s="9" t="s">
        <v>119</v>
      </c>
    </row>
    <row r="110" spans="1:12" hidden="1" x14ac:dyDescent="0.2">
      <c r="A110" s="10">
        <v>0</v>
      </c>
      <c r="B110" s="11" t="e">
        <v>#N/A</v>
      </c>
      <c r="C110" s="9" t="s">
        <v>119</v>
      </c>
      <c r="D110" s="76" t="s">
        <v>119</v>
      </c>
      <c r="E110" s="77" t="s">
        <v>119</v>
      </c>
      <c r="F110" s="77" t="s">
        <v>119</v>
      </c>
      <c r="G110" s="78" t="s">
        <v>119</v>
      </c>
      <c r="H110" s="9" t="s">
        <v>119</v>
      </c>
      <c r="I110" s="9" t="s">
        <v>119</v>
      </c>
    </row>
    <row r="111" spans="1:12" hidden="1" x14ac:dyDescent="0.2">
      <c r="A111" s="10">
        <v>0</v>
      </c>
      <c r="B111" s="88" t="s">
        <v>187</v>
      </c>
      <c r="C111" s="9" t="s">
        <v>119</v>
      </c>
      <c r="D111" s="76" t="s">
        <v>119</v>
      </c>
      <c r="E111" s="77" t="s">
        <v>119</v>
      </c>
      <c r="F111" s="85" t="s">
        <v>119</v>
      </c>
      <c r="G111" s="89" t="s">
        <v>119</v>
      </c>
      <c r="H111" s="24" t="s">
        <v>119</v>
      </c>
      <c r="I111" s="9" t="s">
        <v>119</v>
      </c>
    </row>
    <row r="112" spans="1:12" x14ac:dyDescent="0.2">
      <c r="A112" s="10">
        <v>1</v>
      </c>
      <c r="B112" s="33" t="s">
        <v>7</v>
      </c>
      <c r="C112" s="34" t="s">
        <v>119</v>
      </c>
      <c r="D112" s="34" t="s">
        <v>119</v>
      </c>
      <c r="E112" s="35"/>
      <c r="F112" s="157" t="s">
        <v>119</v>
      </c>
      <c r="G112" s="36">
        <v>19728.297124015815</v>
      </c>
      <c r="H112" s="35" t="s">
        <v>119</v>
      </c>
      <c r="I112" s="34" t="s">
        <v>119</v>
      </c>
      <c r="L112" s="63" t="e">
        <f>+L94-G105-G106</f>
        <v>#VALUE!</v>
      </c>
    </row>
    <row r="113" spans="1:13" x14ac:dyDescent="0.2">
      <c r="A113" s="10">
        <v>1</v>
      </c>
      <c r="B113" s="33" t="s">
        <v>8</v>
      </c>
      <c r="C113" s="42" t="s">
        <v>119</v>
      </c>
      <c r="D113" s="42" t="s">
        <v>119</v>
      </c>
      <c r="E113" s="41"/>
      <c r="F113" s="158">
        <v>0.98641485620079072</v>
      </c>
      <c r="G113" s="60" t="s">
        <v>119</v>
      </c>
      <c r="H113" s="42" t="s">
        <v>119</v>
      </c>
      <c r="I113" s="42" t="s">
        <v>119</v>
      </c>
      <c r="L113" s="244" t="e">
        <f>L112/G9-F113</f>
        <v>#VALUE!</v>
      </c>
      <c r="M113" s="10">
        <v>103.44727401626956</v>
      </c>
    </row>
    <row r="115" spans="1:13" x14ac:dyDescent="0.2">
      <c r="B115" s="176" t="s">
        <v>57</v>
      </c>
    </row>
  </sheetData>
  <autoFilter ref="A1:H113">
    <filterColumn colId="0">
      <filters>
        <filter val="1"/>
      </filters>
    </filterColumn>
  </autoFilter>
  <phoneticPr fontId="5" type="noConversion"/>
  <conditionalFormatting sqref="E25:E26 D22:D26 F22:I26 E22:E23 D20:I21 C33 D27:I27 I55:I73 D75:I80 I81 D82:I85 I86 D87:I89 I90:I91 I93 D92:I92 D31:I50 C3:I3 H55:H72 D51:F72 H51:I54 D74:F74 H74:I74">
    <cfRule type="cellIs" dxfId="28" priority="2" stopIfTrue="1" operator="equal">
      <formula>0</formula>
    </cfRule>
  </conditionalFormatting>
  <conditionalFormatting sqref="G51:G74">
    <cfRule type="cellIs" dxfId="27" priority="1" stopIfTrue="1" operator="equal">
      <formula>0</formula>
    </cfRule>
  </conditionalFormatting>
  <pageMargins left="0.75" right="0.75" top="1" bottom="1" header="0" footer="0"/>
  <pageSetup paperSize="9" scale="91" orientation="portrait" verticalDpi="0" r:id="rId1"/>
  <headerFooter alignWithMargins="0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N115"/>
  <sheetViews>
    <sheetView topLeftCell="A14" workbookViewId="0"/>
  </sheetViews>
  <sheetFormatPr defaultRowHeight="12" x14ac:dyDescent="0.2"/>
  <cols>
    <col min="1" max="1" width="3.28515625" style="10" customWidth="1"/>
    <col min="2" max="2" width="40.7109375" style="10" customWidth="1"/>
    <col min="3" max="3" width="2.5703125" style="10" customWidth="1"/>
    <col min="4" max="4" width="10.28515625" style="10" bestFit="1" customWidth="1"/>
    <col min="5" max="5" width="4.85546875" style="10" customWidth="1"/>
    <col min="6" max="6" width="9.7109375" style="10" customWidth="1"/>
    <col min="7" max="8" width="9.140625" style="10"/>
    <col min="9" max="9" width="9.140625" style="23"/>
    <col min="10" max="11" width="9.140625" style="10"/>
    <col min="12" max="14" width="9.140625" style="10" hidden="1" customWidth="1"/>
    <col min="15" max="17" width="9.140625" style="10" customWidth="1"/>
    <col min="18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10">
        <v>7</v>
      </c>
      <c r="H1" s="10">
        <v>8</v>
      </c>
    </row>
    <row r="2" spans="1:9" hidden="1" x14ac:dyDescent="0.2"/>
    <row r="3" spans="1:9" x14ac:dyDescent="0.2">
      <c r="A3" s="10">
        <v>1</v>
      </c>
      <c r="B3" s="95" t="s">
        <v>118</v>
      </c>
      <c r="C3" s="27" t="s">
        <v>119</v>
      </c>
      <c r="D3" s="27" t="s">
        <v>119</v>
      </c>
      <c r="E3" s="27"/>
      <c r="F3" s="27" t="s">
        <v>119</v>
      </c>
      <c r="G3" s="27" t="s">
        <v>119</v>
      </c>
      <c r="H3" s="27" t="s">
        <v>119</v>
      </c>
      <c r="I3" s="27" t="s">
        <v>119</v>
      </c>
    </row>
    <row r="4" spans="1:9" x14ac:dyDescent="0.2">
      <c r="A4" s="10">
        <v>1</v>
      </c>
      <c r="B4" s="95" t="s">
        <v>0</v>
      </c>
      <c r="C4" s="24" t="s">
        <v>119</v>
      </c>
      <c r="D4" s="24" t="s">
        <v>119</v>
      </c>
      <c r="E4" s="24"/>
      <c r="F4" s="24" t="s">
        <v>119</v>
      </c>
      <c r="G4" s="24" t="s">
        <v>119</v>
      </c>
      <c r="H4" s="24" t="s">
        <v>119</v>
      </c>
      <c r="I4" s="25" t="s">
        <v>119</v>
      </c>
    </row>
    <row r="5" spans="1:9" x14ac:dyDescent="0.2">
      <c r="A5" s="10">
        <v>1</v>
      </c>
      <c r="B5" s="24" t="s">
        <v>119</v>
      </c>
      <c r="C5" s="24" t="s">
        <v>119</v>
      </c>
      <c r="D5" s="61" t="s">
        <v>119</v>
      </c>
      <c r="E5" s="62"/>
      <c r="F5" s="62" t="s">
        <v>119</v>
      </c>
      <c r="G5" s="175" t="s">
        <v>120</v>
      </c>
      <c r="H5" s="62"/>
      <c r="I5" s="61" t="s">
        <v>119</v>
      </c>
    </row>
    <row r="6" spans="1:9" x14ac:dyDescent="0.2">
      <c r="A6" s="10">
        <v>1</v>
      </c>
      <c r="B6" s="79" t="s">
        <v>121</v>
      </c>
      <c r="C6" s="24" t="s">
        <v>119</v>
      </c>
      <c r="D6" s="61" t="s">
        <v>119</v>
      </c>
      <c r="E6" s="62"/>
      <c r="F6" s="62" t="s">
        <v>119</v>
      </c>
      <c r="G6" s="62" t="s">
        <v>119</v>
      </c>
      <c r="H6" s="62" t="s">
        <v>119</v>
      </c>
      <c r="I6" s="61" t="s">
        <v>119</v>
      </c>
    </row>
    <row r="7" spans="1:9" x14ac:dyDescent="0.2">
      <c r="A7" s="10">
        <v>1</v>
      </c>
      <c r="B7" s="95" t="s">
        <v>83</v>
      </c>
      <c r="C7" s="24" t="s">
        <v>119</v>
      </c>
      <c r="D7" s="61" t="s">
        <v>119</v>
      </c>
      <c r="E7" s="62"/>
      <c r="F7" s="62" t="s">
        <v>119</v>
      </c>
      <c r="G7" s="62" t="s">
        <v>119</v>
      </c>
      <c r="H7" s="62" t="s">
        <v>119</v>
      </c>
      <c r="I7" s="61" t="s">
        <v>119</v>
      </c>
    </row>
    <row r="8" spans="1:9" x14ac:dyDescent="0.2">
      <c r="A8" s="10">
        <v>1</v>
      </c>
      <c r="B8" s="24" t="s">
        <v>119</v>
      </c>
      <c r="C8" s="24" t="s">
        <v>119</v>
      </c>
      <c r="D8" s="61" t="s">
        <v>119</v>
      </c>
      <c r="E8" s="62"/>
      <c r="F8" s="62" t="s">
        <v>119</v>
      </c>
      <c r="G8" s="62" t="s">
        <v>119</v>
      </c>
      <c r="H8" s="62" t="s">
        <v>119</v>
      </c>
      <c r="I8" s="61" t="s">
        <v>119</v>
      </c>
    </row>
    <row r="9" spans="1:9" x14ac:dyDescent="0.2">
      <c r="A9" s="10">
        <v>1</v>
      </c>
      <c r="B9" s="95" t="s">
        <v>122</v>
      </c>
      <c r="C9" s="95" t="s">
        <v>119</v>
      </c>
      <c r="D9" s="101" t="s">
        <v>119</v>
      </c>
      <c r="E9" s="102"/>
      <c r="F9" s="102" t="s">
        <v>119</v>
      </c>
      <c r="G9" s="144">
        <v>20000</v>
      </c>
      <c r="H9" s="145" t="s">
        <v>1</v>
      </c>
      <c r="I9" s="61" t="s">
        <v>119</v>
      </c>
    </row>
    <row r="10" spans="1:9" x14ac:dyDescent="0.2">
      <c r="A10" s="10">
        <v>1</v>
      </c>
      <c r="B10" s="24" t="s">
        <v>119</v>
      </c>
      <c r="C10" s="24" t="s">
        <v>119</v>
      </c>
      <c r="D10" s="61" t="s">
        <v>119</v>
      </c>
      <c r="E10" s="62"/>
      <c r="F10" s="62" t="s">
        <v>119</v>
      </c>
      <c r="G10" s="96" t="s">
        <v>119</v>
      </c>
      <c r="H10" s="97" t="s">
        <v>119</v>
      </c>
      <c r="I10" s="61" t="s">
        <v>119</v>
      </c>
    </row>
    <row r="11" spans="1:9" x14ac:dyDescent="0.2">
      <c r="A11" s="10">
        <v>1</v>
      </c>
      <c r="B11" s="24" t="s">
        <v>123</v>
      </c>
      <c r="C11" s="24" t="s">
        <v>119</v>
      </c>
      <c r="D11" s="61" t="s">
        <v>119</v>
      </c>
      <c r="E11" s="62"/>
      <c r="F11" s="62" t="s">
        <v>119</v>
      </c>
      <c r="G11" s="96">
        <v>25000</v>
      </c>
      <c r="H11" s="97" t="s">
        <v>1</v>
      </c>
      <c r="I11" s="61" t="s">
        <v>119</v>
      </c>
    </row>
    <row r="12" spans="1:9" x14ac:dyDescent="0.2">
      <c r="A12" s="10">
        <v>1</v>
      </c>
      <c r="B12" s="24" t="s">
        <v>124</v>
      </c>
      <c r="C12" s="24" t="s">
        <v>119</v>
      </c>
      <c r="D12" s="61" t="s">
        <v>119</v>
      </c>
      <c r="E12" s="62"/>
      <c r="F12" s="62" t="s">
        <v>119</v>
      </c>
      <c r="G12" s="40">
        <v>20</v>
      </c>
      <c r="H12" s="73" t="s">
        <v>2</v>
      </c>
      <c r="I12" s="61" t="s">
        <v>119</v>
      </c>
    </row>
    <row r="13" spans="1:9" hidden="1" x14ac:dyDescent="0.2">
      <c r="A13" s="10">
        <v>0</v>
      </c>
      <c r="B13" s="24" t="s">
        <v>119</v>
      </c>
      <c r="C13" s="24" t="s">
        <v>119</v>
      </c>
      <c r="D13" s="61" t="s">
        <v>119</v>
      </c>
      <c r="E13" s="62" t="s">
        <v>119</v>
      </c>
      <c r="F13" s="62" t="s">
        <v>119</v>
      </c>
      <c r="G13" s="62" t="s">
        <v>119</v>
      </c>
      <c r="H13" s="62" t="s">
        <v>119</v>
      </c>
      <c r="I13" s="61" t="s">
        <v>119</v>
      </c>
    </row>
    <row r="14" spans="1:9" x14ac:dyDescent="0.2">
      <c r="A14" s="10">
        <v>1</v>
      </c>
      <c r="B14" s="24" t="s">
        <v>119</v>
      </c>
      <c r="C14" s="24" t="s">
        <v>119</v>
      </c>
      <c r="D14" s="61" t="s">
        <v>119</v>
      </c>
      <c r="E14" s="62"/>
      <c r="F14" s="62" t="s">
        <v>119</v>
      </c>
      <c r="G14" s="40" t="s">
        <v>119</v>
      </c>
      <c r="H14" s="73" t="s">
        <v>119</v>
      </c>
      <c r="I14" s="61" t="s">
        <v>119</v>
      </c>
    </row>
    <row r="15" spans="1:9" x14ac:dyDescent="0.2">
      <c r="A15" s="10">
        <v>1</v>
      </c>
      <c r="B15" s="24" t="s">
        <v>125</v>
      </c>
      <c r="C15" s="24" t="s">
        <v>119</v>
      </c>
      <c r="D15" s="61" t="s">
        <v>119</v>
      </c>
      <c r="E15" s="62"/>
      <c r="F15" s="62" t="s">
        <v>119</v>
      </c>
      <c r="G15" s="249">
        <v>0.5</v>
      </c>
      <c r="H15" s="73" t="s">
        <v>3</v>
      </c>
      <c r="I15" s="61" t="s">
        <v>119</v>
      </c>
    </row>
    <row r="16" spans="1:9" x14ac:dyDescent="0.2">
      <c r="A16" s="10">
        <v>1</v>
      </c>
      <c r="B16" s="24" t="s">
        <v>126</v>
      </c>
      <c r="C16" s="24" t="s">
        <v>119</v>
      </c>
      <c r="D16" s="61" t="s">
        <v>119</v>
      </c>
      <c r="E16" s="62"/>
      <c r="F16" s="62" t="s">
        <v>119</v>
      </c>
      <c r="G16" s="40">
        <v>1</v>
      </c>
      <c r="H16" s="73" t="s">
        <v>127</v>
      </c>
      <c r="I16" s="61" t="s">
        <v>119</v>
      </c>
    </row>
    <row r="17" spans="1:12" x14ac:dyDescent="0.2">
      <c r="A17" s="10">
        <v>1</v>
      </c>
      <c r="B17" s="24" t="s">
        <v>119</v>
      </c>
      <c r="C17" s="24" t="s">
        <v>119</v>
      </c>
      <c r="D17" s="61" t="s">
        <v>119</v>
      </c>
      <c r="E17" s="62"/>
      <c r="F17" s="62" t="s">
        <v>119</v>
      </c>
      <c r="G17" s="40" t="s">
        <v>119</v>
      </c>
      <c r="H17" s="73" t="s">
        <v>119</v>
      </c>
      <c r="I17" s="61" t="s">
        <v>119</v>
      </c>
    </row>
    <row r="18" spans="1:12" x14ac:dyDescent="0.2">
      <c r="A18" s="10">
        <v>1</v>
      </c>
      <c r="B18" s="24" t="s">
        <v>128</v>
      </c>
      <c r="C18" s="25" t="s">
        <v>119</v>
      </c>
      <c r="D18" s="25" t="s">
        <v>119</v>
      </c>
      <c r="E18" s="25" t="s">
        <v>119</v>
      </c>
      <c r="F18" s="25" t="s">
        <v>119</v>
      </c>
      <c r="G18" s="40">
        <v>11.344000000000001</v>
      </c>
      <c r="H18" s="73" t="s">
        <v>2</v>
      </c>
      <c r="I18" s="25" t="s">
        <v>119</v>
      </c>
    </row>
    <row r="19" spans="1:12" x14ac:dyDescent="0.2">
      <c r="A19" s="10">
        <v>1</v>
      </c>
      <c r="B19" s="24" t="s">
        <v>119</v>
      </c>
      <c r="C19" s="25" t="s">
        <v>119</v>
      </c>
      <c r="D19" s="61" t="s">
        <v>119</v>
      </c>
      <c r="E19" s="62" t="s">
        <v>119</v>
      </c>
      <c r="F19" s="62" t="s">
        <v>119</v>
      </c>
      <c r="G19" s="62" t="s">
        <v>119</v>
      </c>
      <c r="H19" s="62" t="s">
        <v>119</v>
      </c>
      <c r="I19" s="61" t="s">
        <v>119</v>
      </c>
    </row>
    <row r="20" spans="1:12" hidden="1" x14ac:dyDescent="0.2">
      <c r="A20" s="10">
        <v>0</v>
      </c>
      <c r="B20" s="24" t="s">
        <v>119</v>
      </c>
      <c r="C20" s="27" t="s">
        <v>119</v>
      </c>
      <c r="D20" s="27" t="s">
        <v>119</v>
      </c>
      <c r="E20" s="24" t="s">
        <v>119</v>
      </c>
      <c r="F20" s="28" t="s">
        <v>119</v>
      </c>
      <c r="G20" s="27" t="s">
        <v>119</v>
      </c>
      <c r="H20" s="24" t="s">
        <v>119</v>
      </c>
      <c r="I20" s="25" t="s">
        <v>119</v>
      </c>
    </row>
    <row r="21" spans="1:12" x14ac:dyDescent="0.2">
      <c r="A21" s="10">
        <v>1</v>
      </c>
      <c r="B21" s="24" t="s">
        <v>130</v>
      </c>
      <c r="C21" s="27" t="s">
        <v>119</v>
      </c>
      <c r="D21" s="27" t="s">
        <v>119</v>
      </c>
      <c r="E21" s="24" t="s">
        <v>119</v>
      </c>
      <c r="F21" s="24" t="s">
        <v>119</v>
      </c>
      <c r="G21" s="200">
        <v>66000</v>
      </c>
      <c r="H21" s="24" t="s">
        <v>131</v>
      </c>
      <c r="I21" s="24" t="s">
        <v>119</v>
      </c>
    </row>
    <row r="22" spans="1:12" hidden="1" x14ac:dyDescent="0.2">
      <c r="A22" s="10">
        <v>0</v>
      </c>
      <c r="B22" s="24" t="s">
        <v>119</v>
      </c>
      <c r="C22" s="27" t="s">
        <v>119</v>
      </c>
      <c r="D22" s="29" t="s">
        <v>119</v>
      </c>
      <c r="E22" s="24" t="s">
        <v>119</v>
      </c>
      <c r="F22" s="28" t="s">
        <v>119</v>
      </c>
      <c r="G22" s="27" t="s">
        <v>119</v>
      </c>
      <c r="H22" s="24" t="s">
        <v>119</v>
      </c>
      <c r="I22" s="24" t="s">
        <v>119</v>
      </c>
    </row>
    <row r="23" spans="1:12" hidden="1" x14ac:dyDescent="0.2">
      <c r="A23" s="10">
        <v>0</v>
      </c>
      <c r="B23" s="24" t="s">
        <v>119</v>
      </c>
      <c r="C23" s="27" t="s">
        <v>119</v>
      </c>
      <c r="D23" s="29" t="s">
        <v>119</v>
      </c>
      <c r="E23" s="24" t="s">
        <v>119</v>
      </c>
      <c r="F23" s="28" t="s">
        <v>119</v>
      </c>
      <c r="G23" s="27" t="s">
        <v>119</v>
      </c>
      <c r="H23" s="24" t="s">
        <v>119</v>
      </c>
      <c r="I23" s="24" t="s">
        <v>119</v>
      </c>
    </row>
    <row r="24" spans="1:12" ht="13.5" hidden="1" x14ac:dyDescent="0.2">
      <c r="A24" s="10">
        <v>0</v>
      </c>
      <c r="B24" s="24" t="s">
        <v>119</v>
      </c>
      <c r="C24" s="27" t="s">
        <v>119</v>
      </c>
      <c r="D24" s="29" t="s">
        <v>119</v>
      </c>
      <c r="E24" s="58" t="s">
        <v>119</v>
      </c>
      <c r="F24" s="28" t="s">
        <v>119</v>
      </c>
      <c r="G24" s="27" t="s">
        <v>119</v>
      </c>
      <c r="H24" s="24" t="s">
        <v>119</v>
      </c>
      <c r="I24" s="24" t="s">
        <v>119</v>
      </c>
    </row>
    <row r="25" spans="1:12" hidden="1" x14ac:dyDescent="0.2">
      <c r="A25" s="10">
        <v>0</v>
      </c>
      <c r="B25" s="24" t="s">
        <v>119</v>
      </c>
      <c r="C25" s="27" t="s">
        <v>119</v>
      </c>
      <c r="D25" s="27" t="s">
        <v>119</v>
      </c>
      <c r="E25" s="24" t="s">
        <v>119</v>
      </c>
      <c r="F25" s="28" t="s">
        <v>119</v>
      </c>
      <c r="G25" s="27" t="s">
        <v>119</v>
      </c>
      <c r="H25" s="24" t="s">
        <v>119</v>
      </c>
      <c r="I25" s="24" t="s">
        <v>119</v>
      </c>
    </row>
    <row r="26" spans="1:12" hidden="1" x14ac:dyDescent="0.2">
      <c r="A26" s="10">
        <v>0</v>
      </c>
      <c r="B26" s="24" t="s">
        <v>119</v>
      </c>
      <c r="C26" s="27" t="s">
        <v>119</v>
      </c>
      <c r="D26" s="29" t="s">
        <v>119</v>
      </c>
      <c r="E26" s="24" t="s">
        <v>119</v>
      </c>
      <c r="F26" s="28" t="s">
        <v>119</v>
      </c>
      <c r="G26" s="27" t="s">
        <v>119</v>
      </c>
      <c r="H26" s="24" t="s">
        <v>119</v>
      </c>
      <c r="I26" s="24" t="s">
        <v>119</v>
      </c>
    </row>
    <row r="27" spans="1:12" hidden="1" x14ac:dyDescent="0.2">
      <c r="A27" s="10">
        <v>0</v>
      </c>
      <c r="B27" s="24" t="s">
        <v>119</v>
      </c>
      <c r="C27" s="27" t="s">
        <v>119</v>
      </c>
      <c r="D27" s="27" t="s">
        <v>119</v>
      </c>
      <c r="E27" s="24" t="s">
        <v>119</v>
      </c>
      <c r="F27" s="28" t="s">
        <v>119</v>
      </c>
      <c r="G27" s="27" t="s">
        <v>119</v>
      </c>
      <c r="H27" s="24" t="s">
        <v>119</v>
      </c>
      <c r="I27" s="24" t="s">
        <v>119</v>
      </c>
    </row>
    <row r="28" spans="1:12" x14ac:dyDescent="0.2">
      <c r="A28" s="10">
        <v>1</v>
      </c>
      <c r="B28" s="24"/>
      <c r="C28" s="27" t="s">
        <v>119</v>
      </c>
      <c r="D28" s="61" t="s">
        <v>119</v>
      </c>
      <c r="E28" s="62"/>
      <c r="F28" s="62" t="s">
        <v>119</v>
      </c>
      <c r="G28" s="62" t="s">
        <v>119</v>
      </c>
      <c r="H28" s="62" t="s">
        <v>119</v>
      </c>
      <c r="I28" s="61" t="s">
        <v>119</v>
      </c>
      <c r="L28" s="10" t="s">
        <v>9</v>
      </c>
    </row>
    <row r="29" spans="1:12" x14ac:dyDescent="0.2">
      <c r="A29" s="10">
        <v>1</v>
      </c>
      <c r="B29" s="159">
        <v>0</v>
      </c>
      <c r="C29" s="160" t="s">
        <v>119</v>
      </c>
      <c r="D29" s="161" t="s">
        <v>132</v>
      </c>
      <c r="E29" s="162"/>
      <c r="F29" s="162" t="s">
        <v>133</v>
      </c>
      <c r="G29" s="162" t="s">
        <v>134</v>
      </c>
      <c r="H29" s="162" t="s">
        <v>119</v>
      </c>
      <c r="I29" s="161" t="s">
        <v>135</v>
      </c>
    </row>
    <row r="30" spans="1:12" x14ac:dyDescent="0.2">
      <c r="A30" s="10">
        <v>1</v>
      </c>
      <c r="B30" s="163" t="s">
        <v>136</v>
      </c>
      <c r="C30" s="164" t="s">
        <v>119</v>
      </c>
      <c r="D30" s="165" t="s">
        <v>3</v>
      </c>
      <c r="E30" s="165"/>
      <c r="F30" s="165" t="s">
        <v>137</v>
      </c>
      <c r="G30" s="165" t="s">
        <v>108</v>
      </c>
      <c r="H30" s="165" t="s">
        <v>119</v>
      </c>
      <c r="I30" s="166" t="s">
        <v>138</v>
      </c>
    </row>
    <row r="31" spans="1:12" hidden="1" x14ac:dyDescent="0.2">
      <c r="A31" s="10">
        <v>0</v>
      </c>
      <c r="B31" s="32" t="s">
        <v>139</v>
      </c>
      <c r="C31" s="27" t="s">
        <v>119</v>
      </c>
      <c r="D31" s="27" t="s">
        <v>119</v>
      </c>
      <c r="E31" s="27"/>
      <c r="F31" s="27" t="s">
        <v>119</v>
      </c>
      <c r="G31" s="27" t="s">
        <v>119</v>
      </c>
      <c r="H31" s="27" t="s">
        <v>119</v>
      </c>
      <c r="I31" s="27" t="s">
        <v>119</v>
      </c>
      <c r="L31" s="63" t="str">
        <f>+H31</f>
        <v/>
      </c>
    </row>
    <row r="32" spans="1:12" hidden="1" x14ac:dyDescent="0.2">
      <c r="A32" s="10">
        <v>0</v>
      </c>
      <c r="B32" s="11" t="s">
        <v>276</v>
      </c>
      <c r="C32" s="75" t="s">
        <v>119</v>
      </c>
      <c r="D32" s="7" t="s">
        <v>119</v>
      </c>
      <c r="E32" s="9" t="s">
        <v>119</v>
      </c>
      <c r="F32" s="81" t="s">
        <v>119</v>
      </c>
      <c r="G32" s="24" t="s">
        <v>119</v>
      </c>
      <c r="H32" s="24" t="s">
        <v>119</v>
      </c>
      <c r="I32" s="24" t="s">
        <v>119</v>
      </c>
    </row>
    <row r="33" spans="1:14" x14ac:dyDescent="0.2">
      <c r="A33" s="10">
        <v>1</v>
      </c>
      <c r="B33" s="43" t="s">
        <v>142</v>
      </c>
      <c r="C33" s="91" t="s">
        <v>119</v>
      </c>
      <c r="D33" s="92" t="s">
        <v>119</v>
      </c>
      <c r="E33" s="91"/>
      <c r="F33" s="91" t="s">
        <v>119</v>
      </c>
      <c r="G33" s="91" t="s">
        <v>119</v>
      </c>
      <c r="H33" s="91">
        <v>6877.2230664442477</v>
      </c>
      <c r="I33" s="91" t="s">
        <v>119</v>
      </c>
      <c r="L33" s="10">
        <f>SUBTOTAL(9,G34:G51)</f>
        <v>6877.2230664442477</v>
      </c>
    </row>
    <row r="34" spans="1:14" x14ac:dyDescent="0.2">
      <c r="A34" s="10">
        <v>1</v>
      </c>
      <c r="B34" s="26" t="s">
        <v>143</v>
      </c>
      <c r="C34" s="27" t="s">
        <v>119</v>
      </c>
      <c r="D34" s="27">
        <v>66000</v>
      </c>
      <c r="E34" s="27"/>
      <c r="F34" s="71">
        <v>1.5100000000000001E-2</v>
      </c>
      <c r="G34" s="27">
        <v>996.6</v>
      </c>
      <c r="H34" s="27" t="s">
        <v>119</v>
      </c>
      <c r="I34" s="27">
        <v>4.865678860639969</v>
      </c>
      <c r="K34" s="177"/>
      <c r="N34" s="10">
        <v>102.04416571895281</v>
      </c>
    </row>
    <row r="35" spans="1:14" x14ac:dyDescent="0.2">
      <c r="A35" s="10">
        <v>1</v>
      </c>
      <c r="B35" s="26" t="s">
        <v>144</v>
      </c>
      <c r="C35" s="27" t="s">
        <v>119</v>
      </c>
      <c r="D35" s="27">
        <v>66000</v>
      </c>
      <c r="E35" s="27"/>
      <c r="F35" s="71">
        <v>2.98E-2</v>
      </c>
      <c r="G35" s="27">
        <v>1966.8</v>
      </c>
      <c r="H35" s="27" t="s">
        <v>119</v>
      </c>
      <c r="I35" s="27">
        <v>9.6024655660311957</v>
      </c>
      <c r="N35" s="10">
        <v>99.874319229157948</v>
      </c>
    </row>
    <row r="36" spans="1:14" x14ac:dyDescent="0.2">
      <c r="A36" s="10">
        <v>1</v>
      </c>
      <c r="B36" s="26" t="s">
        <v>145</v>
      </c>
      <c r="C36" s="27" t="s">
        <v>119</v>
      </c>
      <c r="D36" s="27">
        <v>2</v>
      </c>
      <c r="E36" s="27"/>
      <c r="F36" s="71">
        <v>0.94000000000000006</v>
      </c>
      <c r="G36" s="27">
        <v>1.8800000000000001</v>
      </c>
      <c r="H36" s="27" t="s">
        <v>119</v>
      </c>
      <c r="I36" s="27">
        <v>9.1786837828648823E-3</v>
      </c>
    </row>
    <row r="37" spans="1:14" x14ac:dyDescent="0.2">
      <c r="A37" s="10">
        <v>1</v>
      </c>
      <c r="B37" s="26" t="s">
        <v>146</v>
      </c>
      <c r="C37" s="27" t="s">
        <v>119</v>
      </c>
      <c r="D37" s="27">
        <v>1.3</v>
      </c>
      <c r="E37" s="27"/>
      <c r="F37" s="71">
        <v>5.66</v>
      </c>
      <c r="G37" s="27">
        <v>7.3580000000000005</v>
      </c>
      <c r="H37" s="27" t="s">
        <v>119</v>
      </c>
      <c r="I37" s="27">
        <v>3.5923805996978621E-2</v>
      </c>
    </row>
    <row r="38" spans="1:14" x14ac:dyDescent="0.2">
      <c r="A38" s="10">
        <v>1</v>
      </c>
      <c r="B38" s="11" t="s">
        <v>148</v>
      </c>
      <c r="C38" s="75" t="s">
        <v>119</v>
      </c>
      <c r="D38" s="27">
        <v>655.63252105784704</v>
      </c>
      <c r="E38" s="9" t="s">
        <v>119</v>
      </c>
      <c r="F38" s="28">
        <v>0.36153511261989424</v>
      </c>
      <c r="G38" s="27">
        <v>237.03417733791392</v>
      </c>
      <c r="H38" s="24" t="s">
        <v>119</v>
      </c>
      <c r="I38" s="24">
        <v>1.1572668933596963</v>
      </c>
    </row>
    <row r="39" spans="1:14" hidden="1" x14ac:dyDescent="0.2">
      <c r="A39" s="10">
        <v>0</v>
      </c>
      <c r="B39" s="11" t="s">
        <v>53</v>
      </c>
      <c r="C39" s="75" t="s">
        <v>119</v>
      </c>
      <c r="D39" s="82">
        <v>84.962500000000006</v>
      </c>
      <c r="E39" s="9" t="s">
        <v>119</v>
      </c>
      <c r="F39" s="13" t="s">
        <v>119</v>
      </c>
      <c r="G39" s="27" t="s">
        <v>119</v>
      </c>
      <c r="H39" s="24" t="s">
        <v>119</v>
      </c>
      <c r="I39" s="24" t="s">
        <v>119</v>
      </c>
    </row>
    <row r="40" spans="1:14" hidden="1" x14ac:dyDescent="0.2">
      <c r="A40" s="10">
        <v>0</v>
      </c>
      <c r="B40" s="11" t="s">
        <v>12</v>
      </c>
      <c r="C40" s="75" t="s">
        <v>119</v>
      </c>
      <c r="D40" s="82">
        <v>33.978749999999998</v>
      </c>
      <c r="E40" s="9" t="s">
        <v>119</v>
      </c>
      <c r="F40" s="13" t="s">
        <v>119</v>
      </c>
      <c r="G40" s="27" t="s">
        <v>119</v>
      </c>
      <c r="H40" s="24" t="s">
        <v>119</v>
      </c>
      <c r="I40" s="24" t="s">
        <v>119</v>
      </c>
    </row>
    <row r="41" spans="1:14" hidden="1" x14ac:dyDescent="0.2">
      <c r="A41" s="10">
        <v>0</v>
      </c>
      <c r="B41" s="26" t="s">
        <v>54</v>
      </c>
      <c r="C41" s="27" t="s">
        <v>119</v>
      </c>
      <c r="D41" s="27">
        <v>136.03800000000001</v>
      </c>
      <c r="E41" s="27" t="s">
        <v>119</v>
      </c>
      <c r="F41" s="70" t="s">
        <v>119</v>
      </c>
      <c r="G41" s="27" t="s">
        <v>119</v>
      </c>
      <c r="H41" s="27" t="s">
        <v>119</v>
      </c>
      <c r="I41" s="27" t="s">
        <v>119</v>
      </c>
    </row>
    <row r="42" spans="1:14" x14ac:dyDescent="0.2">
      <c r="A42" s="10">
        <v>1</v>
      </c>
      <c r="B42" s="26" t="s">
        <v>149</v>
      </c>
      <c r="C42" s="27" t="s">
        <v>119</v>
      </c>
      <c r="D42" s="27" t="s">
        <v>119</v>
      </c>
      <c r="E42" s="27" t="s">
        <v>119</v>
      </c>
      <c r="F42" s="71" t="s">
        <v>119</v>
      </c>
      <c r="G42" s="27">
        <v>815.70420000000013</v>
      </c>
      <c r="H42" s="27" t="s">
        <v>119</v>
      </c>
      <c r="I42" s="27">
        <v>3.9824951660397727</v>
      </c>
    </row>
    <row r="43" spans="1:14" hidden="1" x14ac:dyDescent="0.2">
      <c r="A43" s="10">
        <v>0</v>
      </c>
      <c r="B43" s="26" t="s">
        <v>218</v>
      </c>
      <c r="C43" s="27" t="s">
        <v>119</v>
      </c>
      <c r="D43" s="27">
        <v>0.2</v>
      </c>
      <c r="E43" s="27"/>
      <c r="F43" s="71">
        <v>200.94</v>
      </c>
      <c r="G43" s="27">
        <v>40.188000000000002</v>
      </c>
      <c r="H43" s="27" t="s">
        <v>119</v>
      </c>
      <c r="I43" s="27">
        <v>0.19620901269456056</v>
      </c>
    </row>
    <row r="44" spans="1:14" hidden="1" x14ac:dyDescent="0.2">
      <c r="A44" s="10">
        <v>0</v>
      </c>
      <c r="B44" s="26" t="s">
        <v>155</v>
      </c>
      <c r="C44" s="27" t="s">
        <v>119</v>
      </c>
      <c r="D44" s="27">
        <v>1.5</v>
      </c>
      <c r="E44" s="27"/>
      <c r="F44" s="71">
        <v>64.260000000000005</v>
      </c>
      <c r="G44" s="27">
        <v>96.390000000000015</v>
      </c>
      <c r="H44" s="27" t="s">
        <v>119</v>
      </c>
      <c r="I44" s="27">
        <v>0.47060283501614159</v>
      </c>
    </row>
    <row r="45" spans="1:14" hidden="1" x14ac:dyDescent="0.2">
      <c r="A45" s="10">
        <v>0</v>
      </c>
      <c r="B45" s="26" t="s">
        <v>266</v>
      </c>
      <c r="C45" s="27" t="s">
        <v>119</v>
      </c>
      <c r="D45" s="27">
        <v>5</v>
      </c>
      <c r="E45" s="27"/>
      <c r="F45" s="71">
        <v>39.270000000000003</v>
      </c>
      <c r="G45" s="27">
        <v>196.35000000000002</v>
      </c>
      <c r="H45" s="27" t="s">
        <v>119</v>
      </c>
      <c r="I45" s="27">
        <v>0.95863540466251052</v>
      </c>
    </row>
    <row r="46" spans="1:14" hidden="1" x14ac:dyDescent="0.2">
      <c r="A46" s="10">
        <v>0</v>
      </c>
      <c r="B46" s="26" t="s">
        <v>156</v>
      </c>
      <c r="C46" s="27" t="s">
        <v>119</v>
      </c>
      <c r="D46" s="27">
        <v>1.5</v>
      </c>
      <c r="E46" s="27"/>
      <c r="F46" s="71">
        <v>43.655999999999999</v>
      </c>
      <c r="G46" s="27">
        <v>65.483999999999995</v>
      </c>
      <c r="H46" s="27" t="s">
        <v>119</v>
      </c>
      <c r="I46" s="27">
        <v>0.31971113236017223</v>
      </c>
    </row>
    <row r="47" spans="1:14" hidden="1" x14ac:dyDescent="0.2">
      <c r="A47" s="10">
        <v>0</v>
      </c>
      <c r="B47" s="26" t="s">
        <v>198</v>
      </c>
      <c r="C47" s="27" t="s">
        <v>119</v>
      </c>
      <c r="D47" s="27">
        <v>3</v>
      </c>
      <c r="E47" s="27"/>
      <c r="F47" s="71">
        <v>139.09739999999999</v>
      </c>
      <c r="G47" s="27">
        <v>417.29219999999998</v>
      </c>
      <c r="H47" s="27" t="s">
        <v>119</v>
      </c>
      <c r="I47" s="27">
        <v>2.0373367813063878</v>
      </c>
    </row>
    <row r="48" spans="1:14" x14ac:dyDescent="0.2">
      <c r="A48" s="10">
        <v>1</v>
      </c>
      <c r="B48" s="26" t="s">
        <v>220</v>
      </c>
      <c r="C48" s="27" t="s">
        <v>119</v>
      </c>
      <c r="D48" s="27">
        <v>6300</v>
      </c>
      <c r="E48" s="27"/>
      <c r="F48" s="71">
        <v>5.9697E-2</v>
      </c>
      <c r="G48" s="27">
        <v>376.09109999999998</v>
      </c>
      <c r="H48" s="27" t="s">
        <v>119</v>
      </c>
      <c r="I48" s="27">
        <v>1.8361815321541564</v>
      </c>
    </row>
    <row r="49" spans="1:12" x14ac:dyDescent="0.2">
      <c r="A49" s="10">
        <v>1</v>
      </c>
      <c r="B49" s="26" t="s">
        <v>224</v>
      </c>
      <c r="C49" s="27" t="s">
        <v>119</v>
      </c>
      <c r="D49" s="27">
        <v>1.8</v>
      </c>
      <c r="E49" s="27"/>
      <c r="F49" s="71">
        <v>73.271889400921665</v>
      </c>
      <c r="G49" s="27">
        <v>131.88940092165899</v>
      </c>
      <c r="H49" s="27" t="s">
        <v>119</v>
      </c>
      <c r="I49" s="27">
        <v>0.64392080072946589</v>
      </c>
    </row>
    <row r="50" spans="1:12" x14ac:dyDescent="0.2">
      <c r="A50" s="10">
        <v>1</v>
      </c>
      <c r="B50" s="26" t="s">
        <v>158</v>
      </c>
      <c r="C50" s="27" t="s">
        <v>119</v>
      </c>
      <c r="D50" s="27">
        <v>3077</v>
      </c>
      <c r="E50" s="27"/>
      <c r="F50" s="71">
        <v>0.56279999999999997</v>
      </c>
      <c r="G50" s="27">
        <v>1731.7356</v>
      </c>
      <c r="H50" s="27" t="s">
        <v>119</v>
      </c>
      <c r="I50" s="27">
        <v>8.454815674430737</v>
      </c>
    </row>
    <row r="51" spans="1:12" x14ac:dyDescent="0.2">
      <c r="A51" s="10">
        <v>1</v>
      </c>
      <c r="B51" s="26" t="s">
        <v>221</v>
      </c>
      <c r="C51" s="27" t="s">
        <v>119</v>
      </c>
      <c r="D51" s="27">
        <v>12600</v>
      </c>
      <c r="E51" s="27"/>
      <c r="F51" s="71">
        <v>4.8581792713069338E-2</v>
      </c>
      <c r="G51" s="27">
        <v>612.13058818467368</v>
      </c>
      <c r="H51" s="27" t="s">
        <v>119</v>
      </c>
      <c r="I51" s="91">
        <v>2.9885920759394708</v>
      </c>
      <c r="L51" s="10">
        <f>SUBTOTAL(9,G52:G74)</f>
        <v>6922.7470109637497</v>
      </c>
    </row>
    <row r="52" spans="1:12" x14ac:dyDescent="0.2">
      <c r="A52" s="10">
        <v>1</v>
      </c>
      <c r="B52" s="43" t="s">
        <v>159</v>
      </c>
      <c r="C52" s="91" t="s">
        <v>119</v>
      </c>
      <c r="D52" s="91" t="s">
        <v>119</v>
      </c>
      <c r="E52" s="91"/>
      <c r="F52" s="93" t="s">
        <v>119</v>
      </c>
      <c r="G52" s="91" t="s">
        <v>119</v>
      </c>
      <c r="H52" s="91">
        <v>6922.7470109637497</v>
      </c>
      <c r="I52" s="91" t="s">
        <v>119</v>
      </c>
    </row>
    <row r="53" spans="1:12" x14ac:dyDescent="0.2">
      <c r="A53" s="10">
        <v>1</v>
      </c>
      <c r="B53" s="26" t="s">
        <v>160</v>
      </c>
      <c r="C53" s="27" t="s">
        <v>119</v>
      </c>
      <c r="D53" s="27">
        <v>1</v>
      </c>
      <c r="E53" s="27"/>
      <c r="F53" s="72">
        <v>45</v>
      </c>
      <c r="G53" s="27">
        <v>45</v>
      </c>
      <c r="H53" s="27" t="s">
        <v>119</v>
      </c>
      <c r="I53" s="27">
        <v>0.21970253735580833</v>
      </c>
    </row>
    <row r="54" spans="1:12" x14ac:dyDescent="0.2">
      <c r="A54" s="10">
        <v>1</v>
      </c>
      <c r="B54" s="26" t="s">
        <v>222</v>
      </c>
      <c r="C54" s="27" t="s">
        <v>119</v>
      </c>
      <c r="D54" s="27">
        <v>900</v>
      </c>
      <c r="E54" s="27"/>
      <c r="F54" s="71">
        <v>0.1396</v>
      </c>
      <c r="G54" s="27">
        <v>125.64</v>
      </c>
      <c r="H54" s="27" t="s">
        <v>119</v>
      </c>
      <c r="I54" s="27">
        <v>0.61340948429741682</v>
      </c>
    </row>
    <row r="55" spans="1:12" x14ac:dyDescent="0.2">
      <c r="A55" s="10">
        <v>1</v>
      </c>
      <c r="B55" s="11" t="s">
        <v>161</v>
      </c>
      <c r="C55" s="75" t="s">
        <v>119</v>
      </c>
      <c r="D55" s="27">
        <v>195</v>
      </c>
      <c r="E55" s="9" t="s">
        <v>119</v>
      </c>
      <c r="F55" s="154">
        <v>0.2</v>
      </c>
      <c r="G55" s="7">
        <v>39</v>
      </c>
      <c r="H55" s="9" t="s">
        <v>119</v>
      </c>
      <c r="I55" s="24">
        <v>0.19040886570836724</v>
      </c>
    </row>
    <row r="56" spans="1:12" x14ac:dyDescent="0.2">
      <c r="A56" s="10">
        <v>1</v>
      </c>
      <c r="B56" s="11" t="s">
        <v>162</v>
      </c>
      <c r="C56" s="75" t="s">
        <v>119</v>
      </c>
      <c r="D56" s="27">
        <v>1200000</v>
      </c>
      <c r="E56" s="9" t="s">
        <v>119</v>
      </c>
      <c r="F56" s="28">
        <v>2.5000000000000001E-4</v>
      </c>
      <c r="G56" s="7">
        <v>300</v>
      </c>
      <c r="H56" s="9" t="s">
        <v>119</v>
      </c>
      <c r="I56" s="24">
        <v>1.4646835823720556</v>
      </c>
    </row>
    <row r="57" spans="1:12" x14ac:dyDescent="0.2">
      <c r="A57" s="10">
        <v>1</v>
      </c>
      <c r="B57" s="11" t="s">
        <v>163</v>
      </c>
      <c r="C57" s="75" t="s">
        <v>119</v>
      </c>
      <c r="D57" s="27">
        <v>20000</v>
      </c>
      <c r="E57" s="9" t="s">
        <v>119</v>
      </c>
      <c r="F57" s="28">
        <v>0.1</v>
      </c>
      <c r="G57" s="7">
        <v>2000</v>
      </c>
      <c r="H57" s="9" t="s">
        <v>119</v>
      </c>
      <c r="I57" s="24">
        <v>9.7645572158137046</v>
      </c>
    </row>
    <row r="58" spans="1:12" x14ac:dyDescent="0.2">
      <c r="A58" s="10">
        <v>1</v>
      </c>
      <c r="B58" s="11" t="s">
        <v>164</v>
      </c>
      <c r="C58" s="75" t="s">
        <v>119</v>
      </c>
      <c r="D58" s="7">
        <v>770.96153846153845</v>
      </c>
      <c r="E58" s="9" t="s">
        <v>119</v>
      </c>
      <c r="F58" s="9">
        <v>4.5444252873563222</v>
      </c>
      <c r="G58" s="7">
        <v>3503.5771109637494</v>
      </c>
      <c r="H58" s="9" t="s">
        <v>119</v>
      </c>
      <c r="I58" s="24">
        <v>17.105439580010405</v>
      </c>
    </row>
    <row r="59" spans="1:12" hidden="1" x14ac:dyDescent="0.2">
      <c r="A59" s="10">
        <v>0</v>
      </c>
      <c r="B59" s="11">
        <v>0</v>
      </c>
      <c r="C59" s="75" t="s">
        <v>119</v>
      </c>
      <c r="D59" s="7" t="s">
        <v>119</v>
      </c>
      <c r="E59" s="9" t="s">
        <v>119</v>
      </c>
      <c r="F59" s="9" t="s">
        <v>119</v>
      </c>
      <c r="G59" s="7" t="s">
        <v>119</v>
      </c>
      <c r="H59" s="9" t="s">
        <v>119</v>
      </c>
      <c r="I59" s="24" t="s">
        <v>119</v>
      </c>
    </row>
    <row r="60" spans="1:12" hidden="1" x14ac:dyDescent="0.2">
      <c r="A60" s="10">
        <v>0</v>
      </c>
      <c r="B60" s="11">
        <v>0</v>
      </c>
      <c r="C60" s="75" t="s">
        <v>119</v>
      </c>
      <c r="D60" s="7" t="s">
        <v>119</v>
      </c>
      <c r="E60" s="9" t="s">
        <v>119</v>
      </c>
      <c r="F60" s="9" t="s">
        <v>119</v>
      </c>
      <c r="G60" s="7" t="s">
        <v>119</v>
      </c>
      <c r="H60" s="9" t="s">
        <v>119</v>
      </c>
      <c r="I60" s="24" t="s">
        <v>119</v>
      </c>
    </row>
    <row r="61" spans="1:12" hidden="1" x14ac:dyDescent="0.2">
      <c r="A61" s="10">
        <v>0</v>
      </c>
      <c r="B61" s="11">
        <v>0</v>
      </c>
      <c r="C61" s="75" t="s">
        <v>119</v>
      </c>
      <c r="D61" s="7" t="s">
        <v>119</v>
      </c>
      <c r="E61" s="9" t="s">
        <v>119</v>
      </c>
      <c r="F61" s="9" t="s">
        <v>119</v>
      </c>
      <c r="G61" s="7" t="s">
        <v>119</v>
      </c>
      <c r="H61" s="9" t="s">
        <v>119</v>
      </c>
      <c r="I61" s="24" t="s">
        <v>119</v>
      </c>
    </row>
    <row r="62" spans="1:12" hidden="1" x14ac:dyDescent="0.2">
      <c r="A62" s="10">
        <v>0</v>
      </c>
      <c r="B62" s="11">
        <v>0</v>
      </c>
      <c r="C62" s="75" t="s">
        <v>119</v>
      </c>
      <c r="D62" s="7" t="s">
        <v>119</v>
      </c>
      <c r="E62" s="9" t="s">
        <v>119</v>
      </c>
      <c r="F62" s="9" t="s">
        <v>119</v>
      </c>
      <c r="G62" s="7" t="s">
        <v>119</v>
      </c>
      <c r="H62" s="9" t="s">
        <v>119</v>
      </c>
      <c r="I62" s="24" t="s">
        <v>119</v>
      </c>
    </row>
    <row r="63" spans="1:12" hidden="1" x14ac:dyDescent="0.2">
      <c r="A63" s="10">
        <v>0</v>
      </c>
      <c r="B63" s="11">
        <v>0</v>
      </c>
      <c r="C63" s="75" t="s">
        <v>119</v>
      </c>
      <c r="D63" s="7" t="s">
        <v>119</v>
      </c>
      <c r="E63" s="9" t="s">
        <v>119</v>
      </c>
      <c r="F63" s="9" t="s">
        <v>119</v>
      </c>
      <c r="G63" s="7" t="s">
        <v>119</v>
      </c>
      <c r="H63" s="9" t="s">
        <v>119</v>
      </c>
      <c r="I63" s="24" t="s">
        <v>119</v>
      </c>
    </row>
    <row r="64" spans="1:12" hidden="1" x14ac:dyDescent="0.2">
      <c r="A64" s="10">
        <v>0</v>
      </c>
      <c r="B64" s="11">
        <v>0</v>
      </c>
      <c r="C64" s="75" t="s">
        <v>119</v>
      </c>
      <c r="D64" s="7" t="s">
        <v>119</v>
      </c>
      <c r="E64" s="9" t="s">
        <v>119</v>
      </c>
      <c r="F64" s="9" t="s">
        <v>119</v>
      </c>
      <c r="G64" s="7" t="s">
        <v>119</v>
      </c>
      <c r="H64" s="9" t="s">
        <v>119</v>
      </c>
      <c r="I64" s="24" t="s">
        <v>119</v>
      </c>
    </row>
    <row r="65" spans="1:12" hidden="1" x14ac:dyDescent="0.2">
      <c r="A65" s="10">
        <v>0</v>
      </c>
      <c r="B65" s="11">
        <v>0</v>
      </c>
      <c r="C65" s="75" t="s">
        <v>119</v>
      </c>
      <c r="D65" s="7" t="s">
        <v>119</v>
      </c>
      <c r="E65" s="9" t="s">
        <v>119</v>
      </c>
      <c r="F65" s="9" t="s">
        <v>119</v>
      </c>
      <c r="G65" s="7" t="s">
        <v>119</v>
      </c>
      <c r="H65" s="9" t="s">
        <v>119</v>
      </c>
      <c r="I65" s="24" t="s">
        <v>119</v>
      </c>
    </row>
    <row r="66" spans="1:12" hidden="1" x14ac:dyDescent="0.2">
      <c r="A66" s="10">
        <v>0</v>
      </c>
      <c r="B66" s="11">
        <v>0</v>
      </c>
      <c r="C66" s="75" t="s">
        <v>119</v>
      </c>
      <c r="D66" s="7" t="s">
        <v>119</v>
      </c>
      <c r="E66" s="9" t="s">
        <v>119</v>
      </c>
      <c r="F66" s="9" t="s">
        <v>119</v>
      </c>
      <c r="G66" s="7" t="s">
        <v>119</v>
      </c>
      <c r="H66" s="9" t="s">
        <v>119</v>
      </c>
      <c r="I66" s="24" t="s">
        <v>119</v>
      </c>
    </row>
    <row r="67" spans="1:12" hidden="1" x14ac:dyDescent="0.2">
      <c r="A67" s="10">
        <v>0</v>
      </c>
      <c r="B67" s="11">
        <v>0</v>
      </c>
      <c r="C67" s="75" t="s">
        <v>119</v>
      </c>
      <c r="D67" s="7" t="s">
        <v>119</v>
      </c>
      <c r="E67" s="9" t="s">
        <v>119</v>
      </c>
      <c r="F67" s="9" t="s">
        <v>119</v>
      </c>
      <c r="G67" s="7" t="s">
        <v>119</v>
      </c>
      <c r="H67" s="9" t="s">
        <v>119</v>
      </c>
      <c r="I67" s="24" t="s">
        <v>119</v>
      </c>
    </row>
    <row r="68" spans="1:12" hidden="1" x14ac:dyDescent="0.2">
      <c r="A68" s="10">
        <v>0</v>
      </c>
      <c r="B68" s="11">
        <v>0</v>
      </c>
      <c r="C68" s="75" t="s">
        <v>119</v>
      </c>
      <c r="D68" s="7" t="s">
        <v>119</v>
      </c>
      <c r="E68" s="9" t="s">
        <v>119</v>
      </c>
      <c r="F68" s="9" t="s">
        <v>119</v>
      </c>
      <c r="G68" s="7" t="s">
        <v>119</v>
      </c>
      <c r="H68" s="9" t="s">
        <v>119</v>
      </c>
      <c r="I68" s="24" t="s">
        <v>119</v>
      </c>
    </row>
    <row r="69" spans="1:12" hidden="1" x14ac:dyDescent="0.2">
      <c r="A69" s="10">
        <v>0</v>
      </c>
      <c r="B69" s="11">
        <v>0</v>
      </c>
      <c r="C69" s="75" t="s">
        <v>119</v>
      </c>
      <c r="D69" s="7" t="s">
        <v>119</v>
      </c>
      <c r="E69" s="9" t="s">
        <v>119</v>
      </c>
      <c r="F69" s="9" t="s">
        <v>119</v>
      </c>
      <c r="G69" s="7" t="s">
        <v>119</v>
      </c>
      <c r="H69" s="9" t="s">
        <v>119</v>
      </c>
      <c r="I69" s="24" t="s">
        <v>119</v>
      </c>
    </row>
    <row r="70" spans="1:12" hidden="1" x14ac:dyDescent="0.2">
      <c r="A70" s="10">
        <v>0</v>
      </c>
      <c r="B70" s="11">
        <v>0</v>
      </c>
      <c r="C70" s="75" t="s">
        <v>119</v>
      </c>
      <c r="D70" s="7" t="s">
        <v>119</v>
      </c>
      <c r="E70" s="9" t="s">
        <v>119</v>
      </c>
      <c r="F70" s="9" t="s">
        <v>119</v>
      </c>
      <c r="G70" s="7" t="s">
        <v>119</v>
      </c>
      <c r="H70" s="9" t="s">
        <v>119</v>
      </c>
      <c r="I70" s="24" t="s">
        <v>119</v>
      </c>
    </row>
    <row r="71" spans="1:12" hidden="1" x14ac:dyDescent="0.2">
      <c r="A71" s="10">
        <v>0</v>
      </c>
      <c r="B71" s="11">
        <v>0</v>
      </c>
      <c r="C71" s="75" t="s">
        <v>119</v>
      </c>
      <c r="D71" s="7" t="s">
        <v>119</v>
      </c>
      <c r="E71" s="9" t="s">
        <v>119</v>
      </c>
      <c r="F71" s="9" t="s">
        <v>119</v>
      </c>
      <c r="G71" s="7" t="s">
        <v>119</v>
      </c>
      <c r="H71" s="9" t="s">
        <v>119</v>
      </c>
      <c r="I71" s="24" t="s">
        <v>119</v>
      </c>
    </row>
    <row r="72" spans="1:12" hidden="1" x14ac:dyDescent="0.2">
      <c r="A72" s="10">
        <v>0</v>
      </c>
      <c r="B72" s="11">
        <v>0</v>
      </c>
      <c r="C72" s="75" t="s">
        <v>119</v>
      </c>
      <c r="D72" s="7" t="s">
        <v>119</v>
      </c>
      <c r="E72" s="9" t="s">
        <v>119</v>
      </c>
      <c r="F72" s="9" t="s">
        <v>119</v>
      </c>
      <c r="G72" s="7" t="s">
        <v>119</v>
      </c>
      <c r="H72" s="9" t="s">
        <v>119</v>
      </c>
      <c r="I72" s="24" t="s">
        <v>119</v>
      </c>
    </row>
    <row r="73" spans="1:12" x14ac:dyDescent="0.2">
      <c r="A73" s="10">
        <v>1</v>
      </c>
      <c r="B73" s="11" t="s">
        <v>165</v>
      </c>
      <c r="C73" s="9" t="s">
        <v>119</v>
      </c>
      <c r="D73" s="26" t="s">
        <v>119</v>
      </c>
      <c r="E73" s="77" t="s">
        <v>119</v>
      </c>
      <c r="F73" s="71" t="s">
        <v>119</v>
      </c>
      <c r="G73" s="30">
        <v>907.52</v>
      </c>
      <c r="H73" s="24" t="s">
        <v>119</v>
      </c>
      <c r="I73" s="24">
        <v>4.4307654822476259</v>
      </c>
    </row>
    <row r="74" spans="1:12" x14ac:dyDescent="0.2">
      <c r="A74" s="10">
        <v>1</v>
      </c>
      <c r="B74" s="26" t="s">
        <v>166</v>
      </c>
      <c r="C74" s="24" t="s">
        <v>119</v>
      </c>
      <c r="D74" s="27" t="s">
        <v>119</v>
      </c>
      <c r="E74" s="27"/>
      <c r="F74" s="71" t="s">
        <v>119</v>
      </c>
      <c r="G74" s="27">
        <v>2.0099</v>
      </c>
      <c r="H74" s="27" t="s">
        <v>119</v>
      </c>
      <c r="I74" s="27">
        <v>9.8128917740319815E-3</v>
      </c>
    </row>
    <row r="75" spans="1:12" x14ac:dyDescent="0.2">
      <c r="A75" s="10">
        <v>1</v>
      </c>
      <c r="B75" s="94" t="s">
        <v>167</v>
      </c>
      <c r="C75" s="95" t="s">
        <v>119</v>
      </c>
      <c r="D75" s="91" t="s">
        <v>119</v>
      </c>
      <c r="E75" s="91"/>
      <c r="F75" s="93" t="s">
        <v>119</v>
      </c>
      <c r="G75" s="91" t="s">
        <v>119</v>
      </c>
      <c r="H75" s="91">
        <v>84.166666666666657</v>
      </c>
      <c r="I75" s="91" t="s">
        <v>119</v>
      </c>
      <c r="L75" s="63">
        <f>SUM(G76:G81)</f>
        <v>84.166666666666657</v>
      </c>
    </row>
    <row r="76" spans="1:12" x14ac:dyDescent="0.2">
      <c r="A76" s="10">
        <v>1</v>
      </c>
      <c r="B76" s="26" t="s">
        <v>223</v>
      </c>
      <c r="C76" s="24" t="s">
        <v>119</v>
      </c>
      <c r="D76" s="27">
        <v>0.5</v>
      </c>
      <c r="E76" s="27" t="s">
        <v>119</v>
      </c>
      <c r="F76" s="71" t="s">
        <v>119</v>
      </c>
      <c r="G76" s="27">
        <v>84.166666666666657</v>
      </c>
      <c r="H76" s="27" t="s">
        <v>119</v>
      </c>
      <c r="I76" s="27">
        <v>0.41092511616549326</v>
      </c>
    </row>
    <row r="77" spans="1:12" hidden="1" x14ac:dyDescent="0.2">
      <c r="A77" s="10">
        <v>0</v>
      </c>
      <c r="B77" s="26">
        <v>0</v>
      </c>
      <c r="C77" s="24" t="s">
        <v>119</v>
      </c>
      <c r="D77" s="27" t="s">
        <v>119</v>
      </c>
      <c r="E77" s="27"/>
      <c r="F77" s="27" t="s">
        <v>119</v>
      </c>
      <c r="G77" s="27" t="s">
        <v>119</v>
      </c>
      <c r="H77" s="27" t="s">
        <v>119</v>
      </c>
      <c r="I77" s="27" t="s">
        <v>119</v>
      </c>
    </row>
    <row r="78" spans="1:12" hidden="1" x14ac:dyDescent="0.2">
      <c r="A78" s="10">
        <v>0</v>
      </c>
      <c r="B78" s="26">
        <v>0</v>
      </c>
      <c r="C78" s="24" t="s">
        <v>119</v>
      </c>
      <c r="D78" s="27" t="s">
        <v>119</v>
      </c>
      <c r="E78" s="27"/>
      <c r="F78" s="27" t="s">
        <v>119</v>
      </c>
      <c r="G78" s="27" t="s">
        <v>119</v>
      </c>
      <c r="H78" s="27" t="s">
        <v>119</v>
      </c>
      <c r="I78" s="27" t="s">
        <v>119</v>
      </c>
    </row>
    <row r="79" spans="1:12" hidden="1" x14ac:dyDescent="0.2">
      <c r="A79" s="10">
        <v>0</v>
      </c>
      <c r="B79" s="26">
        <v>0</v>
      </c>
      <c r="C79" s="24" t="s">
        <v>119</v>
      </c>
      <c r="D79" s="27" t="s">
        <v>119</v>
      </c>
      <c r="E79" s="27" t="s">
        <v>119</v>
      </c>
      <c r="F79" s="27" t="s">
        <v>119</v>
      </c>
      <c r="G79" s="27" t="s">
        <v>119</v>
      </c>
      <c r="H79" s="27" t="s">
        <v>119</v>
      </c>
      <c r="I79" s="27" t="s">
        <v>119</v>
      </c>
    </row>
    <row r="80" spans="1:12" hidden="1" x14ac:dyDescent="0.2">
      <c r="A80" s="10">
        <v>0</v>
      </c>
      <c r="B80" s="26">
        <v>0</v>
      </c>
      <c r="C80" s="24" t="s">
        <v>119</v>
      </c>
      <c r="D80" s="27" t="s">
        <v>119</v>
      </c>
      <c r="E80" s="27" t="s">
        <v>119</v>
      </c>
      <c r="F80" s="27" t="s">
        <v>119</v>
      </c>
      <c r="G80" s="27" t="s">
        <v>119</v>
      </c>
      <c r="H80" s="27" t="s">
        <v>119</v>
      </c>
      <c r="I80" s="27" t="s">
        <v>119</v>
      </c>
    </row>
    <row r="81" spans="1:12" hidden="1" x14ac:dyDescent="0.2">
      <c r="A81" s="10">
        <v>0</v>
      </c>
      <c r="B81" s="11">
        <v>0</v>
      </c>
      <c r="C81" s="9" t="s">
        <v>119</v>
      </c>
      <c r="D81" s="26" t="s">
        <v>119</v>
      </c>
      <c r="E81" s="77" t="s">
        <v>119</v>
      </c>
      <c r="F81" s="75" t="s">
        <v>119</v>
      </c>
      <c r="G81" s="83" t="s">
        <v>119</v>
      </c>
      <c r="H81" s="9" t="s">
        <v>119</v>
      </c>
      <c r="I81" s="24" t="s">
        <v>119</v>
      </c>
    </row>
    <row r="82" spans="1:12" x14ac:dyDescent="0.2">
      <c r="A82" s="10">
        <v>1</v>
      </c>
      <c r="B82" s="94" t="s">
        <v>169</v>
      </c>
      <c r="C82" s="95" t="s">
        <v>119</v>
      </c>
      <c r="D82" s="91" t="s">
        <v>119</v>
      </c>
      <c r="E82" s="91"/>
      <c r="F82" s="93" t="s">
        <v>119</v>
      </c>
      <c r="G82" s="91" t="s">
        <v>119</v>
      </c>
      <c r="H82" s="91">
        <v>4607.7972934434329</v>
      </c>
      <c r="I82" s="91" t="s">
        <v>119</v>
      </c>
      <c r="L82" s="63">
        <f>SUM(G83:G84)</f>
        <v>4607.7972934434329</v>
      </c>
    </row>
    <row r="83" spans="1:12" x14ac:dyDescent="0.2">
      <c r="A83" s="10">
        <v>1</v>
      </c>
      <c r="B83" s="31" t="s">
        <v>170</v>
      </c>
      <c r="C83" s="24" t="s">
        <v>119</v>
      </c>
      <c r="D83" s="27">
        <v>124.82675827349837</v>
      </c>
      <c r="E83" s="27"/>
      <c r="F83" s="71">
        <v>21.67703878791712</v>
      </c>
      <c r="G83" s="27">
        <v>2705.8744808645783</v>
      </c>
      <c r="H83" s="27" t="s">
        <v>119</v>
      </c>
      <c r="I83" s="27">
        <v>13.210833093606189</v>
      </c>
    </row>
    <row r="84" spans="1:12" x14ac:dyDescent="0.2">
      <c r="A84" s="10">
        <v>1</v>
      </c>
      <c r="B84" s="31" t="s">
        <v>171</v>
      </c>
      <c r="C84" s="24" t="s">
        <v>119</v>
      </c>
      <c r="D84" s="27">
        <v>324.43929470865351</v>
      </c>
      <c r="E84" s="27"/>
      <c r="F84" s="71">
        <v>5.8621839080459761</v>
      </c>
      <c r="G84" s="27">
        <v>1901.9228125788545</v>
      </c>
      <c r="H84" s="27" t="s">
        <v>119</v>
      </c>
      <c r="I84" s="27">
        <v>9.2857170617437745</v>
      </c>
    </row>
    <row r="85" spans="1:12" x14ac:dyDescent="0.2">
      <c r="A85" s="10">
        <v>1</v>
      </c>
      <c r="B85" s="94" t="s">
        <v>172</v>
      </c>
      <c r="C85" s="95" t="s">
        <v>119</v>
      </c>
      <c r="D85" s="91" t="s">
        <v>119</v>
      </c>
      <c r="E85" s="91"/>
      <c r="F85" s="171" t="s">
        <v>119</v>
      </c>
      <c r="G85" s="91" t="s">
        <v>119</v>
      </c>
      <c r="H85" s="91">
        <v>1599.572938335911</v>
      </c>
      <c r="I85" s="91" t="s">
        <v>119</v>
      </c>
      <c r="L85" s="63">
        <f>SUM(G86:G91)</f>
        <v>1599.572938335911</v>
      </c>
    </row>
    <row r="86" spans="1:12" hidden="1" x14ac:dyDescent="0.2">
      <c r="A86" s="10">
        <v>0</v>
      </c>
      <c r="B86" s="12" t="s">
        <v>173</v>
      </c>
      <c r="C86" s="9" t="s">
        <v>119</v>
      </c>
      <c r="D86" s="76" t="s">
        <v>119</v>
      </c>
      <c r="E86" s="77" t="s">
        <v>119</v>
      </c>
      <c r="F86" s="84" t="s">
        <v>119</v>
      </c>
      <c r="G86" s="8" t="s">
        <v>119</v>
      </c>
      <c r="H86" s="9" t="s">
        <v>119</v>
      </c>
      <c r="I86" s="24" t="s">
        <v>119</v>
      </c>
    </row>
    <row r="87" spans="1:12" x14ac:dyDescent="0.2">
      <c r="A87" s="10">
        <v>1</v>
      </c>
      <c r="B87" s="31" t="s">
        <v>174</v>
      </c>
      <c r="C87" s="24" t="s">
        <v>119</v>
      </c>
      <c r="D87" s="27" t="s">
        <v>119</v>
      </c>
      <c r="E87" s="27"/>
      <c r="F87" s="72" t="s">
        <v>119</v>
      </c>
      <c r="G87" s="27">
        <v>627.26349615196807</v>
      </c>
      <c r="H87" s="27" t="s">
        <v>119</v>
      </c>
      <c r="I87" s="27">
        <v>3.0624751487836157</v>
      </c>
    </row>
    <row r="88" spans="1:12" x14ac:dyDescent="0.2">
      <c r="A88" s="10">
        <v>1</v>
      </c>
      <c r="B88" s="31" t="s">
        <v>175</v>
      </c>
      <c r="C88" s="24" t="s">
        <v>119</v>
      </c>
      <c r="D88" s="27" t="s">
        <v>119</v>
      </c>
      <c r="E88" s="27"/>
      <c r="F88" s="72" t="s">
        <v>119</v>
      </c>
      <c r="G88" s="27">
        <v>678.9618956058813</v>
      </c>
      <c r="H88" s="27" t="s">
        <v>119</v>
      </c>
      <c r="I88" s="27">
        <v>3.3148811385004793</v>
      </c>
    </row>
    <row r="89" spans="1:12" x14ac:dyDescent="0.2">
      <c r="A89" s="10">
        <v>1</v>
      </c>
      <c r="B89" s="31" t="s">
        <v>176</v>
      </c>
      <c r="C89" s="24" t="s">
        <v>119</v>
      </c>
      <c r="D89" s="27" t="s">
        <v>119</v>
      </c>
      <c r="E89" s="27"/>
      <c r="F89" s="72" t="s">
        <v>119</v>
      </c>
      <c r="G89" s="27">
        <v>293.34754657806161</v>
      </c>
      <c r="H89" s="27" t="s">
        <v>119</v>
      </c>
      <c r="I89" s="27">
        <v>1.4322044513400289</v>
      </c>
    </row>
    <row r="90" spans="1:12" hidden="1" x14ac:dyDescent="0.2">
      <c r="A90" s="10">
        <v>0</v>
      </c>
      <c r="B90" s="11">
        <v>0</v>
      </c>
      <c r="C90" s="9" t="s">
        <v>119</v>
      </c>
      <c r="D90" s="9" t="s">
        <v>119</v>
      </c>
      <c r="E90" s="77" t="s">
        <v>119</v>
      </c>
      <c r="F90" s="75" t="s">
        <v>119</v>
      </c>
      <c r="G90" s="27" t="s">
        <v>119</v>
      </c>
      <c r="H90" s="26" t="s">
        <v>119</v>
      </c>
      <c r="I90" s="24" t="s">
        <v>119</v>
      </c>
    </row>
    <row r="91" spans="1:12" hidden="1" x14ac:dyDescent="0.2">
      <c r="A91" s="10">
        <v>0</v>
      </c>
      <c r="B91" s="12" t="s">
        <v>177</v>
      </c>
      <c r="C91" s="9" t="s">
        <v>119</v>
      </c>
      <c r="D91" s="85" t="s">
        <v>119</v>
      </c>
      <c r="E91" s="77" t="s">
        <v>119</v>
      </c>
      <c r="F91" s="75" t="s">
        <v>119</v>
      </c>
      <c r="G91" s="86" t="s">
        <v>119</v>
      </c>
      <c r="H91" s="9" t="s">
        <v>119</v>
      </c>
      <c r="I91" s="24" t="s">
        <v>119</v>
      </c>
    </row>
    <row r="92" spans="1:12" x14ac:dyDescent="0.2">
      <c r="A92" s="10">
        <v>1</v>
      </c>
      <c r="B92" s="31" t="s">
        <v>178</v>
      </c>
      <c r="C92" s="24" t="s">
        <v>119</v>
      </c>
      <c r="D92" s="27" t="s">
        <v>119</v>
      </c>
      <c r="E92" s="27"/>
      <c r="F92" s="72" t="s">
        <v>119</v>
      </c>
      <c r="G92" s="27">
        <v>390.73257476278252</v>
      </c>
      <c r="H92" s="27" t="s">
        <v>119</v>
      </c>
      <c r="I92" s="27">
        <v>1.9076652911766978</v>
      </c>
      <c r="L92" s="63">
        <f>+G92</f>
        <v>390.73257476278252</v>
      </c>
    </row>
    <row r="93" spans="1:12" hidden="1" x14ac:dyDescent="0.2">
      <c r="A93" s="10">
        <v>0</v>
      </c>
      <c r="B93" s="9">
        <v>0</v>
      </c>
      <c r="C93" s="9" t="s">
        <v>119</v>
      </c>
      <c r="D93" s="9" t="s">
        <v>119</v>
      </c>
      <c r="E93" s="77" t="s">
        <v>119</v>
      </c>
      <c r="F93" s="75" t="s">
        <v>119</v>
      </c>
      <c r="G93" s="27" t="s">
        <v>119</v>
      </c>
      <c r="H93" s="24" t="s">
        <v>119</v>
      </c>
      <c r="I93" s="24" t="s">
        <v>119</v>
      </c>
    </row>
    <row r="94" spans="1:12" x14ac:dyDescent="0.2">
      <c r="A94" s="10">
        <v>1</v>
      </c>
      <c r="B94" s="37" t="s">
        <v>4</v>
      </c>
      <c r="C94" s="38" t="s">
        <v>119</v>
      </c>
      <c r="D94" s="64" t="s">
        <v>119</v>
      </c>
      <c r="E94" s="65"/>
      <c r="F94" s="155" t="s">
        <v>119</v>
      </c>
      <c r="G94" s="39">
        <v>20482.239550616789</v>
      </c>
      <c r="H94" s="38" t="s">
        <v>119</v>
      </c>
      <c r="I94" s="38">
        <v>100</v>
      </c>
      <c r="K94" s="63"/>
      <c r="L94" s="63">
        <f>SUM(L31:L92)</f>
        <v>20482.239550616792</v>
      </c>
    </row>
    <row r="95" spans="1:12" hidden="1" x14ac:dyDescent="0.2">
      <c r="A95" s="10">
        <v>0</v>
      </c>
      <c r="B95" s="12" t="s">
        <v>49</v>
      </c>
      <c r="C95" s="9" t="s">
        <v>119</v>
      </c>
      <c r="D95" s="9" t="s">
        <v>119</v>
      </c>
      <c r="E95" s="77" t="s">
        <v>119</v>
      </c>
      <c r="F95" s="75" t="s">
        <v>119</v>
      </c>
      <c r="G95" s="27" t="s">
        <v>119</v>
      </c>
      <c r="H95" s="24" t="s">
        <v>119</v>
      </c>
      <c r="I95" s="9" t="s">
        <v>119</v>
      </c>
    </row>
    <row r="96" spans="1:12" hidden="1" x14ac:dyDescent="0.2">
      <c r="A96" s="10">
        <v>0</v>
      </c>
      <c r="B96" s="76">
        <v>0</v>
      </c>
      <c r="C96" s="9" t="s">
        <v>119</v>
      </c>
      <c r="D96" s="76" t="s">
        <v>119</v>
      </c>
      <c r="E96" s="77" t="s">
        <v>119</v>
      </c>
      <c r="F96" s="77" t="s">
        <v>119</v>
      </c>
      <c r="G96" s="78" t="s">
        <v>119</v>
      </c>
      <c r="H96" s="24" t="s">
        <v>119</v>
      </c>
      <c r="I96" s="9" t="s">
        <v>119</v>
      </c>
    </row>
    <row r="97" spans="1:12" hidden="1" x14ac:dyDescent="0.2">
      <c r="A97" s="10">
        <v>0</v>
      </c>
      <c r="B97" s="76">
        <v>0</v>
      </c>
      <c r="C97" s="9" t="s">
        <v>119</v>
      </c>
      <c r="D97" s="76" t="s">
        <v>119</v>
      </c>
      <c r="E97" s="77" t="s">
        <v>119</v>
      </c>
      <c r="F97" s="77" t="s">
        <v>119</v>
      </c>
      <c r="G97" s="78" t="s">
        <v>119</v>
      </c>
      <c r="H97" s="9" t="s">
        <v>119</v>
      </c>
      <c r="I97" s="9" t="s">
        <v>119</v>
      </c>
    </row>
    <row r="98" spans="1:12" hidden="1" x14ac:dyDescent="0.2">
      <c r="A98" s="10">
        <v>0</v>
      </c>
      <c r="B98" s="76">
        <v>0</v>
      </c>
      <c r="C98" s="9" t="s">
        <v>119</v>
      </c>
      <c r="D98" s="76" t="s">
        <v>119</v>
      </c>
      <c r="E98" s="77" t="s">
        <v>119</v>
      </c>
      <c r="F98" s="77" t="s">
        <v>119</v>
      </c>
      <c r="G98" s="78" t="s">
        <v>119</v>
      </c>
      <c r="H98" s="9" t="s">
        <v>119</v>
      </c>
      <c r="I98" s="9" t="s">
        <v>119</v>
      </c>
    </row>
    <row r="99" spans="1:12" x14ac:dyDescent="0.2">
      <c r="A99" s="10">
        <v>1</v>
      </c>
      <c r="B99" s="41" t="s">
        <v>5</v>
      </c>
      <c r="C99" s="42" t="s">
        <v>119</v>
      </c>
      <c r="D99" s="66" t="s">
        <v>119</v>
      </c>
      <c r="E99" s="66"/>
      <c r="F99" s="156" t="s">
        <v>119</v>
      </c>
      <c r="G99" s="41">
        <v>20482.239550616789</v>
      </c>
      <c r="H99" s="57" t="s">
        <v>119</v>
      </c>
      <c r="I99" s="57" t="s">
        <v>119</v>
      </c>
    </row>
    <row r="100" spans="1:12" x14ac:dyDescent="0.2">
      <c r="A100" s="10">
        <v>1</v>
      </c>
      <c r="B100" s="33" t="s">
        <v>179</v>
      </c>
      <c r="C100" s="42" t="s">
        <v>119</v>
      </c>
      <c r="D100" s="67" t="s">
        <v>119</v>
      </c>
      <c r="E100" s="59"/>
      <c r="F100" s="170">
        <v>1.0241119775308394</v>
      </c>
      <c r="G100" s="35" t="s">
        <v>119</v>
      </c>
      <c r="H100" s="59" t="s">
        <v>119</v>
      </c>
      <c r="I100" s="59" t="s">
        <v>119</v>
      </c>
    </row>
    <row r="101" spans="1:12" hidden="1" x14ac:dyDescent="0.2">
      <c r="A101" s="10">
        <v>0</v>
      </c>
      <c r="B101" s="12">
        <v>0</v>
      </c>
      <c r="C101" s="9" t="s">
        <v>119</v>
      </c>
      <c r="D101" s="26" t="s">
        <v>119</v>
      </c>
      <c r="E101" s="26" t="s">
        <v>119</v>
      </c>
      <c r="F101" s="27" t="s">
        <v>119</v>
      </c>
      <c r="G101" s="30" t="s">
        <v>119</v>
      </c>
      <c r="H101" s="9" t="s">
        <v>119</v>
      </c>
      <c r="I101" s="9" t="s">
        <v>119</v>
      </c>
    </row>
    <row r="102" spans="1:12" hidden="1" x14ac:dyDescent="0.2">
      <c r="A102" s="10">
        <v>0</v>
      </c>
      <c r="B102" s="12">
        <v>0</v>
      </c>
      <c r="C102" s="87" t="s">
        <v>119</v>
      </c>
      <c r="D102" s="25" t="s">
        <v>119</v>
      </c>
      <c r="E102" s="25" t="s">
        <v>119</v>
      </c>
      <c r="F102" s="25" t="s">
        <v>119</v>
      </c>
      <c r="G102" s="40" t="s">
        <v>119</v>
      </c>
      <c r="H102" s="9" t="s">
        <v>119</v>
      </c>
      <c r="I102" s="9" t="s">
        <v>119</v>
      </c>
    </row>
    <row r="103" spans="1:12" x14ac:dyDescent="0.2">
      <c r="A103" s="10">
        <v>1</v>
      </c>
      <c r="B103" s="43" t="s">
        <v>6</v>
      </c>
      <c r="C103" s="24" t="s">
        <v>119</v>
      </c>
      <c r="D103" s="24" t="s">
        <v>119</v>
      </c>
      <c r="E103" s="26"/>
      <c r="F103" s="71" t="s">
        <v>119</v>
      </c>
      <c r="G103" s="27" t="s">
        <v>119</v>
      </c>
      <c r="H103" s="24">
        <v>1662.1844751858662</v>
      </c>
      <c r="I103" s="24" t="s">
        <v>119</v>
      </c>
    </row>
    <row r="104" spans="1:12" hidden="1" x14ac:dyDescent="0.2">
      <c r="A104" s="10">
        <v>0</v>
      </c>
      <c r="B104" s="43" t="s">
        <v>180</v>
      </c>
      <c r="C104" s="24" t="s">
        <v>119</v>
      </c>
      <c r="D104" s="24" t="s">
        <v>119</v>
      </c>
      <c r="E104" s="26"/>
      <c r="F104" s="71" t="s">
        <v>119</v>
      </c>
      <c r="G104" s="27" t="s">
        <v>119</v>
      </c>
      <c r="H104" s="24">
        <v>1662.1844751858662</v>
      </c>
      <c r="I104" s="24" t="s">
        <v>119</v>
      </c>
    </row>
    <row r="105" spans="1:12" x14ac:dyDescent="0.2">
      <c r="A105" s="10">
        <v>1</v>
      </c>
      <c r="B105" s="26" t="s">
        <v>181</v>
      </c>
      <c r="C105" s="24" t="s">
        <v>119</v>
      </c>
      <c r="D105" s="271">
        <v>2705.8744808645783</v>
      </c>
      <c r="E105" s="271"/>
      <c r="F105" s="271">
        <v>0.27195433341851943</v>
      </c>
      <c r="G105" s="26">
        <v>54.390866683703884</v>
      </c>
      <c r="H105" s="24" t="s">
        <v>119</v>
      </c>
      <c r="I105" s="24" t="s">
        <v>119</v>
      </c>
    </row>
    <row r="106" spans="1:12" hidden="1" x14ac:dyDescent="0.2">
      <c r="A106" s="10">
        <v>0</v>
      </c>
      <c r="B106" s="26" t="s">
        <v>182</v>
      </c>
      <c r="C106" s="24" t="s">
        <v>119</v>
      </c>
      <c r="D106" s="26" t="s">
        <v>119</v>
      </c>
      <c r="E106" s="26"/>
      <c r="F106" s="26" t="s">
        <v>119</v>
      </c>
      <c r="G106" s="26" t="s">
        <v>119</v>
      </c>
      <c r="H106" s="24" t="s">
        <v>119</v>
      </c>
      <c r="I106" s="24" t="s">
        <v>119</v>
      </c>
    </row>
    <row r="107" spans="1:12" x14ac:dyDescent="0.2">
      <c r="A107" s="10">
        <v>1</v>
      </c>
      <c r="B107" s="11" t="s">
        <v>183</v>
      </c>
      <c r="C107" s="9" t="s">
        <v>119</v>
      </c>
      <c r="D107" s="76">
        <v>1</v>
      </c>
      <c r="E107" s="77" t="s">
        <v>119</v>
      </c>
      <c r="F107" s="26">
        <v>172.59</v>
      </c>
      <c r="G107" s="26">
        <v>172.59</v>
      </c>
      <c r="H107" s="9" t="s">
        <v>119</v>
      </c>
      <c r="I107" s="9" t="s">
        <v>119</v>
      </c>
    </row>
    <row r="108" spans="1:12" x14ac:dyDescent="0.2">
      <c r="A108" s="10">
        <v>1</v>
      </c>
      <c r="B108" s="11" t="s">
        <v>184</v>
      </c>
      <c r="C108" s="9" t="s">
        <v>119</v>
      </c>
      <c r="D108" s="76">
        <v>1</v>
      </c>
      <c r="E108" s="77" t="s">
        <v>119</v>
      </c>
      <c r="F108" s="271">
        <v>0.56755089230060951</v>
      </c>
      <c r="G108" s="26">
        <v>97.953608502162197</v>
      </c>
      <c r="H108" s="24" t="s">
        <v>119</v>
      </c>
      <c r="I108" s="9" t="s">
        <v>119</v>
      </c>
    </row>
    <row r="109" spans="1:12" x14ac:dyDescent="0.2">
      <c r="A109" s="10">
        <v>1</v>
      </c>
      <c r="B109" s="11" t="s">
        <v>185</v>
      </c>
      <c r="C109" s="9" t="s">
        <v>119</v>
      </c>
      <c r="D109" s="76">
        <v>1</v>
      </c>
      <c r="E109" s="77" t="s">
        <v>119</v>
      </c>
      <c r="F109" s="26">
        <v>1337.25</v>
      </c>
      <c r="G109" s="26">
        <v>1337.25</v>
      </c>
      <c r="H109" s="24" t="s">
        <v>119</v>
      </c>
      <c r="I109" s="9" t="s">
        <v>119</v>
      </c>
    </row>
    <row r="110" spans="1:12" hidden="1" x14ac:dyDescent="0.2">
      <c r="A110" s="10">
        <v>0</v>
      </c>
      <c r="B110" s="11" t="e">
        <v>#N/A</v>
      </c>
      <c r="C110" s="9" t="s">
        <v>119</v>
      </c>
      <c r="D110" s="76" t="s">
        <v>119</v>
      </c>
      <c r="E110" s="77" t="s">
        <v>119</v>
      </c>
      <c r="F110" s="77" t="s">
        <v>119</v>
      </c>
      <c r="G110" s="78" t="s">
        <v>119</v>
      </c>
      <c r="H110" s="9" t="s">
        <v>119</v>
      </c>
      <c r="I110" s="9" t="s">
        <v>119</v>
      </c>
    </row>
    <row r="111" spans="1:12" hidden="1" x14ac:dyDescent="0.2">
      <c r="A111" s="10">
        <v>0</v>
      </c>
      <c r="B111" s="88" t="s">
        <v>187</v>
      </c>
      <c r="C111" s="9" t="s">
        <v>119</v>
      </c>
      <c r="D111" s="76" t="s">
        <v>119</v>
      </c>
      <c r="E111" s="77" t="s">
        <v>119</v>
      </c>
      <c r="F111" s="85" t="s">
        <v>119</v>
      </c>
      <c r="G111" s="89" t="s">
        <v>119</v>
      </c>
      <c r="H111" s="24" t="s">
        <v>119</v>
      </c>
      <c r="I111" s="9" t="s">
        <v>119</v>
      </c>
    </row>
    <row r="112" spans="1:12" x14ac:dyDescent="0.2">
      <c r="A112" s="10">
        <v>1</v>
      </c>
      <c r="B112" s="33" t="s">
        <v>7</v>
      </c>
      <c r="C112" s="34" t="s">
        <v>119</v>
      </c>
      <c r="D112" s="34" t="s">
        <v>119</v>
      </c>
      <c r="E112" s="35"/>
      <c r="F112" s="157" t="s">
        <v>119</v>
      </c>
      <c r="G112" s="36">
        <v>18820.055075430922</v>
      </c>
      <c r="H112" s="35" t="s">
        <v>119</v>
      </c>
      <c r="I112" s="34" t="s">
        <v>119</v>
      </c>
      <c r="L112" s="63" t="e">
        <f>+L94-G105-G106</f>
        <v>#VALUE!</v>
      </c>
    </row>
    <row r="113" spans="1:14" x14ac:dyDescent="0.2">
      <c r="A113" s="10">
        <v>1</v>
      </c>
      <c r="B113" s="33" t="s">
        <v>8</v>
      </c>
      <c r="C113" s="42" t="s">
        <v>119</v>
      </c>
      <c r="D113" s="42" t="s">
        <v>119</v>
      </c>
      <c r="E113" s="41"/>
      <c r="F113" s="158">
        <v>0.94100275377154607</v>
      </c>
      <c r="G113" s="60" t="s">
        <v>119</v>
      </c>
      <c r="H113" s="42" t="s">
        <v>119</v>
      </c>
      <c r="I113" s="42" t="s">
        <v>119</v>
      </c>
      <c r="L113" s="245" t="e">
        <f>L112/G9-F113</f>
        <v>#VALUE!</v>
      </c>
      <c r="N113" s="10">
        <v>103.7377055341432</v>
      </c>
    </row>
    <row r="115" spans="1:14" x14ac:dyDescent="0.2">
      <c r="B115" s="176" t="s">
        <v>57</v>
      </c>
    </row>
  </sheetData>
  <autoFilter ref="A1:H113">
    <filterColumn colId="0">
      <filters>
        <filter val="1"/>
      </filters>
    </filterColumn>
  </autoFilter>
  <phoneticPr fontId="5" type="noConversion"/>
  <conditionalFormatting sqref="E25:E26 D22:D26 F22:I26 E22:E23 D20:I21 C33 D27:I27 I55:I73 D74:I80 I81 D82:I85 I86 D87:I89 I90:I91 I93 D92:I92 D31:I54 C3:I3 D55:H72">
    <cfRule type="cellIs" dxfId="26" priority="1" stopIfTrue="1" operator="equal">
      <formula>0</formula>
    </cfRule>
  </conditionalFormatting>
  <pageMargins left="0.75" right="0.75" top="1" bottom="1" header="0" footer="0"/>
  <pageSetup paperSize="9" scale="92" orientation="portrait" verticalDpi="0" r:id="rId1"/>
  <headerFooter alignWithMargins="0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N115"/>
  <sheetViews>
    <sheetView topLeftCell="A14" workbookViewId="0"/>
  </sheetViews>
  <sheetFormatPr defaultRowHeight="12" x14ac:dyDescent="0.2"/>
  <cols>
    <col min="1" max="1" width="3.28515625" style="10" customWidth="1"/>
    <col min="2" max="2" width="40.7109375" style="10" customWidth="1"/>
    <col min="3" max="3" width="2.28515625" style="10" customWidth="1"/>
    <col min="4" max="4" width="11.140625" style="10" customWidth="1"/>
    <col min="5" max="5" width="2.5703125" style="10" customWidth="1"/>
    <col min="6" max="6" width="9.7109375" style="10" customWidth="1"/>
    <col min="7" max="7" width="9.140625" style="10"/>
    <col min="8" max="8" width="7.140625" style="10" customWidth="1"/>
    <col min="9" max="9" width="9.140625" style="23"/>
    <col min="10" max="11" width="9.140625" style="10"/>
    <col min="12" max="14" width="9.140625" style="10" hidden="1" customWidth="1"/>
    <col min="15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10">
        <v>7</v>
      </c>
      <c r="H1" s="10">
        <v>8</v>
      </c>
    </row>
    <row r="2" spans="1:9" hidden="1" x14ac:dyDescent="0.2"/>
    <row r="3" spans="1:9" x14ac:dyDescent="0.2">
      <c r="A3" s="10">
        <v>1</v>
      </c>
      <c r="B3" s="95" t="s">
        <v>118</v>
      </c>
      <c r="C3" s="27" t="s">
        <v>119</v>
      </c>
      <c r="D3" s="27" t="s">
        <v>119</v>
      </c>
      <c r="E3" s="27"/>
      <c r="F3" s="27" t="s">
        <v>119</v>
      </c>
      <c r="G3" s="27" t="s">
        <v>119</v>
      </c>
      <c r="H3" s="27" t="s">
        <v>119</v>
      </c>
      <c r="I3" s="27" t="s">
        <v>119</v>
      </c>
    </row>
    <row r="4" spans="1:9" x14ac:dyDescent="0.2">
      <c r="A4" s="10">
        <v>1</v>
      </c>
      <c r="B4" s="95" t="s">
        <v>0</v>
      </c>
      <c r="C4" s="24" t="s">
        <v>119</v>
      </c>
      <c r="D4" s="24" t="s">
        <v>119</v>
      </c>
      <c r="E4" s="24"/>
      <c r="F4" s="24" t="s">
        <v>119</v>
      </c>
      <c r="G4" s="24" t="s">
        <v>119</v>
      </c>
      <c r="H4" s="24" t="s">
        <v>119</v>
      </c>
      <c r="I4" s="25" t="s">
        <v>119</v>
      </c>
    </row>
    <row r="5" spans="1:9" x14ac:dyDescent="0.2">
      <c r="A5" s="10">
        <v>1</v>
      </c>
      <c r="B5" s="24" t="s">
        <v>119</v>
      </c>
      <c r="C5" s="24" t="s">
        <v>119</v>
      </c>
      <c r="D5" s="61" t="s">
        <v>119</v>
      </c>
      <c r="E5" s="62"/>
      <c r="F5" s="62" t="s">
        <v>119</v>
      </c>
      <c r="G5" s="175" t="s">
        <v>120</v>
      </c>
      <c r="H5" s="62"/>
      <c r="I5" s="61" t="s">
        <v>119</v>
      </c>
    </row>
    <row r="6" spans="1:9" x14ac:dyDescent="0.2">
      <c r="A6" s="10">
        <v>1</v>
      </c>
      <c r="B6" s="79" t="s">
        <v>121</v>
      </c>
      <c r="C6" s="24" t="s">
        <v>119</v>
      </c>
      <c r="D6" s="61" t="s">
        <v>119</v>
      </c>
      <c r="E6" s="62"/>
      <c r="F6" s="62" t="s">
        <v>119</v>
      </c>
      <c r="G6" s="62" t="s">
        <v>119</v>
      </c>
      <c r="H6" s="62" t="s">
        <v>119</v>
      </c>
      <c r="I6" s="61" t="s">
        <v>119</v>
      </c>
    </row>
    <row r="7" spans="1:9" x14ac:dyDescent="0.2">
      <c r="A7" s="10">
        <v>1</v>
      </c>
      <c r="B7" s="95" t="s">
        <v>81</v>
      </c>
      <c r="C7" s="24" t="s">
        <v>119</v>
      </c>
      <c r="D7" s="61" t="s">
        <v>119</v>
      </c>
      <c r="E7" s="62"/>
      <c r="F7" s="62" t="s">
        <v>119</v>
      </c>
      <c r="G7" s="62" t="s">
        <v>119</v>
      </c>
      <c r="H7" s="62" t="s">
        <v>119</v>
      </c>
      <c r="I7" s="61" t="s">
        <v>119</v>
      </c>
    </row>
    <row r="8" spans="1:9" x14ac:dyDescent="0.2">
      <c r="A8" s="10">
        <v>1</v>
      </c>
      <c r="B8" s="24" t="s">
        <v>119</v>
      </c>
      <c r="C8" s="24" t="s">
        <v>119</v>
      </c>
      <c r="D8" s="61" t="s">
        <v>119</v>
      </c>
      <c r="E8" s="62"/>
      <c r="F8" s="62" t="s">
        <v>119</v>
      </c>
      <c r="G8" s="62" t="s">
        <v>119</v>
      </c>
      <c r="H8" s="62" t="s">
        <v>119</v>
      </c>
      <c r="I8" s="61" t="s">
        <v>119</v>
      </c>
    </row>
    <row r="9" spans="1:9" x14ac:dyDescent="0.2">
      <c r="A9" s="10">
        <v>1</v>
      </c>
      <c r="B9" s="95" t="s">
        <v>122</v>
      </c>
      <c r="C9" s="95" t="s">
        <v>119</v>
      </c>
      <c r="D9" s="101" t="s">
        <v>119</v>
      </c>
      <c r="E9" s="102"/>
      <c r="F9" s="102" t="s">
        <v>119</v>
      </c>
      <c r="G9" s="144">
        <v>20000</v>
      </c>
      <c r="H9" s="145" t="s">
        <v>1</v>
      </c>
      <c r="I9" s="61" t="s">
        <v>119</v>
      </c>
    </row>
    <row r="10" spans="1:9" x14ac:dyDescent="0.2">
      <c r="A10" s="10">
        <v>1</v>
      </c>
      <c r="B10" s="24" t="s">
        <v>119</v>
      </c>
      <c r="C10" s="24" t="s">
        <v>119</v>
      </c>
      <c r="D10" s="61" t="s">
        <v>119</v>
      </c>
      <c r="E10" s="62"/>
      <c r="F10" s="62" t="s">
        <v>119</v>
      </c>
      <c r="G10" s="96" t="s">
        <v>119</v>
      </c>
      <c r="H10" s="97" t="s">
        <v>119</v>
      </c>
      <c r="I10" s="61" t="s">
        <v>119</v>
      </c>
    </row>
    <row r="11" spans="1:9" x14ac:dyDescent="0.2">
      <c r="A11" s="10">
        <v>1</v>
      </c>
      <c r="B11" s="24" t="s">
        <v>123</v>
      </c>
      <c r="C11" s="24" t="s">
        <v>119</v>
      </c>
      <c r="D11" s="61" t="s">
        <v>119</v>
      </c>
      <c r="E11" s="62"/>
      <c r="F11" s="62" t="s">
        <v>119</v>
      </c>
      <c r="G11" s="96">
        <v>25000</v>
      </c>
      <c r="H11" s="97" t="s">
        <v>1</v>
      </c>
      <c r="I11" s="61" t="s">
        <v>119</v>
      </c>
    </row>
    <row r="12" spans="1:9" x14ac:dyDescent="0.2">
      <c r="A12" s="10">
        <v>1</v>
      </c>
      <c r="B12" s="24" t="s">
        <v>124</v>
      </c>
      <c r="C12" s="24" t="s">
        <v>119</v>
      </c>
      <c r="D12" s="61" t="s">
        <v>119</v>
      </c>
      <c r="E12" s="62"/>
      <c r="F12" s="62" t="s">
        <v>119</v>
      </c>
      <c r="G12" s="40">
        <v>20</v>
      </c>
      <c r="H12" s="73" t="s">
        <v>2</v>
      </c>
      <c r="I12" s="61" t="s">
        <v>119</v>
      </c>
    </row>
    <row r="13" spans="1:9" hidden="1" x14ac:dyDescent="0.2">
      <c r="A13" s="10">
        <v>0</v>
      </c>
      <c r="B13" s="24" t="s">
        <v>119</v>
      </c>
      <c r="C13" s="24" t="s">
        <v>119</v>
      </c>
      <c r="D13" s="61" t="s">
        <v>119</v>
      </c>
      <c r="E13" s="62" t="s">
        <v>119</v>
      </c>
      <c r="F13" s="62" t="s">
        <v>119</v>
      </c>
      <c r="G13" s="62" t="s">
        <v>119</v>
      </c>
      <c r="H13" s="62" t="s">
        <v>119</v>
      </c>
      <c r="I13" s="61" t="s">
        <v>119</v>
      </c>
    </row>
    <row r="14" spans="1:9" x14ac:dyDescent="0.2">
      <c r="A14" s="10">
        <v>1</v>
      </c>
      <c r="B14" s="24" t="s">
        <v>119</v>
      </c>
      <c r="C14" s="24" t="s">
        <v>119</v>
      </c>
      <c r="D14" s="61" t="s">
        <v>119</v>
      </c>
      <c r="E14" s="62"/>
      <c r="F14" s="62" t="s">
        <v>119</v>
      </c>
      <c r="G14" s="40" t="s">
        <v>119</v>
      </c>
      <c r="H14" s="73" t="s">
        <v>119</v>
      </c>
      <c r="I14" s="61" t="s">
        <v>119</v>
      </c>
    </row>
    <row r="15" spans="1:9" x14ac:dyDescent="0.2">
      <c r="A15" s="10">
        <v>1</v>
      </c>
      <c r="B15" s="24" t="s">
        <v>125</v>
      </c>
      <c r="C15" s="24" t="s">
        <v>119</v>
      </c>
      <c r="D15" s="61" t="s">
        <v>119</v>
      </c>
      <c r="E15" s="62"/>
      <c r="F15" s="62" t="s">
        <v>119</v>
      </c>
      <c r="G15" s="249">
        <v>0.5</v>
      </c>
      <c r="H15" s="73" t="s">
        <v>3</v>
      </c>
      <c r="I15" s="61" t="s">
        <v>119</v>
      </c>
    </row>
    <row r="16" spans="1:9" x14ac:dyDescent="0.2">
      <c r="A16" s="10">
        <v>1</v>
      </c>
      <c r="B16" s="24" t="s">
        <v>126</v>
      </c>
      <c r="C16" s="24" t="s">
        <v>119</v>
      </c>
      <c r="D16" s="61" t="s">
        <v>119</v>
      </c>
      <c r="E16" s="62"/>
      <c r="F16" s="62" t="s">
        <v>119</v>
      </c>
      <c r="G16" s="40">
        <v>1</v>
      </c>
      <c r="H16" s="73" t="s">
        <v>127</v>
      </c>
      <c r="I16" s="61" t="s">
        <v>119</v>
      </c>
    </row>
    <row r="17" spans="1:12" x14ac:dyDescent="0.2">
      <c r="A17" s="10">
        <v>1</v>
      </c>
      <c r="B17" s="24" t="s">
        <v>119</v>
      </c>
      <c r="C17" s="24" t="s">
        <v>119</v>
      </c>
      <c r="D17" s="61" t="s">
        <v>119</v>
      </c>
      <c r="E17" s="62"/>
      <c r="F17" s="62" t="s">
        <v>119</v>
      </c>
      <c r="G17" s="40" t="s">
        <v>119</v>
      </c>
      <c r="H17" s="73" t="s">
        <v>119</v>
      </c>
      <c r="I17" s="61" t="s">
        <v>119</v>
      </c>
    </row>
    <row r="18" spans="1:12" x14ac:dyDescent="0.2">
      <c r="A18" s="10">
        <v>1</v>
      </c>
      <c r="B18" s="24" t="s">
        <v>128</v>
      </c>
      <c r="C18" s="25" t="s">
        <v>119</v>
      </c>
      <c r="D18" s="25" t="s">
        <v>119</v>
      </c>
      <c r="E18" s="25" t="s">
        <v>119</v>
      </c>
      <c r="F18" s="25" t="s">
        <v>119</v>
      </c>
      <c r="G18" s="40">
        <v>11.344000000000001</v>
      </c>
      <c r="H18" s="73" t="s">
        <v>2</v>
      </c>
      <c r="I18" s="25" t="s">
        <v>119</v>
      </c>
    </row>
    <row r="19" spans="1:12" x14ac:dyDescent="0.2">
      <c r="A19" s="10">
        <v>1</v>
      </c>
      <c r="B19" s="24" t="s">
        <v>119</v>
      </c>
      <c r="C19" s="25" t="s">
        <v>119</v>
      </c>
      <c r="D19" s="61" t="s">
        <v>119</v>
      </c>
      <c r="E19" s="62" t="s">
        <v>119</v>
      </c>
      <c r="F19" s="62" t="s">
        <v>119</v>
      </c>
      <c r="G19" s="62" t="s">
        <v>119</v>
      </c>
      <c r="H19" s="62" t="s">
        <v>119</v>
      </c>
      <c r="I19" s="61" t="s">
        <v>119</v>
      </c>
    </row>
    <row r="20" spans="1:12" hidden="1" x14ac:dyDescent="0.2">
      <c r="A20" s="10">
        <v>0</v>
      </c>
      <c r="B20" s="24" t="s">
        <v>119</v>
      </c>
      <c r="C20" s="27" t="s">
        <v>119</v>
      </c>
      <c r="D20" s="27" t="s">
        <v>119</v>
      </c>
      <c r="E20" s="24" t="s">
        <v>119</v>
      </c>
      <c r="F20" s="28" t="s">
        <v>119</v>
      </c>
      <c r="G20" s="27" t="s">
        <v>119</v>
      </c>
      <c r="H20" s="24" t="s">
        <v>119</v>
      </c>
      <c r="I20" s="25" t="s">
        <v>119</v>
      </c>
    </row>
    <row r="21" spans="1:12" x14ac:dyDescent="0.2">
      <c r="A21" s="10">
        <v>1</v>
      </c>
      <c r="B21" s="24" t="s">
        <v>130</v>
      </c>
      <c r="C21" s="27" t="s">
        <v>119</v>
      </c>
      <c r="D21" s="27" t="s">
        <v>119</v>
      </c>
      <c r="E21" s="24" t="s">
        <v>119</v>
      </c>
      <c r="F21" s="24" t="s">
        <v>119</v>
      </c>
      <c r="G21" s="200">
        <v>50000</v>
      </c>
      <c r="H21" s="24" t="s">
        <v>131</v>
      </c>
      <c r="I21" s="24" t="s">
        <v>119</v>
      </c>
    </row>
    <row r="22" spans="1:12" hidden="1" x14ac:dyDescent="0.2">
      <c r="A22" s="10">
        <v>0</v>
      </c>
      <c r="B22" s="24" t="s">
        <v>119</v>
      </c>
      <c r="C22" s="27" t="s">
        <v>119</v>
      </c>
      <c r="D22" s="29" t="s">
        <v>119</v>
      </c>
      <c r="E22" s="24" t="s">
        <v>119</v>
      </c>
      <c r="F22" s="28" t="s">
        <v>119</v>
      </c>
      <c r="G22" s="27" t="s">
        <v>119</v>
      </c>
      <c r="H22" s="24" t="s">
        <v>119</v>
      </c>
      <c r="I22" s="24" t="s">
        <v>119</v>
      </c>
    </row>
    <row r="23" spans="1:12" hidden="1" x14ac:dyDescent="0.2">
      <c r="A23" s="10">
        <v>0</v>
      </c>
      <c r="B23" s="24" t="s">
        <v>119</v>
      </c>
      <c r="C23" s="27" t="s">
        <v>119</v>
      </c>
      <c r="D23" s="29" t="s">
        <v>119</v>
      </c>
      <c r="E23" s="24" t="s">
        <v>119</v>
      </c>
      <c r="F23" s="28" t="s">
        <v>119</v>
      </c>
      <c r="G23" s="27" t="s">
        <v>119</v>
      </c>
      <c r="H23" s="24" t="s">
        <v>119</v>
      </c>
      <c r="I23" s="24" t="s">
        <v>119</v>
      </c>
    </row>
    <row r="24" spans="1:12" ht="13.5" hidden="1" x14ac:dyDescent="0.2">
      <c r="A24" s="10">
        <v>0</v>
      </c>
      <c r="B24" s="24" t="s">
        <v>119</v>
      </c>
      <c r="C24" s="27" t="s">
        <v>119</v>
      </c>
      <c r="D24" s="29" t="s">
        <v>119</v>
      </c>
      <c r="E24" s="58" t="s">
        <v>119</v>
      </c>
      <c r="F24" s="28" t="s">
        <v>119</v>
      </c>
      <c r="G24" s="27" t="s">
        <v>119</v>
      </c>
      <c r="H24" s="24" t="s">
        <v>119</v>
      </c>
      <c r="I24" s="24" t="s">
        <v>119</v>
      </c>
    </row>
    <row r="25" spans="1:12" hidden="1" x14ac:dyDescent="0.2">
      <c r="A25" s="10">
        <v>0</v>
      </c>
      <c r="B25" s="24" t="s">
        <v>119</v>
      </c>
      <c r="C25" s="27" t="s">
        <v>119</v>
      </c>
      <c r="D25" s="27" t="s">
        <v>119</v>
      </c>
      <c r="E25" s="24" t="s">
        <v>119</v>
      </c>
      <c r="F25" s="28" t="s">
        <v>119</v>
      </c>
      <c r="G25" s="27" t="s">
        <v>119</v>
      </c>
      <c r="H25" s="24" t="s">
        <v>119</v>
      </c>
      <c r="I25" s="24" t="s">
        <v>119</v>
      </c>
    </row>
    <row r="26" spans="1:12" hidden="1" x14ac:dyDescent="0.2">
      <c r="A26" s="10">
        <v>0</v>
      </c>
      <c r="B26" s="24" t="s">
        <v>119</v>
      </c>
      <c r="C26" s="27" t="s">
        <v>119</v>
      </c>
      <c r="D26" s="29" t="s">
        <v>119</v>
      </c>
      <c r="E26" s="24" t="s">
        <v>119</v>
      </c>
      <c r="F26" s="28" t="s">
        <v>119</v>
      </c>
      <c r="G26" s="27" t="s">
        <v>119</v>
      </c>
      <c r="H26" s="24" t="s">
        <v>119</v>
      </c>
      <c r="I26" s="24" t="s">
        <v>119</v>
      </c>
    </row>
    <row r="27" spans="1:12" hidden="1" x14ac:dyDescent="0.2">
      <c r="A27" s="10">
        <v>0</v>
      </c>
      <c r="B27" s="24" t="s">
        <v>119</v>
      </c>
      <c r="C27" s="27" t="s">
        <v>119</v>
      </c>
      <c r="D27" s="27" t="s">
        <v>119</v>
      </c>
      <c r="E27" s="24" t="s">
        <v>119</v>
      </c>
      <c r="F27" s="28" t="s">
        <v>119</v>
      </c>
      <c r="G27" s="27" t="s">
        <v>119</v>
      </c>
      <c r="H27" s="24" t="s">
        <v>119</v>
      </c>
      <c r="I27" s="24" t="s">
        <v>119</v>
      </c>
    </row>
    <row r="28" spans="1:12" x14ac:dyDescent="0.2">
      <c r="A28" s="10">
        <v>1</v>
      </c>
      <c r="B28" s="24"/>
      <c r="C28" s="27" t="s">
        <v>119</v>
      </c>
      <c r="D28" s="61" t="s">
        <v>119</v>
      </c>
      <c r="E28" s="62"/>
      <c r="F28" s="62" t="s">
        <v>119</v>
      </c>
      <c r="G28" s="62" t="s">
        <v>119</v>
      </c>
      <c r="H28" s="62" t="s">
        <v>119</v>
      </c>
      <c r="I28" s="61" t="s">
        <v>119</v>
      </c>
      <c r="L28" s="10" t="s">
        <v>9</v>
      </c>
    </row>
    <row r="29" spans="1:12" x14ac:dyDescent="0.2">
      <c r="A29" s="10">
        <v>1</v>
      </c>
      <c r="B29" s="159">
        <v>0</v>
      </c>
      <c r="C29" s="160" t="s">
        <v>119</v>
      </c>
      <c r="D29" s="161" t="s">
        <v>132</v>
      </c>
      <c r="E29" s="162"/>
      <c r="F29" s="162" t="s">
        <v>133</v>
      </c>
      <c r="G29" s="162" t="s">
        <v>134</v>
      </c>
      <c r="H29" s="162" t="s">
        <v>119</v>
      </c>
      <c r="I29" s="161" t="s">
        <v>135</v>
      </c>
    </row>
    <row r="30" spans="1:12" x14ac:dyDescent="0.2">
      <c r="A30" s="10">
        <v>1</v>
      </c>
      <c r="B30" s="163" t="s">
        <v>136</v>
      </c>
      <c r="C30" s="164" t="s">
        <v>119</v>
      </c>
      <c r="D30" s="165" t="s">
        <v>3</v>
      </c>
      <c r="E30" s="165"/>
      <c r="F30" s="165" t="s">
        <v>137</v>
      </c>
      <c r="G30" s="165" t="s">
        <v>108</v>
      </c>
      <c r="H30" s="165" t="s">
        <v>119</v>
      </c>
      <c r="I30" s="166" t="s">
        <v>138</v>
      </c>
    </row>
    <row r="31" spans="1:12" hidden="1" x14ac:dyDescent="0.2">
      <c r="A31" s="10">
        <v>0</v>
      </c>
      <c r="B31" s="32" t="s">
        <v>139</v>
      </c>
      <c r="C31" s="27" t="s">
        <v>119</v>
      </c>
      <c r="D31" s="27" t="s">
        <v>119</v>
      </c>
      <c r="E31" s="27"/>
      <c r="F31" s="27" t="s">
        <v>119</v>
      </c>
      <c r="G31" s="27" t="s">
        <v>119</v>
      </c>
      <c r="H31" s="27" t="s">
        <v>119</v>
      </c>
      <c r="I31" s="27" t="s">
        <v>119</v>
      </c>
      <c r="L31" s="63" t="str">
        <f>+H31</f>
        <v/>
      </c>
    </row>
    <row r="32" spans="1:12" hidden="1" x14ac:dyDescent="0.2">
      <c r="A32" s="10">
        <v>0</v>
      </c>
      <c r="B32" s="11" t="s">
        <v>216</v>
      </c>
      <c r="C32" s="75" t="s">
        <v>119</v>
      </c>
      <c r="D32" s="7" t="s">
        <v>119</v>
      </c>
      <c r="E32" s="9" t="s">
        <v>119</v>
      </c>
      <c r="F32" s="81" t="s">
        <v>119</v>
      </c>
      <c r="G32" s="24" t="s">
        <v>119</v>
      </c>
      <c r="H32" s="24" t="s">
        <v>119</v>
      </c>
      <c r="I32" s="24" t="s">
        <v>119</v>
      </c>
    </row>
    <row r="33" spans="1:14" x14ac:dyDescent="0.2">
      <c r="A33" s="10">
        <v>1</v>
      </c>
      <c r="B33" s="43" t="s">
        <v>142</v>
      </c>
      <c r="C33" s="91" t="s">
        <v>119</v>
      </c>
      <c r="D33" s="92" t="s">
        <v>119</v>
      </c>
      <c r="E33" s="91"/>
      <c r="F33" s="91" t="s">
        <v>119</v>
      </c>
      <c r="G33" s="91" t="s">
        <v>119</v>
      </c>
      <c r="H33" s="91">
        <v>5501.9022411061806</v>
      </c>
      <c r="I33" s="91" t="s">
        <v>119</v>
      </c>
      <c r="L33" s="10">
        <f>SUBTOTAL(9,G34:G48)</f>
        <v>5501.9022411061824</v>
      </c>
      <c r="M33" s="63"/>
      <c r="N33" s="10">
        <v>99.965700539490015</v>
      </c>
    </row>
    <row r="34" spans="1:14" x14ac:dyDescent="0.2">
      <c r="A34" s="10">
        <v>1</v>
      </c>
      <c r="B34" s="26" t="s">
        <v>143</v>
      </c>
      <c r="C34" s="27" t="s">
        <v>119</v>
      </c>
      <c r="D34" s="27">
        <v>50000</v>
      </c>
      <c r="E34" s="27"/>
      <c r="F34" s="71">
        <v>1.4200000000000001E-2</v>
      </c>
      <c r="G34" s="27">
        <v>710</v>
      </c>
      <c r="H34" s="27" t="s">
        <v>119</v>
      </c>
      <c r="I34" s="27">
        <v>3.7294379981557046</v>
      </c>
      <c r="K34" s="177"/>
      <c r="M34" s="10">
        <v>101.39688490203953</v>
      </c>
    </row>
    <row r="35" spans="1:14" x14ac:dyDescent="0.2">
      <c r="A35" s="10">
        <v>1</v>
      </c>
      <c r="B35" s="26" t="s">
        <v>144</v>
      </c>
      <c r="C35" s="27" t="s">
        <v>119</v>
      </c>
      <c r="D35" s="27">
        <v>50000</v>
      </c>
      <c r="E35" s="27"/>
      <c r="F35" s="71">
        <v>2.98E-2</v>
      </c>
      <c r="G35" s="27">
        <v>1490</v>
      </c>
      <c r="H35" s="27" t="s">
        <v>119</v>
      </c>
      <c r="I35" s="27">
        <v>7.8265670665521121</v>
      </c>
      <c r="M35" s="10">
        <v>99.874319229157933</v>
      </c>
    </row>
    <row r="36" spans="1:14" x14ac:dyDescent="0.2">
      <c r="A36" s="10">
        <v>1</v>
      </c>
      <c r="B36" s="26" t="s">
        <v>145</v>
      </c>
      <c r="C36" s="27" t="s">
        <v>119</v>
      </c>
      <c r="D36" s="27">
        <v>3</v>
      </c>
      <c r="E36" s="27"/>
      <c r="F36" s="71">
        <v>0.94000000000000006</v>
      </c>
      <c r="G36" s="27">
        <v>2.8200000000000003</v>
      </c>
      <c r="H36" s="27" t="s">
        <v>119</v>
      </c>
      <c r="I36" s="27">
        <v>1.4812697401125476E-2</v>
      </c>
    </row>
    <row r="37" spans="1:14" x14ac:dyDescent="0.2">
      <c r="A37" s="10">
        <v>1</v>
      </c>
      <c r="B37" s="26" t="s">
        <v>146</v>
      </c>
      <c r="C37" s="27" t="s">
        <v>119</v>
      </c>
      <c r="D37" s="27">
        <v>2.6</v>
      </c>
      <c r="E37" s="27"/>
      <c r="F37" s="71">
        <v>5.66</v>
      </c>
      <c r="G37" s="27">
        <v>14.716000000000001</v>
      </c>
      <c r="H37" s="27" t="s">
        <v>119</v>
      </c>
      <c r="I37" s="27">
        <v>7.7299168423745568E-2</v>
      </c>
    </row>
    <row r="38" spans="1:14" x14ac:dyDescent="0.2">
      <c r="A38" s="10">
        <v>1</v>
      </c>
      <c r="B38" s="11" t="s">
        <v>148</v>
      </c>
      <c r="C38" s="75" t="s">
        <v>119</v>
      </c>
      <c r="D38" s="27">
        <v>842.37582063669015</v>
      </c>
      <c r="E38" s="9" t="s">
        <v>119</v>
      </c>
      <c r="F38" s="28">
        <v>0.35924577309541106</v>
      </c>
      <c r="G38" s="27">
        <v>302.61995292150908</v>
      </c>
      <c r="H38" s="24" t="s">
        <v>119</v>
      </c>
      <c r="I38" s="24">
        <v>1.5895807766557275</v>
      </c>
    </row>
    <row r="39" spans="1:14" hidden="1" x14ac:dyDescent="0.2">
      <c r="A39" s="10">
        <v>0</v>
      </c>
      <c r="B39" s="11" t="s">
        <v>53</v>
      </c>
      <c r="C39" s="75" t="s">
        <v>119</v>
      </c>
      <c r="D39" s="82">
        <v>140</v>
      </c>
      <c r="E39" s="9" t="s">
        <v>119</v>
      </c>
      <c r="F39" s="13" t="s">
        <v>119</v>
      </c>
      <c r="G39" s="27" t="s">
        <v>119</v>
      </c>
      <c r="H39" s="24" t="s">
        <v>119</v>
      </c>
      <c r="I39" s="24" t="s">
        <v>119</v>
      </c>
    </row>
    <row r="40" spans="1:14" hidden="1" x14ac:dyDescent="0.2">
      <c r="A40" s="10">
        <v>0</v>
      </c>
      <c r="B40" s="11" t="s">
        <v>12</v>
      </c>
      <c r="C40" s="75" t="s">
        <v>119</v>
      </c>
      <c r="D40" s="82">
        <v>40</v>
      </c>
      <c r="E40" s="9" t="s">
        <v>119</v>
      </c>
      <c r="F40" s="13" t="s">
        <v>119</v>
      </c>
      <c r="G40" s="27" t="s">
        <v>119</v>
      </c>
      <c r="H40" s="24" t="s">
        <v>119</v>
      </c>
      <c r="I40" s="24" t="s">
        <v>119</v>
      </c>
    </row>
    <row r="41" spans="1:14" hidden="1" x14ac:dyDescent="0.2">
      <c r="A41" s="10">
        <v>0</v>
      </c>
      <c r="B41" s="26" t="s">
        <v>54</v>
      </c>
      <c r="C41" s="27" t="s">
        <v>119</v>
      </c>
      <c r="D41" s="27">
        <v>150</v>
      </c>
      <c r="E41" s="27" t="s">
        <v>119</v>
      </c>
      <c r="F41" s="70" t="s">
        <v>119</v>
      </c>
      <c r="G41" s="27" t="s">
        <v>119</v>
      </c>
      <c r="H41" s="27" t="s">
        <v>119</v>
      </c>
      <c r="I41" s="27" t="s">
        <v>119</v>
      </c>
    </row>
    <row r="42" spans="1:14" x14ac:dyDescent="0.2">
      <c r="A42" s="10">
        <v>1</v>
      </c>
      <c r="B42" s="26" t="s">
        <v>149</v>
      </c>
      <c r="C42" s="27" t="s">
        <v>119</v>
      </c>
      <c r="D42" s="27" t="s">
        <v>119</v>
      </c>
      <c r="E42" s="27" t="s">
        <v>119</v>
      </c>
      <c r="F42" s="71" t="s">
        <v>119</v>
      </c>
      <c r="G42" s="27">
        <v>261.78899999999885</v>
      </c>
      <c r="H42" s="27" t="s">
        <v>119</v>
      </c>
      <c r="I42" s="27">
        <v>1.3751068226749006</v>
      </c>
    </row>
    <row r="43" spans="1:14" hidden="1" x14ac:dyDescent="0.2">
      <c r="A43" s="10">
        <v>0</v>
      </c>
      <c r="B43" s="26" t="s">
        <v>217</v>
      </c>
      <c r="C43" s="27" t="s">
        <v>119</v>
      </c>
      <c r="D43" s="27">
        <v>2.4</v>
      </c>
      <c r="E43" s="27"/>
      <c r="F43" s="71">
        <v>8.4150000000000009</v>
      </c>
      <c r="G43" s="27">
        <v>20.196000000000002</v>
      </c>
      <c r="H43" s="27" t="s">
        <v>119</v>
      </c>
      <c r="I43" s="27">
        <v>0.10608412649401777</v>
      </c>
    </row>
    <row r="44" spans="1:14" hidden="1" x14ac:dyDescent="0.2">
      <c r="A44" s="10">
        <v>0</v>
      </c>
      <c r="B44" s="26" t="s">
        <v>218</v>
      </c>
      <c r="C44" s="27" t="s">
        <v>119</v>
      </c>
      <c r="D44" s="27">
        <v>0.4</v>
      </c>
      <c r="E44" s="27"/>
      <c r="F44" s="71">
        <v>200.94</v>
      </c>
      <c r="G44" s="27">
        <v>80.376000000000005</v>
      </c>
      <c r="H44" s="27" t="s">
        <v>119</v>
      </c>
      <c r="I44" s="27">
        <v>0.42219339230952529</v>
      </c>
    </row>
    <row r="45" spans="1:14" hidden="1" x14ac:dyDescent="0.2">
      <c r="A45" s="10">
        <v>0</v>
      </c>
      <c r="B45" s="26" t="s">
        <v>219</v>
      </c>
      <c r="C45" s="27" t="s">
        <v>119</v>
      </c>
      <c r="D45" s="27">
        <v>30</v>
      </c>
      <c r="E45" s="27"/>
      <c r="F45" s="71">
        <v>5.3738999999999999</v>
      </c>
      <c r="G45" s="27">
        <v>161.21699999999998</v>
      </c>
      <c r="H45" s="27" t="s">
        <v>119</v>
      </c>
      <c r="I45" s="27">
        <v>0.84682930387136368</v>
      </c>
      <c r="M45" s="10">
        <v>100</v>
      </c>
    </row>
    <row r="46" spans="1:14" x14ac:dyDescent="0.2">
      <c r="A46" s="10">
        <v>1</v>
      </c>
      <c r="B46" s="26" t="s">
        <v>220</v>
      </c>
      <c r="C46" s="27" t="s">
        <v>119</v>
      </c>
      <c r="D46" s="27">
        <v>6300</v>
      </c>
      <c r="E46" s="27"/>
      <c r="F46" s="71">
        <v>5.9697E-2</v>
      </c>
      <c r="G46" s="27">
        <v>376.09109999999998</v>
      </c>
      <c r="H46" s="27" t="s">
        <v>119</v>
      </c>
      <c r="I46" s="27">
        <v>1.9755048438143334</v>
      </c>
    </row>
    <row r="47" spans="1:14" x14ac:dyDescent="0.2">
      <c r="A47" s="10">
        <v>1</v>
      </c>
      <c r="B47" s="26" t="s">
        <v>158</v>
      </c>
      <c r="C47" s="27" t="s">
        <v>119</v>
      </c>
      <c r="D47" s="27">
        <v>3077</v>
      </c>
      <c r="E47" s="27"/>
      <c r="F47" s="71">
        <v>0.56279999999999997</v>
      </c>
      <c r="G47" s="27">
        <v>1731.7356</v>
      </c>
      <c r="H47" s="27" t="s">
        <v>119</v>
      </c>
      <c r="I47" s="27">
        <v>9.0963388019703775</v>
      </c>
    </row>
    <row r="48" spans="1:14" s="176" customFormat="1" x14ac:dyDescent="0.2">
      <c r="A48" s="10">
        <v>1</v>
      </c>
      <c r="B48" s="26" t="s">
        <v>221</v>
      </c>
      <c r="C48" s="27" t="s">
        <v>119</v>
      </c>
      <c r="D48" s="27">
        <v>12600</v>
      </c>
      <c r="E48" s="27"/>
      <c r="F48" s="71">
        <v>4.8581792713069338E-2</v>
      </c>
      <c r="G48" s="27">
        <v>612.13058818467368</v>
      </c>
      <c r="H48" s="27" t="s">
        <v>119</v>
      </c>
      <c r="I48" s="27">
        <v>3.2153564442384841</v>
      </c>
      <c r="L48" s="10">
        <f>SUBTOTAL(9,G50:G74)</f>
        <v>7520.5137218390819</v>
      </c>
      <c r="M48" s="10"/>
      <c r="N48" s="10" t="e">
        <v>#VALUE!</v>
      </c>
    </row>
    <row r="49" spans="1:13" x14ac:dyDescent="0.2">
      <c r="A49" s="10">
        <v>1</v>
      </c>
      <c r="B49" s="43" t="s">
        <v>159</v>
      </c>
      <c r="C49" s="91" t="s">
        <v>119</v>
      </c>
      <c r="D49" s="91" t="s">
        <v>119</v>
      </c>
      <c r="E49" s="91"/>
      <c r="F49" s="93" t="s">
        <v>119</v>
      </c>
      <c r="G49" s="91" t="s">
        <v>119</v>
      </c>
      <c r="H49" s="91">
        <v>7520.5137218390819</v>
      </c>
      <c r="I49" s="27" t="s">
        <v>119</v>
      </c>
      <c r="M49" s="10" t="e">
        <v>#VALUE!</v>
      </c>
    </row>
    <row r="50" spans="1:13" x14ac:dyDescent="0.2">
      <c r="A50" s="10">
        <v>1</v>
      </c>
      <c r="B50" s="26" t="s">
        <v>160</v>
      </c>
      <c r="C50" s="27" t="s">
        <v>119</v>
      </c>
      <c r="D50" s="27">
        <v>1</v>
      </c>
      <c r="E50" s="27"/>
      <c r="F50" s="71">
        <v>45</v>
      </c>
      <c r="G50" s="27">
        <v>45</v>
      </c>
      <c r="H50" s="27" t="s">
        <v>119</v>
      </c>
      <c r="I50" s="27">
        <v>0.2363728308690235</v>
      </c>
      <c r="M50" s="10">
        <v>100</v>
      </c>
    </row>
    <row r="51" spans="1:13" x14ac:dyDescent="0.2">
      <c r="A51" s="10">
        <v>1</v>
      </c>
      <c r="B51" s="26" t="s">
        <v>222</v>
      </c>
      <c r="C51" s="27" t="s">
        <v>119</v>
      </c>
      <c r="D51" s="27">
        <v>900</v>
      </c>
      <c r="E51" s="27"/>
      <c r="F51" s="71">
        <v>0.1396</v>
      </c>
      <c r="G51" s="27">
        <v>125.64</v>
      </c>
      <c r="H51" s="27" t="s">
        <v>119</v>
      </c>
      <c r="I51" s="27">
        <v>0.65995294378631375</v>
      </c>
      <c r="L51" s="63"/>
      <c r="M51" s="10">
        <v>100</v>
      </c>
    </row>
    <row r="52" spans="1:13" x14ac:dyDescent="0.2">
      <c r="A52" s="10">
        <v>1</v>
      </c>
      <c r="B52" s="26" t="s">
        <v>161</v>
      </c>
      <c r="C52" s="27" t="s">
        <v>119</v>
      </c>
      <c r="D52" s="27">
        <v>195</v>
      </c>
      <c r="E52" s="27"/>
      <c r="F52" s="72">
        <v>0.2</v>
      </c>
      <c r="G52" s="27">
        <v>39</v>
      </c>
      <c r="H52" s="27" t="s">
        <v>119</v>
      </c>
      <c r="I52" s="27">
        <v>0.20485645341982039</v>
      </c>
      <c r="M52" s="10">
        <v>100</v>
      </c>
    </row>
    <row r="53" spans="1:13" x14ac:dyDescent="0.2">
      <c r="A53" s="10">
        <v>1</v>
      </c>
      <c r="B53" s="26" t="s">
        <v>162</v>
      </c>
      <c r="C53" s="27" t="s">
        <v>119</v>
      </c>
      <c r="D53" s="27">
        <v>1200000</v>
      </c>
      <c r="E53" s="27"/>
      <c r="F53" s="71">
        <v>2.5000000000000001E-4</v>
      </c>
      <c r="G53" s="27">
        <v>300</v>
      </c>
      <c r="H53" s="27" t="s">
        <v>119</v>
      </c>
      <c r="I53" s="27">
        <v>1.5758188724601569</v>
      </c>
      <c r="M53" s="10">
        <v>100</v>
      </c>
    </row>
    <row r="54" spans="1:13" x14ac:dyDescent="0.2">
      <c r="A54" s="10">
        <v>1</v>
      </c>
      <c r="B54" s="26" t="s">
        <v>163</v>
      </c>
      <c r="C54" s="27" t="s">
        <v>119</v>
      </c>
      <c r="D54" s="27">
        <v>20000</v>
      </c>
      <c r="E54" s="27"/>
      <c r="F54" s="71">
        <v>0.1</v>
      </c>
      <c r="G54" s="27">
        <v>2000</v>
      </c>
      <c r="H54" s="27" t="s">
        <v>119</v>
      </c>
      <c r="I54" s="27">
        <v>10.50545914973438</v>
      </c>
      <c r="M54" s="10">
        <v>100</v>
      </c>
    </row>
    <row r="55" spans="1:13" x14ac:dyDescent="0.2">
      <c r="A55" s="10">
        <v>1</v>
      </c>
      <c r="B55" s="11" t="s">
        <v>164</v>
      </c>
      <c r="C55" s="75" t="s">
        <v>119</v>
      </c>
      <c r="D55" s="7">
        <v>902.5</v>
      </c>
      <c r="E55" s="9" t="s">
        <v>119</v>
      </c>
      <c r="F55" s="195">
        <v>4.5444252873563222</v>
      </c>
      <c r="G55" s="27">
        <v>4101.3438218390811</v>
      </c>
      <c r="H55" s="9" t="s">
        <v>119</v>
      </c>
      <c r="I55" s="24">
        <v>21.543249989672972</v>
      </c>
    </row>
    <row r="56" spans="1:13" hidden="1" x14ac:dyDescent="0.2">
      <c r="A56" s="10">
        <v>0</v>
      </c>
      <c r="B56" s="11">
        <v>0</v>
      </c>
      <c r="C56" s="75" t="s">
        <v>119</v>
      </c>
      <c r="D56" s="7" t="s">
        <v>119</v>
      </c>
      <c r="E56" s="9" t="s">
        <v>119</v>
      </c>
      <c r="F56" s="9" t="s">
        <v>119</v>
      </c>
      <c r="G56" s="7" t="s">
        <v>119</v>
      </c>
      <c r="H56" s="9" t="s">
        <v>119</v>
      </c>
      <c r="I56" s="24" t="s">
        <v>119</v>
      </c>
    </row>
    <row r="57" spans="1:13" hidden="1" x14ac:dyDescent="0.2">
      <c r="A57" s="10">
        <v>0</v>
      </c>
      <c r="B57" s="11">
        <v>0</v>
      </c>
      <c r="C57" s="75" t="s">
        <v>119</v>
      </c>
      <c r="D57" s="7" t="s">
        <v>119</v>
      </c>
      <c r="E57" s="9" t="s">
        <v>119</v>
      </c>
      <c r="F57" s="9" t="s">
        <v>119</v>
      </c>
      <c r="G57" s="7" t="s">
        <v>119</v>
      </c>
      <c r="H57" s="9" t="s">
        <v>119</v>
      </c>
      <c r="I57" s="24" t="s">
        <v>119</v>
      </c>
    </row>
    <row r="58" spans="1:13" hidden="1" x14ac:dyDescent="0.2">
      <c r="A58" s="10">
        <v>0</v>
      </c>
      <c r="B58" s="11">
        <v>0</v>
      </c>
      <c r="C58" s="75" t="s">
        <v>119</v>
      </c>
      <c r="D58" s="7" t="s">
        <v>119</v>
      </c>
      <c r="E58" s="9" t="s">
        <v>119</v>
      </c>
      <c r="F58" s="9" t="s">
        <v>119</v>
      </c>
      <c r="G58" s="7" t="s">
        <v>119</v>
      </c>
      <c r="H58" s="9" t="s">
        <v>119</v>
      </c>
      <c r="I58" s="24" t="s">
        <v>119</v>
      </c>
    </row>
    <row r="59" spans="1:13" hidden="1" x14ac:dyDescent="0.2">
      <c r="A59" s="10">
        <v>0</v>
      </c>
      <c r="B59" s="11">
        <v>0</v>
      </c>
      <c r="C59" s="75" t="s">
        <v>119</v>
      </c>
      <c r="D59" s="7" t="s">
        <v>119</v>
      </c>
      <c r="E59" s="9" t="s">
        <v>119</v>
      </c>
      <c r="F59" s="9" t="s">
        <v>119</v>
      </c>
      <c r="G59" s="7" t="s">
        <v>119</v>
      </c>
      <c r="H59" s="9" t="s">
        <v>119</v>
      </c>
      <c r="I59" s="24" t="s">
        <v>119</v>
      </c>
    </row>
    <row r="60" spans="1:13" hidden="1" x14ac:dyDescent="0.2">
      <c r="A60" s="10">
        <v>0</v>
      </c>
      <c r="B60" s="11">
        <v>0</v>
      </c>
      <c r="C60" s="75" t="s">
        <v>119</v>
      </c>
      <c r="D60" s="7" t="s">
        <v>119</v>
      </c>
      <c r="E60" s="9" t="s">
        <v>119</v>
      </c>
      <c r="F60" s="9" t="s">
        <v>119</v>
      </c>
      <c r="G60" s="7" t="s">
        <v>119</v>
      </c>
      <c r="H60" s="9" t="s">
        <v>119</v>
      </c>
      <c r="I60" s="24" t="s">
        <v>119</v>
      </c>
    </row>
    <row r="61" spans="1:13" hidden="1" x14ac:dyDescent="0.2">
      <c r="A61" s="10">
        <v>0</v>
      </c>
      <c r="B61" s="11">
        <v>0</v>
      </c>
      <c r="C61" s="75" t="s">
        <v>119</v>
      </c>
      <c r="D61" s="7" t="s">
        <v>119</v>
      </c>
      <c r="E61" s="9" t="s">
        <v>119</v>
      </c>
      <c r="F61" s="9" t="s">
        <v>119</v>
      </c>
      <c r="G61" s="7" t="s">
        <v>119</v>
      </c>
      <c r="H61" s="9" t="s">
        <v>119</v>
      </c>
      <c r="I61" s="24" t="s">
        <v>119</v>
      </c>
    </row>
    <row r="62" spans="1:13" hidden="1" x14ac:dyDescent="0.2">
      <c r="A62" s="10">
        <v>0</v>
      </c>
      <c r="B62" s="11">
        <v>0</v>
      </c>
      <c r="C62" s="75" t="s">
        <v>119</v>
      </c>
      <c r="D62" s="7" t="s">
        <v>119</v>
      </c>
      <c r="E62" s="9" t="s">
        <v>119</v>
      </c>
      <c r="F62" s="9" t="s">
        <v>119</v>
      </c>
      <c r="G62" s="7" t="s">
        <v>119</v>
      </c>
      <c r="H62" s="9" t="s">
        <v>119</v>
      </c>
      <c r="I62" s="24" t="s">
        <v>119</v>
      </c>
    </row>
    <row r="63" spans="1:13" hidden="1" x14ac:dyDescent="0.2">
      <c r="A63" s="10">
        <v>0</v>
      </c>
      <c r="B63" s="11">
        <v>0</v>
      </c>
      <c r="C63" s="75" t="s">
        <v>119</v>
      </c>
      <c r="D63" s="7" t="s">
        <v>119</v>
      </c>
      <c r="E63" s="9" t="s">
        <v>119</v>
      </c>
      <c r="F63" s="9" t="s">
        <v>119</v>
      </c>
      <c r="G63" s="7" t="s">
        <v>119</v>
      </c>
      <c r="H63" s="9" t="s">
        <v>119</v>
      </c>
      <c r="I63" s="24" t="s">
        <v>119</v>
      </c>
    </row>
    <row r="64" spans="1:13" hidden="1" x14ac:dyDescent="0.2">
      <c r="A64" s="10">
        <v>0</v>
      </c>
      <c r="B64" s="11">
        <v>0</v>
      </c>
      <c r="C64" s="75" t="s">
        <v>119</v>
      </c>
      <c r="D64" s="7" t="s">
        <v>119</v>
      </c>
      <c r="E64" s="9" t="s">
        <v>119</v>
      </c>
      <c r="F64" s="9" t="s">
        <v>119</v>
      </c>
      <c r="G64" s="7" t="s">
        <v>119</v>
      </c>
      <c r="H64" s="9" t="s">
        <v>119</v>
      </c>
      <c r="I64" s="24" t="s">
        <v>119</v>
      </c>
    </row>
    <row r="65" spans="1:13" hidden="1" x14ac:dyDescent="0.2">
      <c r="A65" s="10">
        <v>0</v>
      </c>
      <c r="B65" s="11">
        <v>0</v>
      </c>
      <c r="C65" s="75" t="s">
        <v>119</v>
      </c>
      <c r="D65" s="7" t="s">
        <v>119</v>
      </c>
      <c r="E65" s="9" t="s">
        <v>119</v>
      </c>
      <c r="F65" s="9" t="s">
        <v>119</v>
      </c>
      <c r="G65" s="7" t="s">
        <v>119</v>
      </c>
      <c r="H65" s="9" t="s">
        <v>119</v>
      </c>
      <c r="I65" s="24" t="s">
        <v>119</v>
      </c>
    </row>
    <row r="66" spans="1:13" hidden="1" x14ac:dyDescent="0.2">
      <c r="A66" s="10">
        <v>0</v>
      </c>
      <c r="B66" s="11">
        <v>0</v>
      </c>
      <c r="C66" s="75" t="s">
        <v>119</v>
      </c>
      <c r="D66" s="7" t="s">
        <v>119</v>
      </c>
      <c r="E66" s="9" t="s">
        <v>119</v>
      </c>
      <c r="F66" s="9" t="s">
        <v>119</v>
      </c>
      <c r="G66" s="7" t="s">
        <v>119</v>
      </c>
      <c r="H66" s="9" t="s">
        <v>119</v>
      </c>
      <c r="I66" s="24" t="s">
        <v>119</v>
      </c>
    </row>
    <row r="67" spans="1:13" hidden="1" x14ac:dyDescent="0.2">
      <c r="A67" s="10">
        <v>0</v>
      </c>
      <c r="B67" s="11">
        <v>0</v>
      </c>
      <c r="C67" s="75" t="s">
        <v>119</v>
      </c>
      <c r="D67" s="7" t="s">
        <v>119</v>
      </c>
      <c r="E67" s="9" t="s">
        <v>119</v>
      </c>
      <c r="F67" s="9" t="s">
        <v>119</v>
      </c>
      <c r="G67" s="7" t="s">
        <v>119</v>
      </c>
      <c r="H67" s="9" t="s">
        <v>119</v>
      </c>
      <c r="I67" s="24" t="s">
        <v>119</v>
      </c>
    </row>
    <row r="68" spans="1:13" hidden="1" x14ac:dyDescent="0.2">
      <c r="A68" s="10">
        <v>0</v>
      </c>
      <c r="B68" s="11">
        <v>0</v>
      </c>
      <c r="C68" s="75" t="s">
        <v>119</v>
      </c>
      <c r="D68" s="7" t="s">
        <v>119</v>
      </c>
      <c r="E68" s="9" t="s">
        <v>119</v>
      </c>
      <c r="F68" s="9" t="s">
        <v>119</v>
      </c>
      <c r="G68" s="7" t="s">
        <v>119</v>
      </c>
      <c r="H68" s="9" t="s">
        <v>119</v>
      </c>
      <c r="I68" s="24" t="s">
        <v>119</v>
      </c>
    </row>
    <row r="69" spans="1:13" hidden="1" x14ac:dyDescent="0.2">
      <c r="A69" s="10">
        <v>0</v>
      </c>
      <c r="B69" s="11">
        <v>0</v>
      </c>
      <c r="C69" s="75" t="s">
        <v>119</v>
      </c>
      <c r="D69" s="7" t="s">
        <v>119</v>
      </c>
      <c r="E69" s="9" t="s">
        <v>119</v>
      </c>
      <c r="F69" s="9" t="s">
        <v>119</v>
      </c>
      <c r="G69" s="7" t="s">
        <v>119</v>
      </c>
      <c r="H69" s="9" t="s">
        <v>119</v>
      </c>
      <c r="I69" s="24" t="s">
        <v>119</v>
      </c>
    </row>
    <row r="70" spans="1:13" hidden="1" x14ac:dyDescent="0.2">
      <c r="A70" s="10">
        <v>0</v>
      </c>
      <c r="B70" s="11">
        <v>0</v>
      </c>
      <c r="C70" s="75" t="s">
        <v>119</v>
      </c>
      <c r="D70" s="7" t="s">
        <v>119</v>
      </c>
      <c r="E70" s="9" t="s">
        <v>119</v>
      </c>
      <c r="F70" s="9" t="s">
        <v>119</v>
      </c>
      <c r="G70" s="7" t="s">
        <v>119</v>
      </c>
      <c r="H70" s="9" t="s">
        <v>119</v>
      </c>
      <c r="I70" s="24" t="s">
        <v>119</v>
      </c>
    </row>
    <row r="71" spans="1:13" hidden="1" x14ac:dyDescent="0.2">
      <c r="A71" s="10">
        <v>0</v>
      </c>
      <c r="B71" s="11">
        <v>0</v>
      </c>
      <c r="C71" s="75" t="s">
        <v>119</v>
      </c>
      <c r="D71" s="7" t="s">
        <v>119</v>
      </c>
      <c r="E71" s="9" t="s">
        <v>119</v>
      </c>
      <c r="F71" s="9" t="s">
        <v>119</v>
      </c>
      <c r="G71" s="7" t="s">
        <v>119</v>
      </c>
      <c r="H71" s="9" t="s">
        <v>119</v>
      </c>
      <c r="I71" s="24" t="s">
        <v>119</v>
      </c>
    </row>
    <row r="72" spans="1:13" hidden="1" x14ac:dyDescent="0.2">
      <c r="A72" s="10">
        <v>0</v>
      </c>
      <c r="B72" s="11">
        <v>0</v>
      </c>
      <c r="C72" s="75" t="s">
        <v>119</v>
      </c>
      <c r="D72" s="7" t="s">
        <v>119</v>
      </c>
      <c r="E72" s="9" t="s">
        <v>119</v>
      </c>
      <c r="F72" s="9" t="s">
        <v>119</v>
      </c>
      <c r="G72" s="7" t="s">
        <v>119</v>
      </c>
      <c r="H72" s="9" t="s">
        <v>119</v>
      </c>
      <c r="I72" s="24" t="s">
        <v>119</v>
      </c>
    </row>
    <row r="73" spans="1:13" x14ac:dyDescent="0.2">
      <c r="A73" s="10">
        <v>1</v>
      </c>
      <c r="B73" s="11" t="s">
        <v>165</v>
      </c>
      <c r="C73" s="9" t="s">
        <v>119</v>
      </c>
      <c r="D73" s="26" t="s">
        <v>119</v>
      </c>
      <c r="E73" s="77" t="s">
        <v>119</v>
      </c>
      <c r="F73" s="71" t="s">
        <v>119</v>
      </c>
      <c r="G73" s="30">
        <v>907.52</v>
      </c>
      <c r="H73" s="24" t="s">
        <v>119</v>
      </c>
      <c r="I73" s="24">
        <v>4.766957143783471</v>
      </c>
      <c r="M73" s="10">
        <v>100</v>
      </c>
    </row>
    <row r="74" spans="1:13" x14ac:dyDescent="0.2">
      <c r="A74" s="10">
        <v>1</v>
      </c>
      <c r="B74" s="26" t="s">
        <v>166</v>
      </c>
      <c r="C74" s="24" t="s">
        <v>119</v>
      </c>
      <c r="D74" s="27" t="s">
        <v>119</v>
      </c>
      <c r="E74" s="27"/>
      <c r="F74" s="71" t="s">
        <v>119</v>
      </c>
      <c r="G74" s="27">
        <v>2.0099</v>
      </c>
      <c r="H74" s="27" t="s">
        <v>119</v>
      </c>
      <c r="I74" s="27">
        <v>1.0557461172525564E-2</v>
      </c>
      <c r="M74" s="10">
        <v>100</v>
      </c>
    </row>
    <row r="75" spans="1:13" x14ac:dyDescent="0.2">
      <c r="A75" s="10">
        <v>1</v>
      </c>
      <c r="B75" s="94" t="s">
        <v>167</v>
      </c>
      <c r="C75" s="95" t="s">
        <v>119</v>
      </c>
      <c r="D75" s="91" t="s">
        <v>119</v>
      </c>
      <c r="E75" s="91"/>
      <c r="F75" s="93" t="s">
        <v>119</v>
      </c>
      <c r="G75" s="91" t="s">
        <v>119</v>
      </c>
      <c r="H75" s="91">
        <v>84.166666666666657</v>
      </c>
      <c r="I75" s="91" t="s">
        <v>119</v>
      </c>
      <c r="L75" s="63">
        <f>SUM(G76:G81)</f>
        <v>84.166666666666657</v>
      </c>
    </row>
    <row r="76" spans="1:13" x14ac:dyDescent="0.2">
      <c r="A76" s="10">
        <v>1</v>
      </c>
      <c r="B76" s="26" t="s">
        <v>223</v>
      </c>
      <c r="C76" s="24" t="s">
        <v>119</v>
      </c>
      <c r="D76" s="27">
        <v>0.5</v>
      </c>
      <c r="E76" s="27" t="s">
        <v>119</v>
      </c>
      <c r="F76" s="71" t="s">
        <v>119</v>
      </c>
      <c r="G76" s="27">
        <v>84.166666666666657</v>
      </c>
      <c r="H76" s="27" t="s">
        <v>119</v>
      </c>
      <c r="I76" s="27">
        <v>0.44210473921798843</v>
      </c>
    </row>
    <row r="77" spans="1:13" hidden="1" x14ac:dyDescent="0.2">
      <c r="A77" s="10">
        <v>0</v>
      </c>
      <c r="B77" s="26">
        <v>0</v>
      </c>
      <c r="C77" s="24" t="s">
        <v>119</v>
      </c>
      <c r="D77" s="27" t="s">
        <v>119</v>
      </c>
      <c r="E77" s="27"/>
      <c r="F77" s="27" t="s">
        <v>119</v>
      </c>
      <c r="G77" s="27" t="s">
        <v>119</v>
      </c>
      <c r="H77" s="27" t="s">
        <v>119</v>
      </c>
      <c r="I77" s="27" t="s">
        <v>119</v>
      </c>
    </row>
    <row r="78" spans="1:13" hidden="1" x14ac:dyDescent="0.2">
      <c r="A78" s="10">
        <v>0</v>
      </c>
      <c r="B78" s="26">
        <v>0</v>
      </c>
      <c r="C78" s="24" t="s">
        <v>119</v>
      </c>
      <c r="D78" s="27" t="s">
        <v>119</v>
      </c>
      <c r="E78" s="27"/>
      <c r="F78" s="27" t="s">
        <v>119</v>
      </c>
      <c r="G78" s="27" t="s">
        <v>119</v>
      </c>
      <c r="H78" s="27" t="s">
        <v>119</v>
      </c>
      <c r="I78" s="27" t="s">
        <v>119</v>
      </c>
    </row>
    <row r="79" spans="1:13" hidden="1" x14ac:dyDescent="0.2">
      <c r="A79" s="10">
        <v>0</v>
      </c>
      <c r="B79" s="26">
        <v>0</v>
      </c>
      <c r="C79" s="24" t="s">
        <v>119</v>
      </c>
      <c r="D79" s="27" t="s">
        <v>119</v>
      </c>
      <c r="E79" s="27" t="s">
        <v>119</v>
      </c>
      <c r="F79" s="27" t="s">
        <v>119</v>
      </c>
      <c r="G79" s="27" t="s">
        <v>119</v>
      </c>
      <c r="H79" s="27" t="s">
        <v>119</v>
      </c>
      <c r="I79" s="27" t="s">
        <v>119</v>
      </c>
    </row>
    <row r="80" spans="1:13" hidden="1" x14ac:dyDescent="0.2">
      <c r="A80" s="10">
        <v>0</v>
      </c>
      <c r="B80" s="26">
        <v>0</v>
      </c>
      <c r="C80" s="24" t="s">
        <v>119</v>
      </c>
      <c r="D80" s="27" t="s">
        <v>119</v>
      </c>
      <c r="E80" s="27" t="s">
        <v>119</v>
      </c>
      <c r="F80" s="27" t="s">
        <v>119</v>
      </c>
      <c r="G80" s="27" t="s">
        <v>119</v>
      </c>
      <c r="H80" s="27" t="s">
        <v>119</v>
      </c>
      <c r="I80" s="27" t="s">
        <v>119</v>
      </c>
    </row>
    <row r="81" spans="1:14" hidden="1" x14ac:dyDescent="0.2">
      <c r="A81" s="10">
        <v>0</v>
      </c>
      <c r="B81" s="11">
        <v>0</v>
      </c>
      <c r="C81" s="9" t="s">
        <v>119</v>
      </c>
      <c r="D81" s="26" t="s">
        <v>119</v>
      </c>
      <c r="E81" s="77" t="s">
        <v>119</v>
      </c>
      <c r="F81" s="75" t="s">
        <v>119</v>
      </c>
      <c r="G81" s="83" t="s">
        <v>119</v>
      </c>
      <c r="H81" s="9" t="s">
        <v>119</v>
      </c>
      <c r="I81" s="24" t="s">
        <v>119</v>
      </c>
    </row>
    <row r="82" spans="1:14" x14ac:dyDescent="0.2">
      <c r="A82" s="10">
        <v>1</v>
      </c>
      <c r="B82" s="94" t="s">
        <v>169</v>
      </c>
      <c r="C82" s="95" t="s">
        <v>119</v>
      </c>
      <c r="D82" s="91" t="s">
        <v>119</v>
      </c>
      <c r="E82" s="91"/>
      <c r="F82" s="93" t="s">
        <v>119</v>
      </c>
      <c r="G82" s="91" t="s">
        <v>119</v>
      </c>
      <c r="H82" s="91">
        <v>4162.598842938236</v>
      </c>
      <c r="I82" s="91" t="s">
        <v>119</v>
      </c>
      <c r="L82" s="63">
        <f>SUM(G83:G84)</f>
        <v>4162.598842938236</v>
      </c>
      <c r="N82" s="10">
        <v>99.235019979072064</v>
      </c>
    </row>
    <row r="83" spans="1:14" x14ac:dyDescent="0.2">
      <c r="A83" s="10">
        <v>1</v>
      </c>
      <c r="B83" s="31" t="s">
        <v>170</v>
      </c>
      <c r="C83" s="24" t="s">
        <v>119</v>
      </c>
      <c r="D83" s="27">
        <v>115.05108093590378</v>
      </c>
      <c r="E83" s="27"/>
      <c r="F83" s="71">
        <v>21.011301349935941</v>
      </c>
      <c r="G83" s="27">
        <v>2417.3729321801443</v>
      </c>
      <c r="H83" s="27" t="s">
        <v>119</v>
      </c>
      <c r="I83" s="27">
        <v>12.697806294346062</v>
      </c>
      <c r="M83" s="10">
        <v>97.431316347984037</v>
      </c>
    </row>
    <row r="84" spans="1:14" x14ac:dyDescent="0.2">
      <c r="A84" s="10">
        <v>1</v>
      </c>
      <c r="B84" s="31" t="s">
        <v>171</v>
      </c>
      <c r="C84" s="24" t="s">
        <v>119</v>
      </c>
      <c r="D84" s="27">
        <v>297.70917087106915</v>
      </c>
      <c r="E84" s="27"/>
      <c r="F84" s="71">
        <v>5.8621839080459761</v>
      </c>
      <c r="G84" s="27">
        <v>1745.2259107580915</v>
      </c>
      <c r="H84" s="27" t="s">
        <v>119</v>
      </c>
      <c r="I84" s="27">
        <v>9.1671997562635532</v>
      </c>
      <c r="M84" s="10">
        <v>101.84661117038574</v>
      </c>
    </row>
    <row r="85" spans="1:14" x14ac:dyDescent="0.2">
      <c r="A85" s="10">
        <v>1</v>
      </c>
      <c r="B85" s="94" t="s">
        <v>172</v>
      </c>
      <c r="C85" s="95" t="s">
        <v>119</v>
      </c>
      <c r="D85" s="91" t="s">
        <v>119</v>
      </c>
      <c r="E85" s="91"/>
      <c r="F85" s="93" t="s">
        <v>119</v>
      </c>
      <c r="G85" s="91" t="s">
        <v>119</v>
      </c>
      <c r="H85" s="91">
        <v>1453.3737611381493</v>
      </c>
      <c r="I85" s="91" t="s">
        <v>119</v>
      </c>
      <c r="L85" s="63">
        <f>SUM(G86:G91)</f>
        <v>1453.3737611381493</v>
      </c>
      <c r="N85" s="10">
        <v>100.70342618803511</v>
      </c>
    </row>
    <row r="86" spans="1:14" hidden="1" x14ac:dyDescent="0.2">
      <c r="A86" s="10">
        <v>0</v>
      </c>
      <c r="B86" s="12" t="s">
        <v>173</v>
      </c>
      <c r="C86" s="9" t="s">
        <v>119</v>
      </c>
      <c r="D86" s="76" t="s">
        <v>119</v>
      </c>
      <c r="E86" s="77" t="s">
        <v>119</v>
      </c>
      <c r="F86" s="84" t="s">
        <v>119</v>
      </c>
      <c r="G86" s="8" t="s">
        <v>119</v>
      </c>
      <c r="H86" s="9" t="s">
        <v>119</v>
      </c>
      <c r="I86" s="24" t="s">
        <v>119</v>
      </c>
    </row>
    <row r="87" spans="1:14" x14ac:dyDescent="0.2">
      <c r="A87" s="10">
        <v>1</v>
      </c>
      <c r="B87" s="31" t="s">
        <v>174</v>
      </c>
      <c r="C87" s="24" t="s">
        <v>119</v>
      </c>
      <c r="D87" s="27" t="s">
        <v>119</v>
      </c>
      <c r="E87" s="27"/>
      <c r="F87" s="71" t="s">
        <v>119</v>
      </c>
      <c r="G87" s="27">
        <v>578.02293516215775</v>
      </c>
      <c r="H87" s="27" t="s">
        <v>119</v>
      </c>
      <c r="I87" s="27">
        <v>3.0361981664778059</v>
      </c>
    </row>
    <row r="88" spans="1:14" x14ac:dyDescent="0.2">
      <c r="A88" s="10">
        <v>1</v>
      </c>
      <c r="B88" s="31" t="s">
        <v>175</v>
      </c>
      <c r="C88" s="24" t="s">
        <v>119</v>
      </c>
      <c r="D88" s="27" t="s">
        <v>119</v>
      </c>
      <c r="E88" s="27"/>
      <c r="F88" s="71" t="s">
        <v>119</v>
      </c>
      <c r="G88" s="27">
        <v>623.0231241730196</v>
      </c>
      <c r="H88" s="27" t="s">
        <v>119</v>
      </c>
      <c r="I88" s="27">
        <v>3.272571990169773</v>
      </c>
    </row>
    <row r="89" spans="1:14" x14ac:dyDescent="0.2">
      <c r="A89" s="10">
        <v>1</v>
      </c>
      <c r="B89" s="31" t="s">
        <v>176</v>
      </c>
      <c r="C89" s="24" t="s">
        <v>119</v>
      </c>
      <c r="D89" s="27" t="s">
        <v>119</v>
      </c>
      <c r="E89" s="27"/>
      <c r="F89" s="71" t="s">
        <v>119</v>
      </c>
      <c r="G89" s="27">
        <v>252.32770180297217</v>
      </c>
      <c r="H89" s="27" t="s">
        <v>119</v>
      </c>
      <c r="I89" s="27">
        <v>1.325409181818741</v>
      </c>
    </row>
    <row r="90" spans="1:14" hidden="1" x14ac:dyDescent="0.2">
      <c r="A90" s="10">
        <v>0</v>
      </c>
      <c r="B90" s="11">
        <v>0</v>
      </c>
      <c r="C90" s="9" t="s">
        <v>119</v>
      </c>
      <c r="D90" s="9" t="s">
        <v>119</v>
      </c>
      <c r="E90" s="77" t="s">
        <v>119</v>
      </c>
      <c r="F90" s="75" t="s">
        <v>119</v>
      </c>
      <c r="G90" s="27" t="s">
        <v>119</v>
      </c>
      <c r="H90" s="26" t="s">
        <v>119</v>
      </c>
      <c r="I90" s="24" t="s">
        <v>119</v>
      </c>
    </row>
    <row r="91" spans="1:14" hidden="1" x14ac:dyDescent="0.2">
      <c r="A91" s="10">
        <v>0</v>
      </c>
      <c r="B91" s="12" t="s">
        <v>177</v>
      </c>
      <c r="C91" s="9" t="s">
        <v>119</v>
      </c>
      <c r="D91" s="85" t="s">
        <v>119</v>
      </c>
      <c r="E91" s="77" t="s">
        <v>119</v>
      </c>
      <c r="F91" s="75" t="s">
        <v>119</v>
      </c>
      <c r="G91" s="86" t="s">
        <v>119</v>
      </c>
      <c r="H91" s="9" t="s">
        <v>119</v>
      </c>
      <c r="I91" s="24" t="s">
        <v>119</v>
      </c>
    </row>
    <row r="92" spans="1:14" x14ac:dyDescent="0.2">
      <c r="A92" s="10">
        <v>1</v>
      </c>
      <c r="B92" s="31" t="s">
        <v>178</v>
      </c>
      <c r="C92" s="24" t="s">
        <v>119</v>
      </c>
      <c r="D92" s="27" t="s">
        <v>119</v>
      </c>
      <c r="E92" s="27"/>
      <c r="F92" s="71" t="s">
        <v>119</v>
      </c>
      <c r="G92" s="27">
        <v>315.16574065452483</v>
      </c>
      <c r="H92" s="27" t="s">
        <v>119</v>
      </c>
      <c r="I92" s="27">
        <v>1.655480406920945</v>
      </c>
      <c r="L92" s="63">
        <f>+G92</f>
        <v>315.16574065452483</v>
      </c>
    </row>
    <row r="93" spans="1:14" hidden="1" x14ac:dyDescent="0.2">
      <c r="A93" s="10">
        <v>0</v>
      </c>
      <c r="B93" s="9">
        <v>0</v>
      </c>
      <c r="C93" s="9" t="s">
        <v>119</v>
      </c>
      <c r="D93" s="9" t="s">
        <v>119</v>
      </c>
      <c r="E93" s="77" t="s">
        <v>119</v>
      </c>
      <c r="F93" s="75" t="s">
        <v>119</v>
      </c>
      <c r="G93" s="27" t="s">
        <v>119</v>
      </c>
      <c r="H93" s="24" t="s">
        <v>119</v>
      </c>
      <c r="I93" s="24" t="s">
        <v>119</v>
      </c>
    </row>
    <row r="94" spans="1:14" x14ac:dyDescent="0.2">
      <c r="A94" s="10">
        <v>1</v>
      </c>
      <c r="B94" s="37" t="s">
        <v>4</v>
      </c>
      <c r="C94" s="38" t="s">
        <v>119</v>
      </c>
      <c r="D94" s="64" t="s">
        <v>119</v>
      </c>
      <c r="E94" s="65"/>
      <c r="F94" s="155" t="s">
        <v>119</v>
      </c>
      <c r="G94" s="39">
        <v>19037.720974342832</v>
      </c>
      <c r="H94" s="38" t="s">
        <v>119</v>
      </c>
      <c r="I94" s="38">
        <v>100.00000000000007</v>
      </c>
      <c r="K94" s="63"/>
      <c r="L94" s="63">
        <f>SUM(L31:L92)</f>
        <v>19037.720974342843</v>
      </c>
    </row>
    <row r="95" spans="1:14" hidden="1" x14ac:dyDescent="0.2">
      <c r="A95" s="10">
        <v>0</v>
      </c>
      <c r="B95" s="12" t="s">
        <v>49</v>
      </c>
      <c r="C95" s="9" t="s">
        <v>119</v>
      </c>
      <c r="D95" s="9" t="s">
        <v>119</v>
      </c>
      <c r="E95" s="77" t="s">
        <v>119</v>
      </c>
      <c r="F95" s="75" t="s">
        <v>119</v>
      </c>
      <c r="G95" s="27" t="s">
        <v>119</v>
      </c>
      <c r="H95" s="24" t="s">
        <v>119</v>
      </c>
      <c r="I95" s="9" t="s">
        <v>119</v>
      </c>
    </row>
    <row r="96" spans="1:14" hidden="1" x14ac:dyDescent="0.2">
      <c r="A96" s="10">
        <v>0</v>
      </c>
      <c r="B96" s="76">
        <v>0</v>
      </c>
      <c r="C96" s="9" t="s">
        <v>119</v>
      </c>
      <c r="D96" s="76" t="s">
        <v>119</v>
      </c>
      <c r="E96" s="77" t="s">
        <v>119</v>
      </c>
      <c r="F96" s="77" t="s">
        <v>119</v>
      </c>
      <c r="G96" s="78" t="s">
        <v>119</v>
      </c>
      <c r="H96" s="24" t="s">
        <v>119</v>
      </c>
      <c r="I96" s="9" t="s">
        <v>119</v>
      </c>
    </row>
    <row r="97" spans="1:12" hidden="1" x14ac:dyDescent="0.2">
      <c r="A97" s="10">
        <v>0</v>
      </c>
      <c r="B97" s="76">
        <v>0</v>
      </c>
      <c r="C97" s="9" t="s">
        <v>119</v>
      </c>
      <c r="D97" s="76" t="s">
        <v>119</v>
      </c>
      <c r="E97" s="77" t="s">
        <v>119</v>
      </c>
      <c r="F97" s="77" t="s">
        <v>119</v>
      </c>
      <c r="G97" s="78" t="s">
        <v>119</v>
      </c>
      <c r="H97" s="9" t="s">
        <v>119</v>
      </c>
      <c r="I97" s="9" t="s">
        <v>119</v>
      </c>
    </row>
    <row r="98" spans="1:12" hidden="1" x14ac:dyDescent="0.2">
      <c r="A98" s="10">
        <v>0</v>
      </c>
      <c r="B98" s="76">
        <v>0</v>
      </c>
      <c r="C98" s="9" t="s">
        <v>119</v>
      </c>
      <c r="D98" s="76" t="s">
        <v>119</v>
      </c>
      <c r="E98" s="77" t="s">
        <v>119</v>
      </c>
      <c r="F98" s="77" t="s">
        <v>119</v>
      </c>
      <c r="G98" s="78" t="s">
        <v>119</v>
      </c>
      <c r="H98" s="9" t="s">
        <v>119</v>
      </c>
      <c r="I98" s="9" t="s">
        <v>119</v>
      </c>
    </row>
    <row r="99" spans="1:12" x14ac:dyDescent="0.2">
      <c r="A99" s="10">
        <v>1</v>
      </c>
      <c r="B99" s="41" t="s">
        <v>5</v>
      </c>
      <c r="C99" s="42" t="s">
        <v>119</v>
      </c>
      <c r="D99" s="66" t="s">
        <v>119</v>
      </c>
      <c r="E99" s="66"/>
      <c r="F99" s="156" t="s">
        <v>119</v>
      </c>
      <c r="G99" s="41">
        <v>19037.720974342832</v>
      </c>
      <c r="H99" s="57" t="s">
        <v>119</v>
      </c>
      <c r="I99" s="57" t="s">
        <v>119</v>
      </c>
    </row>
    <row r="100" spans="1:12" x14ac:dyDescent="0.2">
      <c r="A100" s="10">
        <v>1</v>
      </c>
      <c r="B100" s="33" t="s">
        <v>179</v>
      </c>
      <c r="C100" s="42" t="s">
        <v>119</v>
      </c>
      <c r="D100" s="67" t="s">
        <v>119</v>
      </c>
      <c r="E100" s="59"/>
      <c r="F100" s="170">
        <v>0.95188604871714155</v>
      </c>
      <c r="G100" s="35" t="s">
        <v>119</v>
      </c>
      <c r="H100" s="59" t="s">
        <v>119</v>
      </c>
      <c r="I100" s="59" t="s">
        <v>119</v>
      </c>
    </row>
    <row r="101" spans="1:12" hidden="1" x14ac:dyDescent="0.2">
      <c r="A101" s="10">
        <v>0</v>
      </c>
      <c r="B101" s="12">
        <v>0</v>
      </c>
      <c r="C101" s="9" t="s">
        <v>119</v>
      </c>
      <c r="D101" s="26" t="s">
        <v>119</v>
      </c>
      <c r="E101" s="26" t="s">
        <v>119</v>
      </c>
      <c r="F101" s="27" t="s">
        <v>119</v>
      </c>
      <c r="G101" s="30" t="s">
        <v>119</v>
      </c>
      <c r="H101" s="9" t="s">
        <v>119</v>
      </c>
      <c r="I101" s="9" t="s">
        <v>119</v>
      </c>
    </row>
    <row r="102" spans="1:12" hidden="1" x14ac:dyDescent="0.2">
      <c r="A102" s="10">
        <v>0</v>
      </c>
      <c r="B102" s="12">
        <v>0</v>
      </c>
      <c r="C102" s="87" t="s">
        <v>119</v>
      </c>
      <c r="D102" s="25" t="s">
        <v>119</v>
      </c>
      <c r="E102" s="25" t="s">
        <v>119</v>
      </c>
      <c r="F102" s="25" t="s">
        <v>119</v>
      </c>
      <c r="G102" s="40" t="s">
        <v>119</v>
      </c>
      <c r="H102" s="9" t="s">
        <v>119</v>
      </c>
      <c r="I102" s="9" t="s">
        <v>119</v>
      </c>
    </row>
    <row r="103" spans="1:12" x14ac:dyDescent="0.2">
      <c r="A103" s="10">
        <v>1</v>
      </c>
      <c r="B103" s="43" t="s">
        <v>6</v>
      </c>
      <c r="C103" s="24" t="s">
        <v>119</v>
      </c>
      <c r="D103" s="24" t="s">
        <v>119</v>
      </c>
      <c r="E103" s="26"/>
      <c r="F103" s="71" t="s">
        <v>119</v>
      </c>
      <c r="G103" s="27" t="s">
        <v>119</v>
      </c>
      <c r="H103" s="24">
        <v>1662.1844751858662</v>
      </c>
      <c r="I103" s="24" t="s">
        <v>119</v>
      </c>
    </row>
    <row r="104" spans="1:12" hidden="1" x14ac:dyDescent="0.2">
      <c r="A104" s="10">
        <v>0</v>
      </c>
      <c r="B104" s="43" t="s">
        <v>180</v>
      </c>
      <c r="C104" s="24" t="s">
        <v>119</v>
      </c>
      <c r="D104" s="24" t="s">
        <v>119</v>
      </c>
      <c r="E104" s="26"/>
      <c r="F104" s="71" t="s">
        <v>119</v>
      </c>
      <c r="G104" s="27" t="s">
        <v>119</v>
      </c>
      <c r="H104" s="24">
        <v>1662.1844751858662</v>
      </c>
      <c r="I104" s="24" t="s">
        <v>119</v>
      </c>
    </row>
    <row r="105" spans="1:12" x14ac:dyDescent="0.2">
      <c r="A105" s="10">
        <v>1</v>
      </c>
      <c r="B105" s="26" t="s">
        <v>181</v>
      </c>
      <c r="C105" s="24" t="s">
        <v>119</v>
      </c>
      <c r="D105" s="271">
        <v>2417.3729321801443</v>
      </c>
      <c r="E105" s="271"/>
      <c r="F105" s="271">
        <v>0.27195433341851943</v>
      </c>
      <c r="G105" s="26">
        <v>54.390866683703884</v>
      </c>
      <c r="H105" s="24" t="s">
        <v>119</v>
      </c>
      <c r="I105" s="24" t="s">
        <v>119</v>
      </c>
    </row>
    <row r="106" spans="1:12" hidden="1" x14ac:dyDescent="0.2">
      <c r="A106" s="10">
        <v>0</v>
      </c>
      <c r="B106" s="26" t="s">
        <v>182</v>
      </c>
      <c r="C106" s="24" t="s">
        <v>119</v>
      </c>
      <c r="D106" s="26" t="s">
        <v>119</v>
      </c>
      <c r="E106" s="26"/>
      <c r="F106" s="26" t="s">
        <v>119</v>
      </c>
      <c r="G106" s="26" t="s">
        <v>119</v>
      </c>
      <c r="H106" s="24" t="s">
        <v>119</v>
      </c>
      <c r="I106" s="24" t="s">
        <v>119</v>
      </c>
    </row>
    <row r="107" spans="1:12" x14ac:dyDescent="0.2">
      <c r="A107" s="10">
        <v>1</v>
      </c>
      <c r="B107" s="11" t="s">
        <v>183</v>
      </c>
      <c r="C107" s="9" t="s">
        <v>119</v>
      </c>
      <c r="D107" s="76">
        <v>1</v>
      </c>
      <c r="E107" s="77" t="s">
        <v>119</v>
      </c>
      <c r="F107" s="26">
        <v>172.59</v>
      </c>
      <c r="G107" s="26">
        <v>172.59</v>
      </c>
      <c r="H107" s="9" t="s">
        <v>119</v>
      </c>
      <c r="I107" s="9" t="s">
        <v>119</v>
      </c>
    </row>
    <row r="108" spans="1:12" x14ac:dyDescent="0.2">
      <c r="A108" s="10">
        <v>1</v>
      </c>
      <c r="B108" s="11" t="s">
        <v>184</v>
      </c>
      <c r="C108" s="9" t="s">
        <v>119</v>
      </c>
      <c r="D108" s="76">
        <v>1</v>
      </c>
      <c r="E108" s="77" t="s">
        <v>119</v>
      </c>
      <c r="F108" s="271">
        <v>0.56755089230060951</v>
      </c>
      <c r="G108" s="26">
        <v>97.953608502162197</v>
      </c>
      <c r="H108" s="24" t="s">
        <v>119</v>
      </c>
      <c r="I108" s="9" t="s">
        <v>119</v>
      </c>
    </row>
    <row r="109" spans="1:12" x14ac:dyDescent="0.2">
      <c r="A109" s="10">
        <v>1</v>
      </c>
      <c r="B109" s="11" t="s">
        <v>185</v>
      </c>
      <c r="C109" s="9" t="s">
        <v>119</v>
      </c>
      <c r="D109" s="76">
        <v>1</v>
      </c>
      <c r="E109" s="77" t="s">
        <v>119</v>
      </c>
      <c r="F109" s="26">
        <v>1337.25</v>
      </c>
      <c r="G109" s="26">
        <v>1337.25</v>
      </c>
      <c r="H109" s="24" t="s">
        <v>119</v>
      </c>
      <c r="I109" s="9" t="s">
        <v>119</v>
      </c>
    </row>
    <row r="110" spans="1:12" hidden="1" x14ac:dyDescent="0.2">
      <c r="A110" s="10">
        <v>0</v>
      </c>
      <c r="B110" s="11" t="e">
        <v>#N/A</v>
      </c>
      <c r="C110" s="9" t="s">
        <v>119</v>
      </c>
      <c r="D110" s="76" t="s">
        <v>119</v>
      </c>
      <c r="E110" s="77" t="s">
        <v>119</v>
      </c>
      <c r="F110" s="77" t="s">
        <v>119</v>
      </c>
      <c r="G110" s="78" t="s">
        <v>119</v>
      </c>
      <c r="H110" s="9" t="s">
        <v>119</v>
      </c>
      <c r="I110" s="9" t="s">
        <v>119</v>
      </c>
    </row>
    <row r="111" spans="1:12" hidden="1" x14ac:dyDescent="0.2">
      <c r="A111" s="10">
        <v>0</v>
      </c>
      <c r="B111" s="88" t="s">
        <v>187</v>
      </c>
      <c r="C111" s="9" t="s">
        <v>119</v>
      </c>
      <c r="D111" s="76" t="s">
        <v>119</v>
      </c>
      <c r="E111" s="77" t="s">
        <v>119</v>
      </c>
      <c r="F111" s="85" t="s">
        <v>119</v>
      </c>
      <c r="G111" s="89" t="s">
        <v>119</v>
      </c>
      <c r="H111" s="24" t="s">
        <v>119</v>
      </c>
      <c r="I111" s="9" t="s">
        <v>119</v>
      </c>
    </row>
    <row r="112" spans="1:12" x14ac:dyDescent="0.2">
      <c r="A112" s="10">
        <v>1</v>
      </c>
      <c r="B112" s="33" t="s">
        <v>7</v>
      </c>
      <c r="C112" s="34" t="s">
        <v>119</v>
      </c>
      <c r="D112" s="34" t="s">
        <v>119</v>
      </c>
      <c r="E112" s="35"/>
      <c r="F112" s="157" t="s">
        <v>119</v>
      </c>
      <c r="G112" s="36">
        <v>17375.536499156966</v>
      </c>
      <c r="H112" s="35" t="s">
        <v>119</v>
      </c>
      <c r="I112" s="34" t="s">
        <v>119</v>
      </c>
      <c r="L112" s="63" t="e">
        <f>+L94-G105-G106</f>
        <v>#VALUE!</v>
      </c>
    </row>
    <row r="113" spans="1:13" x14ac:dyDescent="0.2">
      <c r="A113" s="10">
        <v>1</v>
      </c>
      <c r="B113" s="33" t="s">
        <v>8</v>
      </c>
      <c r="C113" s="42" t="s">
        <v>119</v>
      </c>
      <c r="D113" s="42" t="s">
        <v>119</v>
      </c>
      <c r="E113" s="41"/>
      <c r="F113" s="158">
        <v>0.86877682495784825</v>
      </c>
      <c r="G113" s="60" t="s">
        <v>119</v>
      </c>
      <c r="H113" s="42" t="s">
        <v>119</v>
      </c>
      <c r="I113" s="42" t="s">
        <v>119</v>
      </c>
      <c r="L113" s="244" t="e">
        <f>L112/G9-F113</f>
        <v>#VALUE!</v>
      </c>
      <c r="M113" s="10">
        <v>103.82505727376756</v>
      </c>
    </row>
    <row r="115" spans="1:13" x14ac:dyDescent="0.2">
      <c r="B115" s="176" t="s">
        <v>57</v>
      </c>
    </row>
  </sheetData>
  <autoFilter ref="A1:H113">
    <filterColumn colId="0">
      <filters>
        <filter val="1"/>
      </filters>
    </filterColumn>
  </autoFilter>
  <phoneticPr fontId="42" type="noConversion"/>
  <conditionalFormatting sqref="E25:E26 D22:D26 F22:I26 E22:E23 D20:I21 C33 D27:I27 I55:I73 D74:I80 I81 D82:I85 I86 D87:I89 I90:I91 I93 D92:I92 D31:I54 C3:I3 D55:H72">
    <cfRule type="cellIs" dxfId="25" priority="1" stopIfTrue="1" operator="equal">
      <formula>0</formula>
    </cfRule>
  </conditionalFormatting>
  <pageMargins left="0.75" right="0.75" top="1" bottom="1" header="0" footer="0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N115"/>
  <sheetViews>
    <sheetView topLeftCell="A17" workbookViewId="0"/>
  </sheetViews>
  <sheetFormatPr defaultRowHeight="12" x14ac:dyDescent="0.2"/>
  <cols>
    <col min="1" max="1" width="3.28515625" style="10" customWidth="1"/>
    <col min="2" max="2" width="40.7109375" style="10" customWidth="1"/>
    <col min="3" max="3" width="2.28515625" style="10" customWidth="1"/>
    <col min="4" max="4" width="10" style="10" customWidth="1"/>
    <col min="5" max="5" width="2.5703125" style="10" customWidth="1"/>
    <col min="6" max="6" width="9.7109375" style="10" customWidth="1"/>
    <col min="7" max="7" width="9.140625" style="10"/>
    <col min="8" max="8" width="7.140625" style="10" customWidth="1"/>
    <col min="9" max="9" width="9.140625" style="23"/>
    <col min="10" max="11" width="9.140625" style="10"/>
    <col min="12" max="14" width="9.140625" style="10" hidden="1" customWidth="1"/>
    <col min="15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10">
        <v>7</v>
      </c>
      <c r="H1" s="10">
        <v>8</v>
      </c>
    </row>
    <row r="2" spans="1:9" hidden="1" x14ac:dyDescent="0.2"/>
    <row r="3" spans="1:9" x14ac:dyDescent="0.2">
      <c r="A3" s="10">
        <v>1</v>
      </c>
      <c r="B3" s="95" t="s">
        <v>118</v>
      </c>
      <c r="C3" s="27" t="s">
        <v>119</v>
      </c>
      <c r="D3" s="27" t="s">
        <v>119</v>
      </c>
      <c r="E3" s="27"/>
      <c r="F3" s="27" t="s">
        <v>119</v>
      </c>
      <c r="G3" s="27" t="s">
        <v>119</v>
      </c>
      <c r="H3" s="27" t="s">
        <v>119</v>
      </c>
      <c r="I3" s="27" t="s">
        <v>119</v>
      </c>
    </row>
    <row r="4" spans="1:9" x14ac:dyDescent="0.2">
      <c r="A4" s="10">
        <v>1</v>
      </c>
      <c r="B4" s="95" t="s">
        <v>0</v>
      </c>
      <c r="C4" s="24" t="s">
        <v>119</v>
      </c>
      <c r="D4" s="24" t="s">
        <v>119</v>
      </c>
      <c r="E4" s="24"/>
      <c r="F4" s="24" t="s">
        <v>119</v>
      </c>
      <c r="G4" s="24" t="s">
        <v>119</v>
      </c>
      <c r="H4" s="24" t="s">
        <v>119</v>
      </c>
      <c r="I4" s="25" t="s">
        <v>119</v>
      </c>
    </row>
    <row r="5" spans="1:9" x14ac:dyDescent="0.2">
      <c r="A5" s="10">
        <v>1</v>
      </c>
      <c r="B5" s="24" t="s">
        <v>119</v>
      </c>
      <c r="C5" s="24" t="s">
        <v>119</v>
      </c>
      <c r="D5" s="61" t="s">
        <v>119</v>
      </c>
      <c r="E5" s="62"/>
      <c r="F5" s="62" t="s">
        <v>119</v>
      </c>
      <c r="G5" s="175" t="s">
        <v>120</v>
      </c>
      <c r="H5" s="62"/>
      <c r="I5" s="61" t="s">
        <v>119</v>
      </c>
    </row>
    <row r="6" spans="1:9" x14ac:dyDescent="0.2">
      <c r="A6" s="10">
        <v>1</v>
      </c>
      <c r="B6" s="79" t="s">
        <v>121</v>
      </c>
      <c r="C6" s="24" t="s">
        <v>119</v>
      </c>
      <c r="D6" s="61" t="s">
        <v>119</v>
      </c>
      <c r="E6" s="62"/>
      <c r="F6" s="62" t="s">
        <v>119</v>
      </c>
      <c r="G6" s="62" t="s">
        <v>119</v>
      </c>
      <c r="H6" s="62" t="s">
        <v>119</v>
      </c>
      <c r="I6" s="61" t="s">
        <v>119</v>
      </c>
    </row>
    <row r="7" spans="1:9" x14ac:dyDescent="0.2">
      <c r="A7" s="10">
        <v>1</v>
      </c>
      <c r="B7" s="95" t="s">
        <v>79</v>
      </c>
      <c r="C7" s="24" t="s">
        <v>119</v>
      </c>
      <c r="D7" s="61" t="s">
        <v>119</v>
      </c>
      <c r="E7" s="62"/>
      <c r="F7" s="62" t="s">
        <v>119</v>
      </c>
      <c r="G7" s="62" t="s">
        <v>119</v>
      </c>
      <c r="H7" s="62" t="s">
        <v>119</v>
      </c>
      <c r="I7" s="61" t="s">
        <v>119</v>
      </c>
    </row>
    <row r="8" spans="1:9" x14ac:dyDescent="0.2">
      <c r="A8" s="10">
        <v>1</v>
      </c>
      <c r="B8" s="24" t="s">
        <v>119</v>
      </c>
      <c r="C8" s="24" t="s">
        <v>119</v>
      </c>
      <c r="D8" s="61" t="s">
        <v>119</v>
      </c>
      <c r="E8" s="62"/>
      <c r="F8" s="62" t="s">
        <v>119</v>
      </c>
      <c r="G8" s="62" t="s">
        <v>119</v>
      </c>
      <c r="H8" s="62" t="s">
        <v>119</v>
      </c>
      <c r="I8" s="61" t="s">
        <v>119</v>
      </c>
    </row>
    <row r="9" spans="1:9" x14ac:dyDescent="0.2">
      <c r="A9" s="10">
        <v>1</v>
      </c>
      <c r="B9" s="95" t="s">
        <v>122</v>
      </c>
      <c r="C9" s="95" t="s">
        <v>119</v>
      </c>
      <c r="D9" s="101" t="s">
        <v>119</v>
      </c>
      <c r="E9" s="102"/>
      <c r="F9" s="102" t="s">
        <v>119</v>
      </c>
      <c r="G9" s="144">
        <v>25000</v>
      </c>
      <c r="H9" s="145" t="s">
        <v>1</v>
      </c>
      <c r="I9" s="61" t="s">
        <v>119</v>
      </c>
    </row>
    <row r="10" spans="1:9" x14ac:dyDescent="0.2">
      <c r="A10" s="10">
        <v>1</v>
      </c>
      <c r="B10" s="24" t="s">
        <v>119</v>
      </c>
      <c r="C10" s="24" t="s">
        <v>119</v>
      </c>
      <c r="D10" s="61" t="s">
        <v>119</v>
      </c>
      <c r="E10" s="62"/>
      <c r="F10" s="62" t="s">
        <v>119</v>
      </c>
      <c r="G10" s="96" t="s">
        <v>119</v>
      </c>
      <c r="H10" s="97" t="s">
        <v>119</v>
      </c>
      <c r="I10" s="61" t="s">
        <v>119</v>
      </c>
    </row>
    <row r="11" spans="1:9" x14ac:dyDescent="0.2">
      <c r="A11" s="10">
        <v>1</v>
      </c>
      <c r="B11" s="24" t="s">
        <v>123</v>
      </c>
      <c r="C11" s="24" t="s">
        <v>119</v>
      </c>
      <c r="D11" s="61" t="s">
        <v>119</v>
      </c>
      <c r="E11" s="62"/>
      <c r="F11" s="62" t="s">
        <v>119</v>
      </c>
      <c r="G11" s="96">
        <v>31250</v>
      </c>
      <c r="H11" s="97" t="s">
        <v>1</v>
      </c>
      <c r="I11" s="61" t="s">
        <v>119</v>
      </c>
    </row>
    <row r="12" spans="1:9" x14ac:dyDescent="0.2">
      <c r="A12" s="10">
        <v>1</v>
      </c>
      <c r="B12" s="24" t="s">
        <v>124</v>
      </c>
      <c r="C12" s="24" t="s">
        <v>119</v>
      </c>
      <c r="D12" s="61" t="s">
        <v>119</v>
      </c>
      <c r="E12" s="62"/>
      <c r="F12" s="62" t="s">
        <v>119</v>
      </c>
      <c r="G12" s="40">
        <v>20</v>
      </c>
      <c r="H12" s="73" t="s">
        <v>2</v>
      </c>
      <c r="I12" s="61" t="s">
        <v>119</v>
      </c>
    </row>
    <row r="13" spans="1:9" hidden="1" x14ac:dyDescent="0.2">
      <c r="A13" s="10">
        <v>0</v>
      </c>
      <c r="B13" s="24" t="s">
        <v>119</v>
      </c>
      <c r="C13" s="24" t="s">
        <v>119</v>
      </c>
      <c r="D13" s="61" t="s">
        <v>119</v>
      </c>
      <c r="E13" s="62" t="s">
        <v>119</v>
      </c>
      <c r="F13" s="62" t="s">
        <v>119</v>
      </c>
      <c r="G13" s="62" t="s">
        <v>119</v>
      </c>
      <c r="H13" s="62" t="s">
        <v>119</v>
      </c>
      <c r="I13" s="61" t="s">
        <v>119</v>
      </c>
    </row>
    <row r="14" spans="1:9" x14ac:dyDescent="0.2">
      <c r="A14" s="10">
        <v>1</v>
      </c>
      <c r="B14" s="24" t="s">
        <v>119</v>
      </c>
      <c r="C14" s="24" t="s">
        <v>119</v>
      </c>
      <c r="D14" s="61" t="s">
        <v>119</v>
      </c>
      <c r="E14" s="62"/>
      <c r="F14" s="62" t="s">
        <v>119</v>
      </c>
      <c r="G14" s="40" t="s">
        <v>119</v>
      </c>
      <c r="H14" s="73" t="s">
        <v>119</v>
      </c>
      <c r="I14" s="61" t="s">
        <v>119</v>
      </c>
    </row>
    <row r="15" spans="1:9" x14ac:dyDescent="0.2">
      <c r="A15" s="10">
        <v>1</v>
      </c>
      <c r="B15" s="24" t="s">
        <v>125</v>
      </c>
      <c r="C15" s="24" t="s">
        <v>119</v>
      </c>
      <c r="D15" s="61" t="s">
        <v>119</v>
      </c>
      <c r="E15" s="62"/>
      <c r="F15" s="62" t="s">
        <v>119</v>
      </c>
      <c r="G15" s="249">
        <v>0.5</v>
      </c>
      <c r="H15" s="73" t="s">
        <v>3</v>
      </c>
      <c r="I15" s="61" t="s">
        <v>119</v>
      </c>
    </row>
    <row r="16" spans="1:9" x14ac:dyDescent="0.2">
      <c r="A16" s="10">
        <v>1</v>
      </c>
      <c r="B16" s="24" t="s">
        <v>126</v>
      </c>
      <c r="C16" s="24" t="s">
        <v>119</v>
      </c>
      <c r="D16" s="61" t="s">
        <v>119</v>
      </c>
      <c r="E16" s="62"/>
      <c r="F16" s="62" t="s">
        <v>119</v>
      </c>
      <c r="G16" s="40">
        <v>1</v>
      </c>
      <c r="H16" s="73" t="s">
        <v>127</v>
      </c>
      <c r="I16" s="61" t="s">
        <v>119</v>
      </c>
    </row>
    <row r="17" spans="1:12" x14ac:dyDescent="0.2">
      <c r="A17" s="10">
        <v>1</v>
      </c>
      <c r="B17" s="24" t="s">
        <v>119</v>
      </c>
      <c r="C17" s="24" t="s">
        <v>119</v>
      </c>
      <c r="D17" s="61" t="s">
        <v>119</v>
      </c>
      <c r="E17" s="62"/>
      <c r="F17" s="62" t="s">
        <v>119</v>
      </c>
      <c r="G17" s="40" t="s">
        <v>119</v>
      </c>
      <c r="H17" s="73" t="s">
        <v>119</v>
      </c>
      <c r="I17" s="61" t="s">
        <v>119</v>
      </c>
    </row>
    <row r="18" spans="1:12" x14ac:dyDescent="0.2">
      <c r="A18" s="10">
        <v>1</v>
      </c>
      <c r="B18" s="24" t="s">
        <v>128</v>
      </c>
      <c r="C18" s="25" t="s">
        <v>119</v>
      </c>
      <c r="D18" s="25" t="s">
        <v>119</v>
      </c>
      <c r="E18" s="25" t="s">
        <v>119</v>
      </c>
      <c r="F18" s="25" t="s">
        <v>119</v>
      </c>
      <c r="G18" s="40">
        <v>11.344000000000001</v>
      </c>
      <c r="H18" s="73" t="s">
        <v>2</v>
      </c>
      <c r="I18" s="25" t="s">
        <v>119</v>
      </c>
    </row>
    <row r="19" spans="1:12" x14ac:dyDescent="0.2">
      <c r="A19" s="10">
        <v>1</v>
      </c>
      <c r="B19" s="24" t="s">
        <v>119</v>
      </c>
      <c r="C19" s="25" t="s">
        <v>119</v>
      </c>
      <c r="D19" s="61" t="s">
        <v>119</v>
      </c>
      <c r="E19" s="62" t="s">
        <v>119</v>
      </c>
      <c r="F19" s="62" t="s">
        <v>119</v>
      </c>
      <c r="G19" s="62" t="s">
        <v>119</v>
      </c>
      <c r="H19" s="62" t="s">
        <v>119</v>
      </c>
      <c r="I19" s="61" t="s">
        <v>119</v>
      </c>
    </row>
    <row r="20" spans="1:12" hidden="1" x14ac:dyDescent="0.2">
      <c r="A20" s="10">
        <v>0</v>
      </c>
      <c r="B20" s="24" t="s">
        <v>119</v>
      </c>
      <c r="C20" s="27" t="s">
        <v>119</v>
      </c>
      <c r="D20" s="27" t="s">
        <v>119</v>
      </c>
      <c r="E20" s="24" t="s">
        <v>119</v>
      </c>
      <c r="F20" s="28" t="s">
        <v>119</v>
      </c>
      <c r="G20" s="27" t="s">
        <v>119</v>
      </c>
      <c r="H20" s="24" t="s">
        <v>119</v>
      </c>
      <c r="I20" s="25" t="s">
        <v>119</v>
      </c>
    </row>
    <row r="21" spans="1:12" x14ac:dyDescent="0.2">
      <c r="A21" s="10">
        <v>1</v>
      </c>
      <c r="B21" s="24" t="s">
        <v>130</v>
      </c>
      <c r="C21" s="27" t="s">
        <v>119</v>
      </c>
      <c r="D21" s="27" t="s">
        <v>119</v>
      </c>
      <c r="E21" s="24" t="s">
        <v>119</v>
      </c>
      <c r="F21" s="24" t="s">
        <v>119</v>
      </c>
      <c r="G21" s="200">
        <v>50000</v>
      </c>
      <c r="H21" s="24" t="s">
        <v>131</v>
      </c>
      <c r="I21" s="24" t="s">
        <v>119</v>
      </c>
    </row>
    <row r="22" spans="1:12" hidden="1" x14ac:dyDescent="0.2">
      <c r="A22" s="10">
        <v>0</v>
      </c>
      <c r="B22" s="24" t="s">
        <v>119</v>
      </c>
      <c r="C22" s="27" t="s">
        <v>119</v>
      </c>
      <c r="D22" s="29" t="s">
        <v>119</v>
      </c>
      <c r="E22" s="24" t="s">
        <v>119</v>
      </c>
      <c r="F22" s="28" t="s">
        <v>119</v>
      </c>
      <c r="G22" s="27" t="s">
        <v>119</v>
      </c>
      <c r="H22" s="24" t="s">
        <v>119</v>
      </c>
      <c r="I22" s="24" t="s">
        <v>119</v>
      </c>
    </row>
    <row r="23" spans="1:12" hidden="1" x14ac:dyDescent="0.2">
      <c r="A23" s="10">
        <v>0</v>
      </c>
      <c r="B23" s="24" t="s">
        <v>119</v>
      </c>
      <c r="C23" s="27" t="s">
        <v>119</v>
      </c>
      <c r="D23" s="29" t="s">
        <v>119</v>
      </c>
      <c r="E23" s="24" t="s">
        <v>119</v>
      </c>
      <c r="F23" s="28" t="s">
        <v>119</v>
      </c>
      <c r="G23" s="27" t="s">
        <v>119</v>
      </c>
      <c r="H23" s="24" t="s">
        <v>119</v>
      </c>
      <c r="I23" s="24" t="s">
        <v>119</v>
      </c>
    </row>
    <row r="24" spans="1:12" ht="13.5" hidden="1" x14ac:dyDescent="0.2">
      <c r="A24" s="10">
        <v>0</v>
      </c>
      <c r="B24" s="24" t="s">
        <v>119</v>
      </c>
      <c r="C24" s="27" t="s">
        <v>119</v>
      </c>
      <c r="D24" s="29" t="s">
        <v>119</v>
      </c>
      <c r="E24" s="58" t="s">
        <v>119</v>
      </c>
      <c r="F24" s="28" t="s">
        <v>119</v>
      </c>
      <c r="G24" s="27" t="s">
        <v>119</v>
      </c>
      <c r="H24" s="24" t="s">
        <v>119</v>
      </c>
      <c r="I24" s="24" t="s">
        <v>119</v>
      </c>
    </row>
    <row r="25" spans="1:12" hidden="1" x14ac:dyDescent="0.2">
      <c r="A25" s="10">
        <v>0</v>
      </c>
      <c r="B25" s="24" t="s">
        <v>119</v>
      </c>
      <c r="C25" s="27" t="s">
        <v>119</v>
      </c>
      <c r="D25" s="27" t="s">
        <v>119</v>
      </c>
      <c r="E25" s="24" t="s">
        <v>119</v>
      </c>
      <c r="F25" s="28" t="s">
        <v>119</v>
      </c>
      <c r="G25" s="27" t="s">
        <v>119</v>
      </c>
      <c r="H25" s="24" t="s">
        <v>119</v>
      </c>
      <c r="I25" s="24" t="s">
        <v>119</v>
      </c>
    </row>
    <row r="26" spans="1:12" hidden="1" x14ac:dyDescent="0.2">
      <c r="A26" s="10">
        <v>0</v>
      </c>
      <c r="B26" s="24" t="s">
        <v>119</v>
      </c>
      <c r="C26" s="27" t="s">
        <v>119</v>
      </c>
      <c r="D26" s="29" t="s">
        <v>119</v>
      </c>
      <c r="E26" s="24" t="s">
        <v>119</v>
      </c>
      <c r="F26" s="28" t="s">
        <v>119</v>
      </c>
      <c r="G26" s="27" t="s">
        <v>119</v>
      </c>
      <c r="H26" s="24" t="s">
        <v>119</v>
      </c>
      <c r="I26" s="24" t="s">
        <v>119</v>
      </c>
    </row>
    <row r="27" spans="1:12" hidden="1" x14ac:dyDescent="0.2">
      <c r="A27" s="10">
        <v>0</v>
      </c>
      <c r="B27" s="24" t="s">
        <v>119</v>
      </c>
      <c r="C27" s="27" t="s">
        <v>119</v>
      </c>
      <c r="D27" s="27" t="s">
        <v>119</v>
      </c>
      <c r="E27" s="24" t="s">
        <v>119</v>
      </c>
      <c r="F27" s="28" t="s">
        <v>119</v>
      </c>
      <c r="G27" s="27" t="s">
        <v>119</v>
      </c>
      <c r="H27" s="24" t="s">
        <v>119</v>
      </c>
      <c r="I27" s="24" t="s">
        <v>119</v>
      </c>
    </row>
    <row r="28" spans="1:12" x14ac:dyDescent="0.2">
      <c r="A28" s="10">
        <v>1</v>
      </c>
      <c r="B28" s="24"/>
      <c r="C28" s="27" t="s">
        <v>119</v>
      </c>
      <c r="D28" s="61" t="s">
        <v>119</v>
      </c>
      <c r="E28" s="62"/>
      <c r="F28" s="62" t="s">
        <v>119</v>
      </c>
      <c r="G28" s="62" t="s">
        <v>119</v>
      </c>
      <c r="H28" s="62" t="s">
        <v>119</v>
      </c>
      <c r="I28" s="61" t="s">
        <v>119</v>
      </c>
      <c r="L28" s="10" t="s">
        <v>9</v>
      </c>
    </row>
    <row r="29" spans="1:12" x14ac:dyDescent="0.2">
      <c r="A29" s="10">
        <v>1</v>
      </c>
      <c r="B29" s="159">
        <v>0</v>
      </c>
      <c r="C29" s="160" t="s">
        <v>119</v>
      </c>
      <c r="D29" s="161" t="s">
        <v>132</v>
      </c>
      <c r="E29" s="162"/>
      <c r="F29" s="162" t="s">
        <v>133</v>
      </c>
      <c r="G29" s="162" t="s">
        <v>134</v>
      </c>
      <c r="H29" s="162" t="s">
        <v>119</v>
      </c>
      <c r="I29" s="161" t="s">
        <v>135</v>
      </c>
    </row>
    <row r="30" spans="1:12" x14ac:dyDescent="0.2">
      <c r="A30" s="10">
        <v>1</v>
      </c>
      <c r="B30" s="163" t="s">
        <v>136</v>
      </c>
      <c r="C30" s="164" t="s">
        <v>119</v>
      </c>
      <c r="D30" s="165" t="s">
        <v>3</v>
      </c>
      <c r="E30" s="165"/>
      <c r="F30" s="165" t="s">
        <v>137</v>
      </c>
      <c r="G30" s="165" t="s">
        <v>108</v>
      </c>
      <c r="H30" s="165" t="s">
        <v>119</v>
      </c>
      <c r="I30" s="166" t="s">
        <v>138</v>
      </c>
    </row>
    <row r="31" spans="1:12" hidden="1" x14ac:dyDescent="0.2">
      <c r="A31" s="10">
        <v>0</v>
      </c>
      <c r="B31" s="32" t="s">
        <v>139</v>
      </c>
      <c r="C31" s="27" t="s">
        <v>119</v>
      </c>
      <c r="D31" s="27" t="s">
        <v>119</v>
      </c>
      <c r="E31" s="27"/>
      <c r="F31" s="27" t="s">
        <v>119</v>
      </c>
      <c r="G31" s="27" t="s">
        <v>119</v>
      </c>
      <c r="H31" s="27" t="s">
        <v>119</v>
      </c>
      <c r="I31" s="27" t="s">
        <v>119</v>
      </c>
      <c r="L31" s="63" t="str">
        <f>+H31</f>
        <v/>
      </c>
    </row>
    <row r="32" spans="1:12" hidden="1" x14ac:dyDescent="0.2">
      <c r="A32" s="10">
        <v>0</v>
      </c>
      <c r="B32" s="11" t="s">
        <v>216</v>
      </c>
      <c r="C32" s="75" t="s">
        <v>119</v>
      </c>
      <c r="D32" s="7" t="s">
        <v>119</v>
      </c>
      <c r="E32" s="9" t="s">
        <v>119</v>
      </c>
      <c r="F32" s="81" t="s">
        <v>119</v>
      </c>
      <c r="G32" s="24" t="s">
        <v>119</v>
      </c>
      <c r="H32" s="24" t="s">
        <v>119</v>
      </c>
      <c r="I32" s="24" t="s">
        <v>119</v>
      </c>
    </row>
    <row r="33" spans="1:14" x14ac:dyDescent="0.2">
      <c r="A33" s="10">
        <v>1</v>
      </c>
      <c r="B33" s="43" t="s">
        <v>142</v>
      </c>
      <c r="C33" s="91" t="s">
        <v>119</v>
      </c>
      <c r="D33" s="92" t="s">
        <v>119</v>
      </c>
      <c r="E33" s="91"/>
      <c r="F33" s="91" t="s">
        <v>119</v>
      </c>
      <c r="G33" s="91" t="s">
        <v>119</v>
      </c>
      <c r="H33" s="91">
        <v>5985.5991420278406</v>
      </c>
      <c r="I33" s="91" t="s">
        <v>119</v>
      </c>
      <c r="L33" s="10">
        <f>SUBTOTAL(9,G34:G49)</f>
        <v>5985.5991420278406</v>
      </c>
      <c r="M33" s="63"/>
      <c r="N33" s="218">
        <v>100.0044814517764</v>
      </c>
    </row>
    <row r="34" spans="1:14" x14ac:dyDescent="0.2">
      <c r="A34" s="10">
        <v>1</v>
      </c>
      <c r="B34" s="26" t="s">
        <v>143</v>
      </c>
      <c r="C34" s="27" t="s">
        <v>119</v>
      </c>
      <c r="D34" s="27">
        <v>50000</v>
      </c>
      <c r="E34" s="27"/>
      <c r="F34" s="71">
        <v>1.4200000000000001E-2</v>
      </c>
      <c r="G34" s="27">
        <v>710</v>
      </c>
      <c r="H34" s="27" t="s">
        <v>119</v>
      </c>
      <c r="I34" s="27">
        <v>3.4417904824156373</v>
      </c>
      <c r="K34" s="177"/>
      <c r="M34" s="218">
        <v>101.39688490203953</v>
      </c>
    </row>
    <row r="35" spans="1:14" x14ac:dyDescent="0.2">
      <c r="A35" s="10">
        <v>1</v>
      </c>
      <c r="B35" s="26" t="s">
        <v>144</v>
      </c>
      <c r="C35" s="27" t="s">
        <v>119</v>
      </c>
      <c r="D35" s="27">
        <v>50000</v>
      </c>
      <c r="E35" s="27"/>
      <c r="F35" s="71">
        <v>2.98E-2</v>
      </c>
      <c r="G35" s="27">
        <v>1490</v>
      </c>
      <c r="H35" s="27" t="s">
        <v>119</v>
      </c>
      <c r="I35" s="27">
        <v>7.222912420844084</v>
      </c>
      <c r="M35" s="218">
        <v>99.874319229157933</v>
      </c>
    </row>
    <row r="36" spans="1:14" x14ac:dyDescent="0.2">
      <c r="A36" s="10">
        <v>1</v>
      </c>
      <c r="B36" s="26" t="s">
        <v>145</v>
      </c>
      <c r="C36" s="27" t="s">
        <v>119</v>
      </c>
      <c r="D36" s="27">
        <v>2</v>
      </c>
      <c r="E36" s="27"/>
      <c r="F36" s="71">
        <v>0.94000000000000006</v>
      </c>
      <c r="G36" s="27">
        <v>1.8800000000000001</v>
      </c>
      <c r="H36" s="27" t="s">
        <v>119</v>
      </c>
      <c r="I36" s="27">
        <v>9.1134733900583072E-3</v>
      </c>
    </row>
    <row r="37" spans="1:14" x14ac:dyDescent="0.2">
      <c r="A37" s="10">
        <v>1</v>
      </c>
      <c r="B37" s="26" t="s">
        <v>146</v>
      </c>
      <c r="C37" s="27" t="s">
        <v>119</v>
      </c>
      <c r="D37" s="27">
        <v>2.6</v>
      </c>
      <c r="E37" s="27"/>
      <c r="F37" s="71">
        <v>5.66</v>
      </c>
      <c r="G37" s="27">
        <v>14.716000000000001</v>
      </c>
      <c r="H37" s="27" t="s">
        <v>119</v>
      </c>
      <c r="I37" s="27">
        <v>7.1337167238350027E-2</v>
      </c>
    </row>
    <row r="38" spans="1:14" x14ac:dyDescent="0.2">
      <c r="A38" s="10">
        <v>1</v>
      </c>
      <c r="B38" s="11" t="s">
        <v>148</v>
      </c>
      <c r="C38" s="75" t="s">
        <v>119</v>
      </c>
      <c r="D38" s="27">
        <v>842.37582063669015</v>
      </c>
      <c r="E38" s="9" t="s">
        <v>119</v>
      </c>
      <c r="F38" s="28">
        <v>0.35924577309541106</v>
      </c>
      <c r="G38" s="27">
        <v>302.61995292150908</v>
      </c>
      <c r="H38" s="24" t="s">
        <v>119</v>
      </c>
      <c r="I38" s="24">
        <v>1.4669781320483355</v>
      </c>
    </row>
    <row r="39" spans="1:14" hidden="1" x14ac:dyDescent="0.2">
      <c r="A39" s="10">
        <v>0</v>
      </c>
      <c r="B39" s="11" t="s">
        <v>53</v>
      </c>
      <c r="C39" s="75" t="s">
        <v>119</v>
      </c>
      <c r="D39" s="82">
        <v>140</v>
      </c>
      <c r="E39" s="9" t="s">
        <v>119</v>
      </c>
      <c r="F39" s="13" t="s">
        <v>119</v>
      </c>
      <c r="G39" s="27" t="s">
        <v>119</v>
      </c>
      <c r="H39" s="24" t="s">
        <v>119</v>
      </c>
      <c r="I39" s="24" t="s">
        <v>119</v>
      </c>
    </row>
    <row r="40" spans="1:14" hidden="1" x14ac:dyDescent="0.2">
      <c r="A40" s="10">
        <v>0</v>
      </c>
      <c r="B40" s="11" t="s">
        <v>12</v>
      </c>
      <c r="C40" s="75" t="s">
        <v>119</v>
      </c>
      <c r="D40" s="82">
        <v>40</v>
      </c>
      <c r="E40" s="9" t="s">
        <v>119</v>
      </c>
      <c r="F40" s="13" t="s">
        <v>119</v>
      </c>
      <c r="G40" s="27" t="s">
        <v>119</v>
      </c>
      <c r="H40" s="24" t="s">
        <v>119</v>
      </c>
      <c r="I40" s="24" t="s">
        <v>119</v>
      </c>
    </row>
    <row r="41" spans="1:14" hidden="1" x14ac:dyDescent="0.2">
      <c r="A41" s="10">
        <v>0</v>
      </c>
      <c r="B41" s="26" t="s">
        <v>54</v>
      </c>
      <c r="C41" s="27" t="s">
        <v>119</v>
      </c>
      <c r="D41" s="27">
        <v>150</v>
      </c>
      <c r="E41" s="27" t="s">
        <v>119</v>
      </c>
      <c r="F41" s="70" t="s">
        <v>119</v>
      </c>
      <c r="G41" s="27" t="s">
        <v>119</v>
      </c>
      <c r="H41" s="27" t="s">
        <v>119</v>
      </c>
      <c r="I41" s="27" t="s">
        <v>119</v>
      </c>
    </row>
    <row r="42" spans="1:14" x14ac:dyDescent="0.2">
      <c r="A42" s="10">
        <v>1</v>
      </c>
      <c r="B42" s="26" t="s">
        <v>149</v>
      </c>
      <c r="C42" s="27" t="s">
        <v>119</v>
      </c>
      <c r="D42" s="27" t="s">
        <v>119</v>
      </c>
      <c r="E42" s="27" t="s">
        <v>119</v>
      </c>
      <c r="F42" s="71" t="s">
        <v>119</v>
      </c>
      <c r="G42" s="27">
        <v>181.18049999999857</v>
      </c>
      <c r="H42" s="27" t="s">
        <v>119</v>
      </c>
      <c r="I42" s="27">
        <v>0.87828918380183307</v>
      </c>
    </row>
    <row r="43" spans="1:14" hidden="1" x14ac:dyDescent="0.2">
      <c r="A43" s="10">
        <v>0</v>
      </c>
      <c r="B43" s="26" t="s">
        <v>217</v>
      </c>
      <c r="C43" s="27" t="s">
        <v>119</v>
      </c>
      <c r="D43" s="27">
        <v>2.4</v>
      </c>
      <c r="E43" s="27"/>
      <c r="F43" s="71">
        <v>8.4150000000000009</v>
      </c>
      <c r="G43" s="27">
        <v>20.196000000000002</v>
      </c>
      <c r="H43" s="27" t="s">
        <v>119</v>
      </c>
      <c r="I43" s="27">
        <v>9.7901972651924254E-2</v>
      </c>
    </row>
    <row r="44" spans="1:14" hidden="1" x14ac:dyDescent="0.2">
      <c r="A44" s="10">
        <v>0</v>
      </c>
      <c r="B44" s="26" t="s">
        <v>218</v>
      </c>
      <c r="C44" s="27" t="s">
        <v>119</v>
      </c>
      <c r="D44" s="27">
        <v>0.4</v>
      </c>
      <c r="E44" s="27"/>
      <c r="F44" s="71">
        <v>200.94</v>
      </c>
      <c r="G44" s="27">
        <v>80.376000000000005</v>
      </c>
      <c r="H44" s="27" t="s">
        <v>119</v>
      </c>
      <c r="I44" s="27">
        <v>0.38963007297836522</v>
      </c>
    </row>
    <row r="45" spans="1:14" hidden="1" x14ac:dyDescent="0.2">
      <c r="A45" s="10">
        <v>0</v>
      </c>
      <c r="B45" s="26" t="s">
        <v>219</v>
      </c>
      <c r="C45" s="27" t="s">
        <v>119</v>
      </c>
      <c r="D45" s="27">
        <v>15</v>
      </c>
      <c r="E45" s="27"/>
      <c r="F45" s="71">
        <v>5.3738999999999999</v>
      </c>
      <c r="G45" s="27">
        <v>80.608499999999992</v>
      </c>
      <c r="H45" s="27" t="s">
        <v>119</v>
      </c>
      <c r="I45" s="27">
        <v>0.3907571381715505</v>
      </c>
    </row>
    <row r="46" spans="1:14" x14ac:dyDescent="0.2">
      <c r="A46" s="10">
        <v>1</v>
      </c>
      <c r="B46" s="26" t="s">
        <v>220</v>
      </c>
      <c r="C46" s="27" t="s">
        <v>119</v>
      </c>
      <c r="D46" s="27">
        <v>6300</v>
      </c>
      <c r="E46" s="27"/>
      <c r="F46" s="71">
        <v>5.9697E-2</v>
      </c>
      <c r="G46" s="27">
        <v>376.09109999999998</v>
      </c>
      <c r="H46" s="27" t="s">
        <v>119</v>
      </c>
      <c r="I46" s="27">
        <v>1.8231362936637008</v>
      </c>
    </row>
    <row r="47" spans="1:14" x14ac:dyDescent="0.2">
      <c r="A47" s="10">
        <v>1</v>
      </c>
      <c r="B47" s="26" t="s">
        <v>224</v>
      </c>
      <c r="C47" s="27" t="s">
        <v>119</v>
      </c>
      <c r="D47" s="27">
        <v>1.8</v>
      </c>
      <c r="E47" s="27"/>
      <c r="F47" s="71">
        <v>73.271889400921665</v>
      </c>
      <c r="G47" s="27">
        <v>131.88940092165899</v>
      </c>
      <c r="H47" s="27" t="s">
        <v>119</v>
      </c>
      <c r="I47" s="27">
        <v>0.63934603496290998</v>
      </c>
    </row>
    <row r="48" spans="1:14" x14ac:dyDescent="0.2">
      <c r="A48" s="10">
        <v>1</v>
      </c>
      <c r="B48" s="26" t="s">
        <v>158</v>
      </c>
      <c r="C48" s="27" t="s">
        <v>119</v>
      </c>
      <c r="D48" s="27">
        <v>3847</v>
      </c>
      <c r="E48" s="27"/>
      <c r="F48" s="71">
        <v>0.56279999999999997</v>
      </c>
      <c r="G48" s="27">
        <v>2165.0915999999997</v>
      </c>
      <c r="H48" s="80" t="s">
        <v>119</v>
      </c>
      <c r="I48" s="27">
        <v>10.495481214701469</v>
      </c>
    </row>
    <row r="49" spans="1:14" s="176" customFormat="1" x14ac:dyDescent="0.2">
      <c r="A49" s="10">
        <v>1</v>
      </c>
      <c r="B49" s="26" t="s">
        <v>221</v>
      </c>
      <c r="C49" s="27" t="s">
        <v>119</v>
      </c>
      <c r="D49" s="27">
        <v>12600</v>
      </c>
      <c r="E49" s="27"/>
      <c r="F49" s="71">
        <v>4.8581792713069338E-2</v>
      </c>
      <c r="G49" s="27">
        <v>612.13058818467368</v>
      </c>
      <c r="H49" s="27" t="s">
        <v>119</v>
      </c>
      <c r="I49" s="27">
        <v>2.9673594822668954</v>
      </c>
      <c r="L49" s="10">
        <f>SUBTOTAL(9,G50:G74)</f>
        <v>8256.9937218390805</v>
      </c>
      <c r="N49" s="218" t="e">
        <v>#VALUE!</v>
      </c>
    </row>
    <row r="50" spans="1:14" x14ac:dyDescent="0.2">
      <c r="A50" s="10">
        <v>1</v>
      </c>
      <c r="B50" s="43" t="s">
        <v>159</v>
      </c>
      <c r="C50" s="91" t="s">
        <v>119</v>
      </c>
      <c r="D50" s="91" t="s">
        <v>119</v>
      </c>
      <c r="E50" s="91"/>
      <c r="F50" s="93" t="s">
        <v>119</v>
      </c>
      <c r="G50" s="91" t="s">
        <v>119</v>
      </c>
      <c r="H50" s="91">
        <v>8256.9937218390805</v>
      </c>
      <c r="I50" s="27" t="s">
        <v>119</v>
      </c>
    </row>
    <row r="51" spans="1:14" x14ac:dyDescent="0.2">
      <c r="A51" s="10">
        <v>1</v>
      </c>
      <c r="B51" s="26" t="s">
        <v>160</v>
      </c>
      <c r="C51" s="27" t="s">
        <v>119</v>
      </c>
      <c r="D51" s="27">
        <v>1</v>
      </c>
      <c r="E51" s="27"/>
      <c r="F51" s="72">
        <v>45</v>
      </c>
      <c r="G51" s="27">
        <v>45</v>
      </c>
      <c r="H51" s="27" t="s">
        <v>119</v>
      </c>
      <c r="I51" s="27">
        <v>0.21814165029394886</v>
      </c>
      <c r="L51" s="63"/>
    </row>
    <row r="52" spans="1:14" x14ac:dyDescent="0.2">
      <c r="A52" s="10">
        <v>1</v>
      </c>
      <c r="B52" s="26" t="s">
        <v>222</v>
      </c>
      <c r="C52" s="27" t="s">
        <v>119</v>
      </c>
      <c r="D52" s="27">
        <v>900</v>
      </c>
      <c r="E52" s="27"/>
      <c r="F52" s="71">
        <v>0.1396</v>
      </c>
      <c r="G52" s="27">
        <v>125.64</v>
      </c>
      <c r="H52" s="27" t="s">
        <v>119</v>
      </c>
      <c r="I52" s="27">
        <v>0.60905148762070516</v>
      </c>
    </row>
    <row r="53" spans="1:14" x14ac:dyDescent="0.2">
      <c r="A53" s="10">
        <v>1</v>
      </c>
      <c r="B53" s="26" t="s">
        <v>161</v>
      </c>
      <c r="C53" s="27" t="s">
        <v>119</v>
      </c>
      <c r="D53" s="27">
        <v>243</v>
      </c>
      <c r="E53" s="27"/>
      <c r="F53" s="72">
        <v>0.2</v>
      </c>
      <c r="G53" s="27">
        <v>48.6</v>
      </c>
      <c r="H53" s="27" t="s">
        <v>119</v>
      </c>
      <c r="I53" s="27">
        <v>0.23559298231746476</v>
      </c>
      <c r="M53" s="218">
        <v>100</v>
      </c>
    </row>
    <row r="54" spans="1:14" x14ac:dyDescent="0.2">
      <c r="A54" s="10">
        <v>1</v>
      </c>
      <c r="B54" s="26" t="s">
        <v>162</v>
      </c>
      <c r="C54" s="27" t="s">
        <v>119</v>
      </c>
      <c r="D54" s="27">
        <v>1200000</v>
      </c>
      <c r="E54" s="27"/>
      <c r="F54" s="71">
        <v>2.5000000000000001E-4</v>
      </c>
      <c r="G54" s="27">
        <v>300</v>
      </c>
      <c r="H54" s="27" t="s">
        <v>119</v>
      </c>
      <c r="I54" s="27">
        <v>1.4542776686263257</v>
      </c>
    </row>
    <row r="55" spans="1:14" x14ac:dyDescent="0.2">
      <c r="A55" s="10">
        <v>1</v>
      </c>
      <c r="B55" s="11" t="s">
        <v>163</v>
      </c>
      <c r="C55" s="75" t="s">
        <v>119</v>
      </c>
      <c r="D55" s="7">
        <v>25000</v>
      </c>
      <c r="E55" s="9" t="s">
        <v>119</v>
      </c>
      <c r="F55" s="195">
        <v>0.1</v>
      </c>
      <c r="G55" s="27">
        <v>2500</v>
      </c>
      <c r="H55" s="9" t="s">
        <v>119</v>
      </c>
      <c r="I55" s="24">
        <v>12.118980571886047</v>
      </c>
    </row>
    <row r="56" spans="1:14" x14ac:dyDescent="0.2">
      <c r="A56" s="10">
        <v>1</v>
      </c>
      <c r="B56" s="11" t="s">
        <v>164</v>
      </c>
      <c r="C56" s="75" t="s">
        <v>119</v>
      </c>
      <c r="D56" s="7">
        <v>902.5</v>
      </c>
      <c r="E56" s="9" t="s">
        <v>119</v>
      </c>
      <c r="F56" s="195">
        <v>4.5444252873563222</v>
      </c>
      <c r="G56" s="7">
        <v>4101.3438218390811</v>
      </c>
      <c r="H56" s="9" t="s">
        <v>119</v>
      </c>
      <c r="I56" s="24">
        <v>19.881642438197076</v>
      </c>
    </row>
    <row r="57" spans="1:14" hidden="1" x14ac:dyDescent="0.2">
      <c r="A57" s="10">
        <v>0</v>
      </c>
      <c r="B57" s="11">
        <v>0</v>
      </c>
      <c r="C57" s="75" t="s">
        <v>119</v>
      </c>
      <c r="D57" s="7" t="s">
        <v>119</v>
      </c>
      <c r="E57" s="9" t="s">
        <v>119</v>
      </c>
      <c r="F57" s="9" t="s">
        <v>119</v>
      </c>
      <c r="G57" s="7" t="s">
        <v>119</v>
      </c>
      <c r="H57" s="9" t="s">
        <v>119</v>
      </c>
      <c r="I57" s="24" t="s">
        <v>119</v>
      </c>
    </row>
    <row r="58" spans="1:14" hidden="1" x14ac:dyDescent="0.2">
      <c r="A58" s="10">
        <v>0</v>
      </c>
      <c r="B58" s="11">
        <v>0</v>
      </c>
      <c r="C58" s="75" t="s">
        <v>119</v>
      </c>
      <c r="D58" s="7" t="s">
        <v>119</v>
      </c>
      <c r="E58" s="9" t="s">
        <v>119</v>
      </c>
      <c r="F58" s="9" t="s">
        <v>119</v>
      </c>
      <c r="G58" s="7" t="s">
        <v>119</v>
      </c>
      <c r="H58" s="9" t="s">
        <v>119</v>
      </c>
      <c r="I58" s="24" t="s">
        <v>119</v>
      </c>
    </row>
    <row r="59" spans="1:14" hidden="1" x14ac:dyDescent="0.2">
      <c r="A59" s="10">
        <v>0</v>
      </c>
      <c r="B59" s="11">
        <v>0</v>
      </c>
      <c r="C59" s="75" t="s">
        <v>119</v>
      </c>
      <c r="D59" s="7" t="s">
        <v>119</v>
      </c>
      <c r="E59" s="9" t="s">
        <v>119</v>
      </c>
      <c r="F59" s="9" t="s">
        <v>119</v>
      </c>
      <c r="G59" s="7" t="s">
        <v>119</v>
      </c>
      <c r="H59" s="9" t="s">
        <v>119</v>
      </c>
      <c r="I59" s="24" t="s">
        <v>119</v>
      </c>
    </row>
    <row r="60" spans="1:14" hidden="1" x14ac:dyDescent="0.2">
      <c r="A60" s="10">
        <v>0</v>
      </c>
      <c r="B60" s="11">
        <v>0</v>
      </c>
      <c r="C60" s="75" t="s">
        <v>119</v>
      </c>
      <c r="D60" s="7" t="s">
        <v>119</v>
      </c>
      <c r="E60" s="9" t="s">
        <v>119</v>
      </c>
      <c r="F60" s="9" t="s">
        <v>119</v>
      </c>
      <c r="G60" s="7" t="s">
        <v>119</v>
      </c>
      <c r="H60" s="9" t="s">
        <v>119</v>
      </c>
      <c r="I60" s="24" t="s">
        <v>119</v>
      </c>
    </row>
    <row r="61" spans="1:14" hidden="1" x14ac:dyDescent="0.2">
      <c r="A61" s="10">
        <v>0</v>
      </c>
      <c r="B61" s="11">
        <v>0</v>
      </c>
      <c r="C61" s="75" t="s">
        <v>119</v>
      </c>
      <c r="D61" s="7" t="s">
        <v>119</v>
      </c>
      <c r="E61" s="9" t="s">
        <v>119</v>
      </c>
      <c r="F61" s="9" t="s">
        <v>119</v>
      </c>
      <c r="G61" s="7" t="s">
        <v>119</v>
      </c>
      <c r="H61" s="9" t="s">
        <v>119</v>
      </c>
      <c r="I61" s="24" t="s">
        <v>119</v>
      </c>
    </row>
    <row r="62" spans="1:14" hidden="1" x14ac:dyDescent="0.2">
      <c r="A62" s="10">
        <v>0</v>
      </c>
      <c r="B62" s="11">
        <v>0</v>
      </c>
      <c r="C62" s="75" t="s">
        <v>119</v>
      </c>
      <c r="D62" s="7" t="s">
        <v>119</v>
      </c>
      <c r="E62" s="9" t="s">
        <v>119</v>
      </c>
      <c r="F62" s="9" t="s">
        <v>119</v>
      </c>
      <c r="G62" s="7" t="s">
        <v>119</v>
      </c>
      <c r="H62" s="9" t="s">
        <v>119</v>
      </c>
      <c r="I62" s="24" t="s">
        <v>119</v>
      </c>
    </row>
    <row r="63" spans="1:14" hidden="1" x14ac:dyDescent="0.2">
      <c r="A63" s="10">
        <v>0</v>
      </c>
      <c r="B63" s="11">
        <v>0</v>
      </c>
      <c r="C63" s="75" t="s">
        <v>119</v>
      </c>
      <c r="D63" s="7" t="s">
        <v>119</v>
      </c>
      <c r="E63" s="9" t="s">
        <v>119</v>
      </c>
      <c r="F63" s="9" t="s">
        <v>119</v>
      </c>
      <c r="G63" s="7" t="s">
        <v>119</v>
      </c>
      <c r="H63" s="9" t="s">
        <v>119</v>
      </c>
      <c r="I63" s="24" t="s">
        <v>119</v>
      </c>
    </row>
    <row r="64" spans="1:14" hidden="1" x14ac:dyDescent="0.2">
      <c r="A64" s="10">
        <v>0</v>
      </c>
      <c r="B64" s="11">
        <v>0</v>
      </c>
      <c r="C64" s="75" t="s">
        <v>119</v>
      </c>
      <c r="D64" s="7" t="s">
        <v>119</v>
      </c>
      <c r="E64" s="9" t="s">
        <v>119</v>
      </c>
      <c r="F64" s="9" t="s">
        <v>119</v>
      </c>
      <c r="G64" s="7" t="s">
        <v>119</v>
      </c>
      <c r="H64" s="9" t="s">
        <v>119</v>
      </c>
      <c r="I64" s="24" t="s">
        <v>119</v>
      </c>
    </row>
    <row r="65" spans="1:13" hidden="1" x14ac:dyDescent="0.2">
      <c r="A65" s="10">
        <v>0</v>
      </c>
      <c r="B65" s="11">
        <v>0</v>
      </c>
      <c r="C65" s="75" t="s">
        <v>119</v>
      </c>
      <c r="D65" s="7" t="s">
        <v>119</v>
      </c>
      <c r="E65" s="9" t="s">
        <v>119</v>
      </c>
      <c r="F65" s="9" t="s">
        <v>119</v>
      </c>
      <c r="G65" s="7" t="s">
        <v>119</v>
      </c>
      <c r="H65" s="9" t="s">
        <v>119</v>
      </c>
      <c r="I65" s="24" t="s">
        <v>119</v>
      </c>
    </row>
    <row r="66" spans="1:13" hidden="1" x14ac:dyDescent="0.2">
      <c r="A66" s="10">
        <v>0</v>
      </c>
      <c r="B66" s="11">
        <v>0</v>
      </c>
      <c r="C66" s="75" t="s">
        <v>119</v>
      </c>
      <c r="D66" s="7" t="s">
        <v>119</v>
      </c>
      <c r="E66" s="9" t="s">
        <v>119</v>
      </c>
      <c r="F66" s="9" t="s">
        <v>119</v>
      </c>
      <c r="G66" s="7" t="s">
        <v>119</v>
      </c>
      <c r="H66" s="9" t="s">
        <v>119</v>
      </c>
      <c r="I66" s="24" t="s">
        <v>119</v>
      </c>
    </row>
    <row r="67" spans="1:13" hidden="1" x14ac:dyDescent="0.2">
      <c r="A67" s="10">
        <v>0</v>
      </c>
      <c r="B67" s="11">
        <v>0</v>
      </c>
      <c r="C67" s="75" t="s">
        <v>119</v>
      </c>
      <c r="D67" s="7" t="s">
        <v>119</v>
      </c>
      <c r="E67" s="9" t="s">
        <v>119</v>
      </c>
      <c r="F67" s="9" t="s">
        <v>119</v>
      </c>
      <c r="G67" s="7" t="s">
        <v>119</v>
      </c>
      <c r="H67" s="9" t="s">
        <v>119</v>
      </c>
      <c r="I67" s="24" t="s">
        <v>119</v>
      </c>
    </row>
    <row r="68" spans="1:13" hidden="1" x14ac:dyDescent="0.2">
      <c r="A68" s="10">
        <v>0</v>
      </c>
      <c r="B68" s="11">
        <v>0</v>
      </c>
      <c r="C68" s="75" t="s">
        <v>119</v>
      </c>
      <c r="D68" s="7" t="s">
        <v>119</v>
      </c>
      <c r="E68" s="9" t="s">
        <v>119</v>
      </c>
      <c r="F68" s="9" t="s">
        <v>119</v>
      </c>
      <c r="G68" s="7" t="s">
        <v>119</v>
      </c>
      <c r="H68" s="9" t="s">
        <v>119</v>
      </c>
      <c r="I68" s="24" t="s">
        <v>119</v>
      </c>
    </row>
    <row r="69" spans="1:13" hidden="1" x14ac:dyDescent="0.2">
      <c r="A69" s="10">
        <v>0</v>
      </c>
      <c r="B69" s="11">
        <v>0</v>
      </c>
      <c r="C69" s="75" t="s">
        <v>119</v>
      </c>
      <c r="D69" s="7" t="s">
        <v>119</v>
      </c>
      <c r="E69" s="9" t="s">
        <v>119</v>
      </c>
      <c r="F69" s="9" t="s">
        <v>119</v>
      </c>
      <c r="G69" s="7" t="s">
        <v>119</v>
      </c>
      <c r="H69" s="9" t="s">
        <v>119</v>
      </c>
      <c r="I69" s="24" t="s">
        <v>119</v>
      </c>
    </row>
    <row r="70" spans="1:13" hidden="1" x14ac:dyDescent="0.2">
      <c r="A70" s="10">
        <v>0</v>
      </c>
      <c r="B70" s="11">
        <v>0</v>
      </c>
      <c r="C70" s="75" t="s">
        <v>119</v>
      </c>
      <c r="D70" s="7" t="s">
        <v>119</v>
      </c>
      <c r="E70" s="9" t="s">
        <v>119</v>
      </c>
      <c r="F70" s="9" t="s">
        <v>119</v>
      </c>
      <c r="G70" s="7" t="s">
        <v>119</v>
      </c>
      <c r="H70" s="9" t="s">
        <v>119</v>
      </c>
      <c r="I70" s="24" t="s">
        <v>119</v>
      </c>
    </row>
    <row r="71" spans="1:13" hidden="1" x14ac:dyDescent="0.2">
      <c r="A71" s="10">
        <v>0</v>
      </c>
      <c r="B71" s="11">
        <v>0</v>
      </c>
      <c r="C71" s="75" t="s">
        <v>119</v>
      </c>
      <c r="D71" s="7" t="s">
        <v>119</v>
      </c>
      <c r="E71" s="9" t="s">
        <v>119</v>
      </c>
      <c r="F71" s="9" t="s">
        <v>119</v>
      </c>
      <c r="G71" s="7" t="s">
        <v>119</v>
      </c>
      <c r="H71" s="9" t="s">
        <v>119</v>
      </c>
      <c r="I71" s="24" t="s">
        <v>119</v>
      </c>
    </row>
    <row r="72" spans="1:13" hidden="1" x14ac:dyDescent="0.2">
      <c r="A72" s="10">
        <v>0</v>
      </c>
      <c r="B72" s="11">
        <v>0</v>
      </c>
      <c r="C72" s="75" t="s">
        <v>119</v>
      </c>
      <c r="D72" s="7" t="s">
        <v>119</v>
      </c>
      <c r="E72" s="9" t="s">
        <v>119</v>
      </c>
      <c r="F72" s="9" t="s">
        <v>119</v>
      </c>
      <c r="G72" s="7" t="s">
        <v>119</v>
      </c>
      <c r="H72" s="9" t="s">
        <v>119</v>
      </c>
      <c r="I72" s="24" t="s">
        <v>119</v>
      </c>
    </row>
    <row r="73" spans="1:13" x14ac:dyDescent="0.2">
      <c r="A73" s="10">
        <v>1</v>
      </c>
      <c r="B73" s="11" t="s">
        <v>165</v>
      </c>
      <c r="C73" s="9" t="s">
        <v>119</v>
      </c>
      <c r="D73" s="26" t="s">
        <v>119</v>
      </c>
      <c r="E73" s="77" t="s">
        <v>119</v>
      </c>
      <c r="F73" s="71" t="s">
        <v>119</v>
      </c>
      <c r="G73" s="30">
        <v>1134.4000000000001</v>
      </c>
      <c r="H73" s="24" t="s">
        <v>119</v>
      </c>
      <c r="I73" s="24">
        <v>5.499108624299013</v>
      </c>
      <c r="M73" s="218">
        <v>100</v>
      </c>
    </row>
    <row r="74" spans="1:13" x14ac:dyDescent="0.2">
      <c r="A74" s="10">
        <v>1</v>
      </c>
      <c r="B74" s="26" t="s">
        <v>166</v>
      </c>
      <c r="C74" s="24" t="s">
        <v>119</v>
      </c>
      <c r="D74" s="27" t="s">
        <v>119</v>
      </c>
      <c r="E74" s="27"/>
      <c r="F74" s="71" t="s">
        <v>119</v>
      </c>
      <c r="G74" s="27">
        <v>2.0099</v>
      </c>
      <c r="H74" s="27" t="s">
        <v>119</v>
      </c>
      <c r="I74" s="27">
        <v>9.7431756205735055E-3</v>
      </c>
      <c r="M74" s="218">
        <v>100</v>
      </c>
    </row>
    <row r="75" spans="1:13" x14ac:dyDescent="0.2">
      <c r="A75" s="10">
        <v>1</v>
      </c>
      <c r="B75" s="94" t="s">
        <v>167</v>
      </c>
      <c r="C75" s="95" t="s">
        <v>119</v>
      </c>
      <c r="D75" s="91" t="s">
        <v>119</v>
      </c>
      <c r="E75" s="91"/>
      <c r="F75" s="93" t="s">
        <v>119</v>
      </c>
      <c r="G75" s="91" t="s">
        <v>119</v>
      </c>
      <c r="H75" s="91">
        <v>84.166666666666657</v>
      </c>
      <c r="I75" s="91" t="s">
        <v>119</v>
      </c>
      <c r="L75" s="63">
        <f>SUM(G76:G81)</f>
        <v>84.166666666666657</v>
      </c>
    </row>
    <row r="76" spans="1:13" x14ac:dyDescent="0.2">
      <c r="A76" s="10">
        <v>1</v>
      </c>
      <c r="B76" s="26" t="s">
        <v>223</v>
      </c>
      <c r="C76" s="24" t="s">
        <v>119</v>
      </c>
      <c r="D76" s="27">
        <v>0.5</v>
      </c>
      <c r="E76" s="27" t="s">
        <v>119</v>
      </c>
      <c r="F76" s="71" t="s">
        <v>119</v>
      </c>
      <c r="G76" s="27">
        <v>84.166666666666657</v>
      </c>
      <c r="H76" s="27" t="s">
        <v>119</v>
      </c>
      <c r="I76" s="27">
        <v>0.40800567925349684</v>
      </c>
    </row>
    <row r="77" spans="1:13" hidden="1" x14ac:dyDescent="0.2">
      <c r="A77" s="10">
        <v>0</v>
      </c>
      <c r="B77" s="26">
        <v>0</v>
      </c>
      <c r="C77" s="24" t="s">
        <v>119</v>
      </c>
      <c r="D77" s="27" t="s">
        <v>119</v>
      </c>
      <c r="E77" s="27"/>
      <c r="F77" s="27" t="s">
        <v>119</v>
      </c>
      <c r="G77" s="27" t="s">
        <v>119</v>
      </c>
      <c r="H77" s="27" t="s">
        <v>119</v>
      </c>
      <c r="I77" s="27" t="s">
        <v>119</v>
      </c>
    </row>
    <row r="78" spans="1:13" hidden="1" x14ac:dyDescent="0.2">
      <c r="A78" s="10">
        <v>0</v>
      </c>
      <c r="B78" s="26">
        <v>0</v>
      </c>
      <c r="C78" s="24" t="s">
        <v>119</v>
      </c>
      <c r="D78" s="27" t="s">
        <v>119</v>
      </c>
      <c r="E78" s="27"/>
      <c r="F78" s="27" t="s">
        <v>119</v>
      </c>
      <c r="G78" s="27" t="s">
        <v>119</v>
      </c>
      <c r="H78" s="27" t="s">
        <v>119</v>
      </c>
      <c r="I78" s="27" t="s">
        <v>119</v>
      </c>
    </row>
    <row r="79" spans="1:13" hidden="1" x14ac:dyDescent="0.2">
      <c r="A79" s="10">
        <v>0</v>
      </c>
      <c r="B79" s="26">
        <v>0</v>
      </c>
      <c r="C79" s="24" t="s">
        <v>119</v>
      </c>
      <c r="D79" s="27" t="s">
        <v>119</v>
      </c>
      <c r="E79" s="27" t="s">
        <v>119</v>
      </c>
      <c r="F79" s="27" t="s">
        <v>119</v>
      </c>
      <c r="G79" s="27" t="s">
        <v>119</v>
      </c>
      <c r="H79" s="27" t="s">
        <v>119</v>
      </c>
      <c r="I79" s="27" t="s">
        <v>119</v>
      </c>
    </row>
    <row r="80" spans="1:13" hidden="1" x14ac:dyDescent="0.2">
      <c r="A80" s="10">
        <v>0</v>
      </c>
      <c r="B80" s="26">
        <v>0</v>
      </c>
      <c r="C80" s="24" t="s">
        <v>119</v>
      </c>
      <c r="D80" s="27" t="s">
        <v>119</v>
      </c>
      <c r="E80" s="27" t="s">
        <v>119</v>
      </c>
      <c r="F80" s="27" t="s">
        <v>119</v>
      </c>
      <c r="G80" s="27" t="s">
        <v>119</v>
      </c>
      <c r="H80" s="27" t="s">
        <v>119</v>
      </c>
      <c r="I80" s="27" t="s">
        <v>119</v>
      </c>
    </row>
    <row r="81" spans="1:14" hidden="1" x14ac:dyDescent="0.2">
      <c r="A81" s="10">
        <v>0</v>
      </c>
      <c r="B81" s="11">
        <v>0</v>
      </c>
      <c r="C81" s="9" t="s">
        <v>119</v>
      </c>
      <c r="D81" s="26" t="s">
        <v>119</v>
      </c>
      <c r="E81" s="77" t="s">
        <v>119</v>
      </c>
      <c r="F81" s="75" t="s">
        <v>119</v>
      </c>
      <c r="G81" s="83" t="s">
        <v>119</v>
      </c>
      <c r="H81" s="9" t="s">
        <v>119</v>
      </c>
      <c r="I81" s="24" t="s">
        <v>119</v>
      </c>
    </row>
    <row r="82" spans="1:14" x14ac:dyDescent="0.2">
      <c r="A82" s="10">
        <v>1</v>
      </c>
      <c r="B82" s="94" t="s">
        <v>169</v>
      </c>
      <c r="C82" s="95" t="s">
        <v>119</v>
      </c>
      <c r="D82" s="91" t="s">
        <v>119</v>
      </c>
      <c r="E82" s="91"/>
      <c r="F82" s="93" t="s">
        <v>119</v>
      </c>
      <c r="G82" s="91" t="s">
        <v>119</v>
      </c>
      <c r="H82" s="91">
        <v>4376.6733331682663</v>
      </c>
      <c r="I82" s="91" t="s">
        <v>119</v>
      </c>
      <c r="L82" s="63">
        <f>SUM(G83:G84)</f>
        <v>4376.6733331682663</v>
      </c>
      <c r="N82" s="218">
        <v>99.215779403007346</v>
      </c>
    </row>
    <row r="83" spans="1:14" x14ac:dyDescent="0.2">
      <c r="A83" s="10">
        <v>1</v>
      </c>
      <c r="B83" s="31" t="s">
        <v>170</v>
      </c>
      <c r="C83" s="24" t="s">
        <v>119</v>
      </c>
      <c r="D83" s="27">
        <v>121.79274760257044</v>
      </c>
      <c r="E83" s="27"/>
      <c r="F83" s="71">
        <v>21.034372234230325</v>
      </c>
      <c r="G83" s="27">
        <v>2561.8339885021296</v>
      </c>
      <c r="H83" s="27" t="s">
        <v>119</v>
      </c>
      <c r="I83" s="27">
        <v>12.418726534021861</v>
      </c>
    </row>
    <row r="84" spans="1:14" x14ac:dyDescent="0.2">
      <c r="A84" s="10">
        <v>1</v>
      </c>
      <c r="B84" s="31" t="s">
        <v>171</v>
      </c>
      <c r="C84" s="24" t="s">
        <v>119</v>
      </c>
      <c r="D84" s="27">
        <v>309.58417087106909</v>
      </c>
      <c r="E84" s="27"/>
      <c r="F84" s="71">
        <v>5.8621839080459761</v>
      </c>
      <c r="G84" s="27">
        <v>1814.8393446661371</v>
      </c>
      <c r="H84" s="27" t="s">
        <v>119</v>
      </c>
      <c r="I84" s="27">
        <v>8.7976011036413286</v>
      </c>
    </row>
    <row r="85" spans="1:14" x14ac:dyDescent="0.2">
      <c r="A85" s="10">
        <v>1</v>
      </c>
      <c r="B85" s="94" t="s">
        <v>172</v>
      </c>
      <c r="C85" s="95" t="s">
        <v>119</v>
      </c>
      <c r="D85" s="91" t="s">
        <v>119</v>
      </c>
      <c r="E85" s="91"/>
      <c r="F85" s="93" t="s">
        <v>119</v>
      </c>
      <c r="G85" s="91" t="s">
        <v>119</v>
      </c>
      <c r="H85" s="91">
        <v>1532.0466358255351</v>
      </c>
      <c r="I85" s="91" t="s">
        <v>119</v>
      </c>
      <c r="L85" s="63">
        <f>SUM(G86:G91)</f>
        <v>1532.0466358255351</v>
      </c>
      <c r="N85" s="218">
        <v>100.52263779740653</v>
      </c>
    </row>
    <row r="86" spans="1:14" hidden="1" x14ac:dyDescent="0.2">
      <c r="A86" s="10">
        <v>0</v>
      </c>
      <c r="B86" s="12" t="s">
        <v>173</v>
      </c>
      <c r="C86" s="9" t="s">
        <v>119</v>
      </c>
      <c r="D86" s="76" t="s">
        <v>119</v>
      </c>
      <c r="E86" s="77" t="s">
        <v>119</v>
      </c>
      <c r="F86" s="84" t="s">
        <v>119</v>
      </c>
      <c r="G86" s="8" t="s">
        <v>119</v>
      </c>
      <c r="H86" s="9" t="s">
        <v>119</v>
      </c>
      <c r="I86" s="24" t="s">
        <v>119</v>
      </c>
    </row>
    <row r="87" spans="1:14" x14ac:dyDescent="0.2">
      <c r="A87" s="10">
        <v>1</v>
      </c>
      <c r="B87" s="31" t="s">
        <v>174</v>
      </c>
      <c r="C87" s="24" t="s">
        <v>119</v>
      </c>
      <c r="D87" s="27" t="s">
        <v>119</v>
      </c>
      <c r="E87" s="27"/>
      <c r="F87" s="71" t="s">
        <v>119</v>
      </c>
      <c r="G87" s="27">
        <v>599.89831685911133</v>
      </c>
      <c r="H87" s="27" t="s">
        <v>119</v>
      </c>
      <c r="I87" s="27">
        <v>2.908062418849084</v>
      </c>
    </row>
    <row r="88" spans="1:14" x14ac:dyDescent="0.2">
      <c r="A88" s="10">
        <v>1</v>
      </c>
      <c r="B88" s="31" t="s">
        <v>175</v>
      </c>
      <c r="C88" s="24" t="s">
        <v>119</v>
      </c>
      <c r="D88" s="27" t="s">
        <v>119</v>
      </c>
      <c r="E88" s="27"/>
      <c r="F88" s="71" t="s">
        <v>119</v>
      </c>
      <c r="G88" s="27">
        <v>647.87422156416653</v>
      </c>
      <c r="H88" s="27" t="s">
        <v>119</v>
      </c>
      <c r="I88" s="27">
        <v>3.1406300416647723</v>
      </c>
    </row>
    <row r="89" spans="1:14" x14ac:dyDescent="0.2">
      <c r="A89" s="10">
        <v>1</v>
      </c>
      <c r="B89" s="31" t="s">
        <v>176</v>
      </c>
      <c r="C89" s="24" t="s">
        <v>119</v>
      </c>
      <c r="D89" s="27" t="s">
        <v>119</v>
      </c>
      <c r="E89" s="27"/>
      <c r="F89" s="71" t="s">
        <v>119</v>
      </c>
      <c r="G89" s="27">
        <v>284.27409740225715</v>
      </c>
      <c r="H89" s="27" t="s">
        <v>119</v>
      </c>
      <c r="I89" s="27">
        <v>1.3780449054033586</v>
      </c>
    </row>
    <row r="90" spans="1:14" hidden="1" x14ac:dyDescent="0.2">
      <c r="A90" s="10">
        <v>0</v>
      </c>
      <c r="B90" s="11">
        <v>0</v>
      </c>
      <c r="C90" s="9" t="s">
        <v>119</v>
      </c>
      <c r="D90" s="9" t="s">
        <v>119</v>
      </c>
      <c r="E90" s="77" t="s">
        <v>119</v>
      </c>
      <c r="F90" s="75" t="s">
        <v>119</v>
      </c>
      <c r="G90" s="27" t="s">
        <v>119</v>
      </c>
      <c r="H90" s="26" t="s">
        <v>119</v>
      </c>
      <c r="I90" s="24" t="s">
        <v>119</v>
      </c>
    </row>
    <row r="91" spans="1:14" hidden="1" x14ac:dyDescent="0.2">
      <c r="A91" s="10">
        <v>0</v>
      </c>
      <c r="B91" s="12" t="s">
        <v>177</v>
      </c>
      <c r="C91" s="9" t="s">
        <v>119</v>
      </c>
      <c r="D91" s="85" t="s">
        <v>119</v>
      </c>
      <c r="E91" s="77" t="s">
        <v>119</v>
      </c>
      <c r="F91" s="75" t="s">
        <v>119</v>
      </c>
      <c r="G91" s="86" t="s">
        <v>119</v>
      </c>
      <c r="H91" s="9" t="s">
        <v>119</v>
      </c>
      <c r="I91" s="24" t="s">
        <v>119</v>
      </c>
    </row>
    <row r="92" spans="1:14" x14ac:dyDescent="0.2">
      <c r="A92" s="10">
        <v>1</v>
      </c>
      <c r="B92" s="31" t="s">
        <v>178</v>
      </c>
      <c r="C92" s="24" t="s">
        <v>119</v>
      </c>
      <c r="D92" s="27" t="s">
        <v>119</v>
      </c>
      <c r="E92" s="27"/>
      <c r="F92" s="71" t="s">
        <v>119</v>
      </c>
      <c r="G92" s="27">
        <v>393.31832031210399</v>
      </c>
      <c r="H92" s="27" t="s">
        <v>119</v>
      </c>
      <c r="I92" s="27">
        <v>1.9066468329716966</v>
      </c>
      <c r="L92" s="63">
        <f>+G92</f>
        <v>393.31832031210399</v>
      </c>
    </row>
    <row r="93" spans="1:14" hidden="1" x14ac:dyDescent="0.2">
      <c r="A93" s="10">
        <v>0</v>
      </c>
      <c r="B93" s="9">
        <v>0</v>
      </c>
      <c r="C93" s="9" t="s">
        <v>119</v>
      </c>
      <c r="D93" s="9" t="s">
        <v>119</v>
      </c>
      <c r="E93" s="77" t="s">
        <v>119</v>
      </c>
      <c r="F93" s="75" t="s">
        <v>119</v>
      </c>
      <c r="G93" s="27" t="s">
        <v>119</v>
      </c>
      <c r="H93" s="24" t="s">
        <v>119</v>
      </c>
      <c r="I93" s="24" t="s">
        <v>119</v>
      </c>
    </row>
    <row r="94" spans="1:14" x14ac:dyDescent="0.2">
      <c r="A94" s="10">
        <v>1</v>
      </c>
      <c r="B94" s="37" t="s">
        <v>4</v>
      </c>
      <c r="C94" s="38" t="s">
        <v>119</v>
      </c>
      <c r="D94" s="64" t="s">
        <v>119</v>
      </c>
      <c r="E94" s="65"/>
      <c r="F94" s="155" t="s">
        <v>119</v>
      </c>
      <c r="G94" s="39">
        <v>20628.797819839489</v>
      </c>
      <c r="H94" s="38" t="s">
        <v>119</v>
      </c>
      <c r="I94" s="38">
        <v>100.00000000000003</v>
      </c>
      <c r="K94" s="63"/>
      <c r="L94" s="63">
        <f>SUM(L31:L92)</f>
        <v>20628.797819839496</v>
      </c>
    </row>
    <row r="95" spans="1:14" hidden="1" x14ac:dyDescent="0.2">
      <c r="A95" s="10">
        <v>0</v>
      </c>
      <c r="B95" s="12" t="s">
        <v>49</v>
      </c>
      <c r="C95" s="9" t="s">
        <v>119</v>
      </c>
      <c r="D95" s="9" t="s">
        <v>119</v>
      </c>
      <c r="E95" s="77" t="s">
        <v>119</v>
      </c>
      <c r="F95" s="75" t="s">
        <v>119</v>
      </c>
      <c r="G95" s="27" t="s">
        <v>119</v>
      </c>
      <c r="H95" s="24" t="s">
        <v>119</v>
      </c>
      <c r="I95" s="9" t="s">
        <v>119</v>
      </c>
    </row>
    <row r="96" spans="1:14" hidden="1" x14ac:dyDescent="0.2">
      <c r="A96" s="10">
        <v>0</v>
      </c>
      <c r="B96" s="76">
        <v>0</v>
      </c>
      <c r="C96" s="9" t="s">
        <v>119</v>
      </c>
      <c r="D96" s="76" t="s">
        <v>119</v>
      </c>
      <c r="E96" s="77" t="s">
        <v>119</v>
      </c>
      <c r="F96" s="77" t="s">
        <v>119</v>
      </c>
      <c r="G96" s="78" t="s">
        <v>119</v>
      </c>
      <c r="H96" s="24" t="s">
        <v>119</v>
      </c>
      <c r="I96" s="9" t="s">
        <v>119</v>
      </c>
    </row>
    <row r="97" spans="1:12" hidden="1" x14ac:dyDescent="0.2">
      <c r="A97" s="10">
        <v>0</v>
      </c>
      <c r="B97" s="76">
        <v>0</v>
      </c>
      <c r="C97" s="9" t="s">
        <v>119</v>
      </c>
      <c r="D97" s="76" t="s">
        <v>119</v>
      </c>
      <c r="E97" s="77" t="s">
        <v>119</v>
      </c>
      <c r="F97" s="77" t="s">
        <v>119</v>
      </c>
      <c r="G97" s="78" t="s">
        <v>119</v>
      </c>
      <c r="H97" s="9" t="s">
        <v>119</v>
      </c>
      <c r="I97" s="9" t="s">
        <v>119</v>
      </c>
    </row>
    <row r="98" spans="1:12" hidden="1" x14ac:dyDescent="0.2">
      <c r="A98" s="10">
        <v>0</v>
      </c>
      <c r="B98" s="76">
        <v>0</v>
      </c>
      <c r="C98" s="9" t="s">
        <v>119</v>
      </c>
      <c r="D98" s="76" t="s">
        <v>119</v>
      </c>
      <c r="E98" s="77" t="s">
        <v>119</v>
      </c>
      <c r="F98" s="77" t="s">
        <v>119</v>
      </c>
      <c r="G98" s="78" t="s">
        <v>119</v>
      </c>
      <c r="H98" s="9" t="s">
        <v>119</v>
      </c>
      <c r="I98" s="9" t="s">
        <v>119</v>
      </c>
    </row>
    <row r="99" spans="1:12" x14ac:dyDescent="0.2">
      <c r="A99" s="10">
        <v>1</v>
      </c>
      <c r="B99" s="41" t="s">
        <v>5</v>
      </c>
      <c r="C99" s="42" t="s">
        <v>119</v>
      </c>
      <c r="D99" s="66" t="s">
        <v>119</v>
      </c>
      <c r="E99" s="66"/>
      <c r="F99" s="156" t="s">
        <v>119</v>
      </c>
      <c r="G99" s="41">
        <v>20628.797819839489</v>
      </c>
      <c r="H99" s="57" t="s">
        <v>119</v>
      </c>
      <c r="I99" s="57" t="s">
        <v>119</v>
      </c>
    </row>
    <row r="100" spans="1:12" x14ac:dyDescent="0.2">
      <c r="A100" s="10">
        <v>1</v>
      </c>
      <c r="B100" s="33" t="s">
        <v>179</v>
      </c>
      <c r="C100" s="42" t="s">
        <v>119</v>
      </c>
      <c r="D100" s="67" t="s">
        <v>119</v>
      </c>
      <c r="E100" s="59"/>
      <c r="F100" s="170">
        <v>0.82515191279357958</v>
      </c>
      <c r="G100" s="35" t="s">
        <v>119</v>
      </c>
      <c r="H100" s="59" t="s">
        <v>119</v>
      </c>
      <c r="I100" s="59" t="s">
        <v>119</v>
      </c>
    </row>
    <row r="101" spans="1:12" hidden="1" x14ac:dyDescent="0.2">
      <c r="A101" s="10">
        <v>0</v>
      </c>
      <c r="B101" s="12">
        <v>0</v>
      </c>
      <c r="C101" s="9" t="s">
        <v>119</v>
      </c>
      <c r="D101" s="26" t="s">
        <v>119</v>
      </c>
      <c r="E101" s="26" t="s">
        <v>119</v>
      </c>
      <c r="F101" s="27" t="s">
        <v>119</v>
      </c>
      <c r="G101" s="30" t="s">
        <v>119</v>
      </c>
      <c r="H101" s="9" t="s">
        <v>119</v>
      </c>
      <c r="I101" s="9" t="s">
        <v>119</v>
      </c>
    </row>
    <row r="102" spans="1:12" hidden="1" x14ac:dyDescent="0.2">
      <c r="A102" s="10">
        <v>0</v>
      </c>
      <c r="B102" s="12">
        <v>0</v>
      </c>
      <c r="C102" s="87" t="s">
        <v>119</v>
      </c>
      <c r="D102" s="25" t="s">
        <v>119</v>
      </c>
      <c r="E102" s="25" t="s">
        <v>119</v>
      </c>
      <c r="F102" s="25" t="s">
        <v>119</v>
      </c>
      <c r="G102" s="40" t="s">
        <v>119</v>
      </c>
      <c r="H102" s="9" t="s">
        <v>119</v>
      </c>
      <c r="I102" s="9" t="s">
        <v>119</v>
      </c>
    </row>
    <row r="103" spans="1:12" x14ac:dyDescent="0.2">
      <c r="A103" s="10">
        <v>1</v>
      </c>
      <c r="B103" s="43" t="s">
        <v>6</v>
      </c>
      <c r="C103" s="24" t="s">
        <v>119</v>
      </c>
      <c r="D103" s="24" t="s">
        <v>119</v>
      </c>
      <c r="E103" s="26"/>
      <c r="F103" s="71" t="s">
        <v>119</v>
      </c>
      <c r="G103" s="27" t="s">
        <v>119</v>
      </c>
      <c r="H103" s="24">
        <v>1662.1844751858662</v>
      </c>
      <c r="I103" s="24" t="s">
        <v>119</v>
      </c>
    </row>
    <row r="104" spans="1:12" hidden="1" x14ac:dyDescent="0.2">
      <c r="A104" s="10">
        <v>0</v>
      </c>
      <c r="B104" s="43" t="s">
        <v>180</v>
      </c>
      <c r="C104" s="24" t="s">
        <v>119</v>
      </c>
      <c r="D104" s="24" t="s">
        <v>119</v>
      </c>
      <c r="E104" s="26"/>
      <c r="F104" s="71" t="s">
        <v>119</v>
      </c>
      <c r="G104" s="27" t="s">
        <v>119</v>
      </c>
      <c r="H104" s="24">
        <v>1662.1844751858662</v>
      </c>
      <c r="I104" s="24" t="s">
        <v>119</v>
      </c>
    </row>
    <row r="105" spans="1:12" x14ac:dyDescent="0.2">
      <c r="A105" s="10">
        <v>1</v>
      </c>
      <c r="B105" s="26" t="s">
        <v>181</v>
      </c>
      <c r="C105" s="24" t="s">
        <v>119</v>
      </c>
      <c r="D105" s="271">
        <v>2561.8339885021296</v>
      </c>
      <c r="E105" s="271"/>
      <c r="F105" s="271">
        <v>0.27195433341851943</v>
      </c>
      <c r="G105" s="26">
        <v>54.390866683703884</v>
      </c>
      <c r="H105" s="24" t="s">
        <v>119</v>
      </c>
      <c r="I105" s="24" t="s">
        <v>119</v>
      </c>
    </row>
    <row r="106" spans="1:12" hidden="1" x14ac:dyDescent="0.2">
      <c r="A106" s="10">
        <v>0</v>
      </c>
      <c r="B106" s="26" t="s">
        <v>182</v>
      </c>
      <c r="C106" s="24" t="s">
        <v>119</v>
      </c>
      <c r="D106" s="26" t="s">
        <v>119</v>
      </c>
      <c r="E106" s="26"/>
      <c r="F106" s="26" t="s">
        <v>119</v>
      </c>
      <c r="G106" s="26" t="s">
        <v>119</v>
      </c>
      <c r="H106" s="24" t="s">
        <v>119</v>
      </c>
      <c r="I106" s="24" t="s">
        <v>119</v>
      </c>
    </row>
    <row r="107" spans="1:12" x14ac:dyDescent="0.2">
      <c r="A107" s="10">
        <v>1</v>
      </c>
      <c r="B107" s="11" t="s">
        <v>183</v>
      </c>
      <c r="C107" s="9" t="s">
        <v>119</v>
      </c>
      <c r="D107" s="76">
        <v>1</v>
      </c>
      <c r="E107" s="77" t="s">
        <v>119</v>
      </c>
      <c r="F107" s="26">
        <v>172.59</v>
      </c>
      <c r="G107" s="26">
        <v>172.59</v>
      </c>
      <c r="H107" s="9" t="s">
        <v>119</v>
      </c>
      <c r="I107" s="9" t="s">
        <v>119</v>
      </c>
    </row>
    <row r="108" spans="1:12" x14ac:dyDescent="0.2">
      <c r="A108" s="10">
        <v>1</v>
      </c>
      <c r="B108" s="11" t="s">
        <v>184</v>
      </c>
      <c r="C108" s="9" t="s">
        <v>119</v>
      </c>
      <c r="D108" s="76">
        <v>1</v>
      </c>
      <c r="E108" s="77" t="s">
        <v>119</v>
      </c>
      <c r="F108" s="271">
        <v>0.56755089230060951</v>
      </c>
      <c r="G108" s="26">
        <v>97.953608502162197</v>
      </c>
      <c r="H108" s="24" t="s">
        <v>119</v>
      </c>
      <c r="I108" s="9" t="s">
        <v>119</v>
      </c>
    </row>
    <row r="109" spans="1:12" x14ac:dyDescent="0.2">
      <c r="A109" s="10">
        <v>1</v>
      </c>
      <c r="B109" s="11" t="s">
        <v>185</v>
      </c>
      <c r="C109" s="9" t="s">
        <v>119</v>
      </c>
      <c r="D109" s="76">
        <v>1</v>
      </c>
      <c r="E109" s="77" t="s">
        <v>119</v>
      </c>
      <c r="F109" s="26">
        <v>1337.25</v>
      </c>
      <c r="G109" s="26">
        <v>1337.25</v>
      </c>
      <c r="H109" s="24" t="s">
        <v>119</v>
      </c>
      <c r="I109" s="9" t="s">
        <v>119</v>
      </c>
    </row>
    <row r="110" spans="1:12" hidden="1" x14ac:dyDescent="0.2">
      <c r="A110" s="10">
        <v>0</v>
      </c>
      <c r="B110" s="11" t="e">
        <v>#N/A</v>
      </c>
      <c r="C110" s="9" t="s">
        <v>119</v>
      </c>
      <c r="D110" s="76" t="s">
        <v>119</v>
      </c>
      <c r="E110" s="77" t="s">
        <v>119</v>
      </c>
      <c r="F110" s="77" t="s">
        <v>119</v>
      </c>
      <c r="G110" s="78" t="s">
        <v>119</v>
      </c>
      <c r="H110" s="9" t="s">
        <v>119</v>
      </c>
      <c r="I110" s="9" t="s">
        <v>119</v>
      </c>
    </row>
    <row r="111" spans="1:12" hidden="1" x14ac:dyDescent="0.2">
      <c r="A111" s="10">
        <v>0</v>
      </c>
      <c r="B111" s="88" t="s">
        <v>187</v>
      </c>
      <c r="C111" s="9" t="s">
        <v>119</v>
      </c>
      <c r="D111" s="76" t="s">
        <v>119</v>
      </c>
      <c r="E111" s="77" t="s">
        <v>119</v>
      </c>
      <c r="F111" s="85" t="s">
        <v>119</v>
      </c>
      <c r="G111" s="89" t="s">
        <v>119</v>
      </c>
      <c r="H111" s="24" t="s">
        <v>119</v>
      </c>
      <c r="I111" s="9" t="s">
        <v>119</v>
      </c>
    </row>
    <row r="112" spans="1:12" x14ac:dyDescent="0.2">
      <c r="A112" s="10">
        <v>1</v>
      </c>
      <c r="B112" s="33" t="s">
        <v>7</v>
      </c>
      <c r="C112" s="34" t="s">
        <v>119</v>
      </c>
      <c r="D112" s="34" t="s">
        <v>119</v>
      </c>
      <c r="E112" s="35"/>
      <c r="F112" s="157" t="s">
        <v>119</v>
      </c>
      <c r="G112" s="36">
        <v>18966.613344653622</v>
      </c>
      <c r="H112" s="35" t="s">
        <v>119</v>
      </c>
      <c r="I112" s="34" t="s">
        <v>119</v>
      </c>
      <c r="L112" s="63" t="e">
        <f>+L94-G105-G106</f>
        <v>#VALUE!</v>
      </c>
    </row>
    <row r="113" spans="1:14" x14ac:dyDescent="0.2">
      <c r="A113" s="10">
        <v>1</v>
      </c>
      <c r="B113" s="33" t="s">
        <v>8</v>
      </c>
      <c r="C113" s="42" t="s">
        <v>119</v>
      </c>
      <c r="D113" s="42" t="s">
        <v>119</v>
      </c>
      <c r="E113" s="41"/>
      <c r="F113" s="158">
        <v>0.75866453378614485</v>
      </c>
      <c r="G113" s="60" t="s">
        <v>119</v>
      </c>
      <c r="H113" s="42" t="s">
        <v>119</v>
      </c>
      <c r="I113" s="42" t="s">
        <v>119</v>
      </c>
      <c r="L113" s="245" t="e">
        <f>L112/G9-F113</f>
        <v>#VALUE!</v>
      </c>
      <c r="N113" s="10">
        <v>103.47911007871855</v>
      </c>
    </row>
    <row r="115" spans="1:14" x14ac:dyDescent="0.2">
      <c r="B115" s="176" t="s">
        <v>57</v>
      </c>
    </row>
  </sheetData>
  <autoFilter ref="A1:H113">
    <filterColumn colId="0">
      <filters>
        <filter val="1"/>
      </filters>
    </filterColumn>
  </autoFilter>
  <phoneticPr fontId="42" type="noConversion"/>
  <conditionalFormatting sqref="E25:E26 D22:D26 F22:I26 E22:E23 D20:I21 C33 D27:I27 I55:I73 D74:I80 I81 D82:I85 I86 D87:I89 I90:I91 I93 D92:I92 D31:I54 C3:I3 D55:H72">
    <cfRule type="cellIs" dxfId="24" priority="1" stopIfTrue="1" operator="equal">
      <formula>0</formula>
    </cfRule>
  </conditionalFormatting>
  <pageMargins left="0.75" right="0.75" top="1" bottom="1" header="0" footer="0"/>
  <pageSetup paperSize="9" scale="9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N115"/>
  <sheetViews>
    <sheetView topLeftCell="A21" workbookViewId="0"/>
  </sheetViews>
  <sheetFormatPr defaultRowHeight="12" x14ac:dyDescent="0.2"/>
  <cols>
    <col min="1" max="1" width="3.28515625" style="10" customWidth="1"/>
    <col min="2" max="2" width="40.7109375" style="10" customWidth="1"/>
    <col min="3" max="3" width="2.28515625" style="10" customWidth="1"/>
    <col min="4" max="4" width="10.85546875" style="10" customWidth="1"/>
    <col min="5" max="5" width="2.5703125" style="10" customWidth="1"/>
    <col min="6" max="6" width="9.7109375" style="10" customWidth="1"/>
    <col min="7" max="7" width="9.140625" style="10"/>
    <col min="8" max="8" width="7.140625" style="10" customWidth="1"/>
    <col min="9" max="9" width="9.140625" style="23"/>
    <col min="10" max="11" width="9.140625" style="10"/>
    <col min="12" max="14" width="9.140625" style="10" hidden="1" customWidth="1"/>
    <col min="15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10">
        <v>7</v>
      </c>
      <c r="H1" s="10">
        <v>8</v>
      </c>
    </row>
    <row r="2" spans="1:9" hidden="1" x14ac:dyDescent="0.2"/>
    <row r="3" spans="1:9" x14ac:dyDescent="0.2">
      <c r="A3" s="10">
        <v>1</v>
      </c>
      <c r="B3" s="95" t="s">
        <v>118</v>
      </c>
      <c r="C3" s="27" t="s">
        <v>119</v>
      </c>
      <c r="D3" s="27" t="s">
        <v>119</v>
      </c>
      <c r="E3" s="27"/>
      <c r="F3" s="27" t="s">
        <v>119</v>
      </c>
      <c r="G3" s="27" t="s">
        <v>119</v>
      </c>
      <c r="H3" s="27" t="s">
        <v>119</v>
      </c>
      <c r="I3" s="27" t="s">
        <v>119</v>
      </c>
    </row>
    <row r="4" spans="1:9" x14ac:dyDescent="0.2">
      <c r="A4" s="10">
        <v>1</v>
      </c>
      <c r="B4" s="95" t="s">
        <v>0</v>
      </c>
      <c r="C4" s="24" t="s">
        <v>119</v>
      </c>
      <c r="D4" s="24" t="s">
        <v>119</v>
      </c>
      <c r="E4" s="24"/>
      <c r="F4" s="24" t="s">
        <v>119</v>
      </c>
      <c r="G4" s="24" t="s">
        <v>119</v>
      </c>
      <c r="H4" s="24" t="s">
        <v>119</v>
      </c>
      <c r="I4" s="25" t="s">
        <v>119</v>
      </c>
    </row>
    <row r="5" spans="1:9" x14ac:dyDescent="0.2">
      <c r="A5" s="10">
        <v>1</v>
      </c>
      <c r="B5" s="24" t="s">
        <v>119</v>
      </c>
      <c r="C5" s="24" t="s">
        <v>119</v>
      </c>
      <c r="D5" s="61" t="s">
        <v>119</v>
      </c>
      <c r="E5" s="62"/>
      <c r="F5" s="62" t="s">
        <v>119</v>
      </c>
      <c r="G5" s="175" t="s">
        <v>120</v>
      </c>
      <c r="H5" s="62"/>
      <c r="I5" s="61" t="s">
        <v>119</v>
      </c>
    </row>
    <row r="6" spans="1:9" x14ac:dyDescent="0.2">
      <c r="A6" s="10">
        <v>1</v>
      </c>
      <c r="B6" s="79" t="s">
        <v>121</v>
      </c>
      <c r="C6" s="24" t="s">
        <v>119</v>
      </c>
      <c r="D6" s="61" t="s">
        <v>119</v>
      </c>
      <c r="E6" s="62"/>
      <c r="F6" s="62" t="s">
        <v>119</v>
      </c>
      <c r="G6" s="62" t="s">
        <v>119</v>
      </c>
      <c r="H6" s="62" t="s">
        <v>119</v>
      </c>
      <c r="I6" s="61" t="s">
        <v>119</v>
      </c>
    </row>
    <row r="7" spans="1:9" x14ac:dyDescent="0.2">
      <c r="A7" s="10">
        <v>1</v>
      </c>
      <c r="B7" s="95" t="s">
        <v>77</v>
      </c>
      <c r="C7" s="24" t="s">
        <v>119</v>
      </c>
      <c r="D7" s="61" t="s">
        <v>119</v>
      </c>
      <c r="E7" s="62"/>
      <c r="F7" s="62" t="s">
        <v>119</v>
      </c>
      <c r="G7" s="62" t="s">
        <v>119</v>
      </c>
      <c r="H7" s="62" t="s">
        <v>119</v>
      </c>
      <c r="I7" s="61" t="s">
        <v>119</v>
      </c>
    </row>
    <row r="8" spans="1:9" x14ac:dyDescent="0.2">
      <c r="A8" s="10">
        <v>1</v>
      </c>
      <c r="B8" s="24" t="s">
        <v>119</v>
      </c>
      <c r="C8" s="24" t="s">
        <v>119</v>
      </c>
      <c r="D8" s="61" t="s">
        <v>119</v>
      </c>
      <c r="E8" s="62"/>
      <c r="F8" s="62" t="s">
        <v>119</v>
      </c>
      <c r="G8" s="62" t="s">
        <v>119</v>
      </c>
      <c r="H8" s="62" t="s">
        <v>119</v>
      </c>
      <c r="I8" s="61" t="s">
        <v>119</v>
      </c>
    </row>
    <row r="9" spans="1:9" x14ac:dyDescent="0.2">
      <c r="A9" s="10">
        <v>1</v>
      </c>
      <c r="B9" s="95" t="s">
        <v>122</v>
      </c>
      <c r="C9" s="95" t="s">
        <v>119</v>
      </c>
      <c r="D9" s="101" t="s">
        <v>119</v>
      </c>
      <c r="E9" s="102"/>
      <c r="F9" s="102" t="s">
        <v>119</v>
      </c>
      <c r="G9" s="144">
        <v>12000</v>
      </c>
      <c r="H9" s="145" t="s">
        <v>1</v>
      </c>
      <c r="I9" s="61" t="s">
        <v>119</v>
      </c>
    </row>
    <row r="10" spans="1:9" x14ac:dyDescent="0.2">
      <c r="A10" s="10">
        <v>1</v>
      </c>
      <c r="B10" s="24" t="s">
        <v>119</v>
      </c>
      <c r="C10" s="24" t="s">
        <v>119</v>
      </c>
      <c r="D10" s="61" t="s">
        <v>119</v>
      </c>
      <c r="E10" s="62"/>
      <c r="F10" s="62" t="s">
        <v>119</v>
      </c>
      <c r="G10" s="96" t="s">
        <v>119</v>
      </c>
      <c r="H10" s="97" t="s">
        <v>119</v>
      </c>
      <c r="I10" s="61" t="s">
        <v>119</v>
      </c>
    </row>
    <row r="11" spans="1:9" x14ac:dyDescent="0.2">
      <c r="A11" s="10">
        <v>1</v>
      </c>
      <c r="B11" s="24" t="s">
        <v>123</v>
      </c>
      <c r="C11" s="24" t="s">
        <v>119</v>
      </c>
      <c r="D11" s="61" t="s">
        <v>119</v>
      </c>
      <c r="E11" s="62"/>
      <c r="F11" s="62" t="s">
        <v>119</v>
      </c>
      <c r="G11" s="96">
        <v>15000</v>
      </c>
      <c r="H11" s="97" t="s">
        <v>1</v>
      </c>
      <c r="I11" s="61" t="s">
        <v>119</v>
      </c>
    </row>
    <row r="12" spans="1:9" x14ac:dyDescent="0.2">
      <c r="A12" s="10">
        <v>1</v>
      </c>
      <c r="B12" s="24" t="s">
        <v>124</v>
      </c>
      <c r="C12" s="24" t="s">
        <v>119</v>
      </c>
      <c r="D12" s="61" t="s">
        <v>119</v>
      </c>
      <c r="E12" s="62"/>
      <c r="F12" s="62" t="s">
        <v>119</v>
      </c>
      <c r="G12" s="40">
        <v>20</v>
      </c>
      <c r="H12" s="73" t="s">
        <v>2</v>
      </c>
      <c r="I12" s="61" t="s">
        <v>119</v>
      </c>
    </row>
    <row r="13" spans="1:9" hidden="1" x14ac:dyDescent="0.2">
      <c r="A13" s="10">
        <v>0</v>
      </c>
      <c r="B13" s="24" t="s">
        <v>119</v>
      </c>
      <c r="C13" s="24" t="s">
        <v>119</v>
      </c>
      <c r="D13" s="61" t="s">
        <v>119</v>
      </c>
      <c r="E13" s="62" t="s">
        <v>119</v>
      </c>
      <c r="F13" s="62" t="s">
        <v>119</v>
      </c>
      <c r="G13" s="62" t="s">
        <v>119</v>
      </c>
      <c r="H13" s="62" t="s">
        <v>119</v>
      </c>
      <c r="I13" s="61" t="s">
        <v>119</v>
      </c>
    </row>
    <row r="14" spans="1:9" x14ac:dyDescent="0.2">
      <c r="A14" s="10">
        <v>1</v>
      </c>
      <c r="B14" s="24" t="s">
        <v>119</v>
      </c>
      <c r="C14" s="24" t="s">
        <v>119</v>
      </c>
      <c r="D14" s="61" t="s">
        <v>119</v>
      </c>
      <c r="E14" s="62"/>
      <c r="F14" s="62" t="s">
        <v>119</v>
      </c>
      <c r="G14" s="40" t="s">
        <v>119</v>
      </c>
      <c r="H14" s="73" t="s">
        <v>119</v>
      </c>
      <c r="I14" s="61" t="s">
        <v>119</v>
      </c>
    </row>
    <row r="15" spans="1:9" x14ac:dyDescent="0.2">
      <c r="A15" s="10">
        <v>1</v>
      </c>
      <c r="B15" s="24" t="s">
        <v>125</v>
      </c>
      <c r="C15" s="24" t="s">
        <v>119</v>
      </c>
      <c r="D15" s="61" t="s">
        <v>119</v>
      </c>
      <c r="E15" s="62"/>
      <c r="F15" s="62" t="s">
        <v>119</v>
      </c>
      <c r="G15" s="249">
        <v>0.5</v>
      </c>
      <c r="H15" s="73" t="s">
        <v>3</v>
      </c>
      <c r="I15" s="61" t="s">
        <v>119</v>
      </c>
    </row>
    <row r="16" spans="1:9" x14ac:dyDescent="0.2">
      <c r="A16" s="10">
        <v>1</v>
      </c>
      <c r="B16" s="24" t="s">
        <v>126</v>
      </c>
      <c r="C16" s="24" t="s">
        <v>119</v>
      </c>
      <c r="D16" s="61" t="s">
        <v>119</v>
      </c>
      <c r="E16" s="62"/>
      <c r="F16" s="62" t="s">
        <v>119</v>
      </c>
      <c r="G16" s="40">
        <v>1</v>
      </c>
      <c r="H16" s="73" t="s">
        <v>127</v>
      </c>
      <c r="I16" s="61" t="s">
        <v>119</v>
      </c>
    </row>
    <row r="17" spans="1:12" x14ac:dyDescent="0.2">
      <c r="A17" s="10">
        <v>1</v>
      </c>
      <c r="B17" s="24" t="s">
        <v>119</v>
      </c>
      <c r="C17" s="24" t="s">
        <v>119</v>
      </c>
      <c r="D17" s="61" t="s">
        <v>119</v>
      </c>
      <c r="E17" s="62"/>
      <c r="F17" s="62" t="s">
        <v>119</v>
      </c>
      <c r="G17" s="40" t="s">
        <v>119</v>
      </c>
      <c r="H17" s="73" t="s">
        <v>119</v>
      </c>
      <c r="I17" s="61" t="s">
        <v>119</v>
      </c>
    </row>
    <row r="18" spans="1:12" x14ac:dyDescent="0.2">
      <c r="A18" s="10">
        <v>1</v>
      </c>
      <c r="B18" s="24" t="s">
        <v>128</v>
      </c>
      <c r="C18" s="25" t="s">
        <v>119</v>
      </c>
      <c r="D18" s="25" t="s">
        <v>119</v>
      </c>
      <c r="E18" s="25" t="s">
        <v>119</v>
      </c>
      <c r="F18" s="25" t="s">
        <v>119</v>
      </c>
      <c r="G18" s="40">
        <v>11.344000000000001</v>
      </c>
      <c r="H18" s="73" t="s">
        <v>2</v>
      </c>
      <c r="I18" s="25" t="s">
        <v>119</v>
      </c>
    </row>
    <row r="19" spans="1:12" x14ac:dyDescent="0.2">
      <c r="A19" s="10">
        <v>1</v>
      </c>
      <c r="B19" s="24" t="s">
        <v>119</v>
      </c>
      <c r="C19" s="25" t="s">
        <v>119</v>
      </c>
      <c r="D19" s="61" t="s">
        <v>119</v>
      </c>
      <c r="E19" s="62" t="s">
        <v>119</v>
      </c>
      <c r="F19" s="62" t="s">
        <v>119</v>
      </c>
      <c r="G19" s="62" t="s">
        <v>119</v>
      </c>
      <c r="H19" s="62" t="s">
        <v>119</v>
      </c>
      <c r="I19" s="61" t="s">
        <v>119</v>
      </c>
    </row>
    <row r="20" spans="1:12" hidden="1" x14ac:dyDescent="0.2">
      <c r="A20" s="10">
        <v>0</v>
      </c>
      <c r="B20" s="24" t="s">
        <v>119</v>
      </c>
      <c r="C20" s="27" t="s">
        <v>119</v>
      </c>
      <c r="D20" s="27" t="s">
        <v>119</v>
      </c>
      <c r="E20" s="24" t="s">
        <v>119</v>
      </c>
      <c r="F20" s="28" t="s">
        <v>119</v>
      </c>
      <c r="G20" s="27" t="s">
        <v>119</v>
      </c>
      <c r="H20" s="24" t="s">
        <v>119</v>
      </c>
      <c r="I20" s="25" t="s">
        <v>119</v>
      </c>
    </row>
    <row r="21" spans="1:12" x14ac:dyDescent="0.2">
      <c r="A21" s="10">
        <v>1</v>
      </c>
      <c r="B21" s="24" t="s">
        <v>130</v>
      </c>
      <c r="C21" s="27" t="s">
        <v>119</v>
      </c>
      <c r="D21" s="27" t="s">
        <v>119</v>
      </c>
      <c r="E21" s="24" t="s">
        <v>119</v>
      </c>
      <c r="F21" s="24" t="s">
        <v>119</v>
      </c>
      <c r="G21" s="200">
        <v>45000</v>
      </c>
      <c r="H21" s="24" t="s">
        <v>131</v>
      </c>
      <c r="I21" s="24" t="s">
        <v>119</v>
      </c>
    </row>
    <row r="22" spans="1:12" hidden="1" x14ac:dyDescent="0.2">
      <c r="A22" s="10">
        <v>0</v>
      </c>
      <c r="B22" s="24" t="s">
        <v>119</v>
      </c>
      <c r="C22" s="27" t="s">
        <v>119</v>
      </c>
      <c r="D22" s="29" t="s">
        <v>119</v>
      </c>
      <c r="E22" s="24" t="s">
        <v>119</v>
      </c>
      <c r="F22" s="28" t="s">
        <v>119</v>
      </c>
      <c r="G22" s="27" t="s">
        <v>119</v>
      </c>
      <c r="H22" s="24" t="s">
        <v>119</v>
      </c>
      <c r="I22" s="24" t="s">
        <v>119</v>
      </c>
    </row>
    <row r="23" spans="1:12" hidden="1" x14ac:dyDescent="0.2">
      <c r="A23" s="10">
        <v>0</v>
      </c>
      <c r="B23" s="24" t="s">
        <v>119</v>
      </c>
      <c r="C23" s="27" t="s">
        <v>119</v>
      </c>
      <c r="D23" s="29" t="s">
        <v>119</v>
      </c>
      <c r="E23" s="24" t="s">
        <v>119</v>
      </c>
      <c r="F23" s="28" t="s">
        <v>119</v>
      </c>
      <c r="G23" s="27" t="s">
        <v>119</v>
      </c>
      <c r="H23" s="24" t="s">
        <v>119</v>
      </c>
      <c r="I23" s="24" t="s">
        <v>119</v>
      </c>
    </row>
    <row r="24" spans="1:12" ht="13.5" hidden="1" x14ac:dyDescent="0.2">
      <c r="A24" s="10">
        <v>0</v>
      </c>
      <c r="B24" s="24" t="s">
        <v>119</v>
      </c>
      <c r="C24" s="27" t="s">
        <v>119</v>
      </c>
      <c r="D24" s="29" t="s">
        <v>119</v>
      </c>
      <c r="E24" s="58" t="s">
        <v>119</v>
      </c>
      <c r="F24" s="28" t="s">
        <v>119</v>
      </c>
      <c r="G24" s="27" t="s">
        <v>119</v>
      </c>
      <c r="H24" s="24" t="s">
        <v>119</v>
      </c>
      <c r="I24" s="24" t="s">
        <v>119</v>
      </c>
    </row>
    <row r="25" spans="1:12" hidden="1" x14ac:dyDescent="0.2">
      <c r="A25" s="10">
        <v>0</v>
      </c>
      <c r="B25" s="24" t="s">
        <v>119</v>
      </c>
      <c r="C25" s="27" t="s">
        <v>119</v>
      </c>
      <c r="D25" s="27" t="s">
        <v>119</v>
      </c>
      <c r="E25" s="24" t="s">
        <v>119</v>
      </c>
      <c r="F25" s="28" t="s">
        <v>119</v>
      </c>
      <c r="G25" s="27" t="s">
        <v>119</v>
      </c>
      <c r="H25" s="24" t="s">
        <v>119</v>
      </c>
      <c r="I25" s="24" t="s">
        <v>119</v>
      </c>
    </row>
    <row r="26" spans="1:12" hidden="1" x14ac:dyDescent="0.2">
      <c r="A26" s="10">
        <v>0</v>
      </c>
      <c r="B26" s="24" t="s">
        <v>119</v>
      </c>
      <c r="C26" s="27" t="s">
        <v>119</v>
      </c>
      <c r="D26" s="29" t="s">
        <v>119</v>
      </c>
      <c r="E26" s="24" t="s">
        <v>119</v>
      </c>
      <c r="F26" s="28" t="s">
        <v>119</v>
      </c>
      <c r="G26" s="27" t="s">
        <v>119</v>
      </c>
      <c r="H26" s="24" t="s">
        <v>119</v>
      </c>
      <c r="I26" s="24" t="s">
        <v>119</v>
      </c>
    </row>
    <row r="27" spans="1:12" hidden="1" x14ac:dyDescent="0.2">
      <c r="A27" s="10">
        <v>0</v>
      </c>
      <c r="B27" s="24" t="s">
        <v>119</v>
      </c>
      <c r="C27" s="27" t="s">
        <v>119</v>
      </c>
      <c r="D27" s="27" t="s">
        <v>119</v>
      </c>
      <c r="E27" s="24" t="s">
        <v>119</v>
      </c>
      <c r="F27" s="28" t="s">
        <v>119</v>
      </c>
      <c r="G27" s="27" t="s">
        <v>119</v>
      </c>
      <c r="H27" s="24" t="s">
        <v>119</v>
      </c>
      <c r="I27" s="24" t="s">
        <v>119</v>
      </c>
    </row>
    <row r="28" spans="1:12" x14ac:dyDescent="0.2">
      <c r="A28" s="10">
        <v>1</v>
      </c>
      <c r="B28" s="24"/>
      <c r="C28" s="27" t="s">
        <v>119</v>
      </c>
      <c r="D28" s="61" t="s">
        <v>119</v>
      </c>
      <c r="E28" s="62"/>
      <c r="F28" s="62" t="s">
        <v>119</v>
      </c>
      <c r="G28" s="62" t="s">
        <v>119</v>
      </c>
      <c r="H28" s="62" t="s">
        <v>119</v>
      </c>
      <c r="I28" s="61" t="s">
        <v>119</v>
      </c>
      <c r="L28" s="10" t="s">
        <v>9</v>
      </c>
    </row>
    <row r="29" spans="1:12" x14ac:dyDescent="0.2">
      <c r="A29" s="10">
        <v>1</v>
      </c>
      <c r="B29" s="159">
        <v>0</v>
      </c>
      <c r="C29" s="160" t="s">
        <v>119</v>
      </c>
      <c r="D29" s="161" t="s">
        <v>132</v>
      </c>
      <c r="E29" s="162"/>
      <c r="F29" s="162" t="s">
        <v>133</v>
      </c>
      <c r="G29" s="162" t="s">
        <v>134</v>
      </c>
      <c r="H29" s="162" t="s">
        <v>119</v>
      </c>
      <c r="I29" s="161" t="s">
        <v>135</v>
      </c>
    </row>
    <row r="30" spans="1:12" x14ac:dyDescent="0.2">
      <c r="A30" s="10">
        <v>1</v>
      </c>
      <c r="B30" s="163" t="s">
        <v>136</v>
      </c>
      <c r="C30" s="164" t="s">
        <v>119</v>
      </c>
      <c r="D30" s="165" t="s">
        <v>3</v>
      </c>
      <c r="E30" s="165"/>
      <c r="F30" s="165" t="s">
        <v>137</v>
      </c>
      <c r="G30" s="165" t="s">
        <v>108</v>
      </c>
      <c r="H30" s="165" t="s">
        <v>119</v>
      </c>
      <c r="I30" s="166" t="s">
        <v>138</v>
      </c>
    </row>
    <row r="31" spans="1:12" hidden="1" x14ac:dyDescent="0.2">
      <c r="A31" s="10">
        <v>0</v>
      </c>
      <c r="B31" s="32" t="s">
        <v>139</v>
      </c>
      <c r="C31" s="27" t="s">
        <v>119</v>
      </c>
      <c r="D31" s="27" t="s">
        <v>119</v>
      </c>
      <c r="E31" s="27"/>
      <c r="F31" s="27" t="s">
        <v>119</v>
      </c>
      <c r="G31" s="27" t="s">
        <v>119</v>
      </c>
      <c r="H31" s="27" t="s">
        <v>119</v>
      </c>
      <c r="I31" s="27" t="s">
        <v>119</v>
      </c>
      <c r="L31" s="63" t="str">
        <f>+H31</f>
        <v/>
      </c>
    </row>
    <row r="32" spans="1:12" hidden="1" x14ac:dyDescent="0.2">
      <c r="A32" s="10">
        <v>0</v>
      </c>
      <c r="B32" s="11" t="s">
        <v>216</v>
      </c>
      <c r="C32" s="75" t="s">
        <v>119</v>
      </c>
      <c r="D32" s="7" t="s">
        <v>119</v>
      </c>
      <c r="E32" s="9" t="s">
        <v>119</v>
      </c>
      <c r="F32" s="81" t="s">
        <v>119</v>
      </c>
      <c r="G32" s="24" t="s">
        <v>119</v>
      </c>
      <c r="H32" s="24" t="s">
        <v>119</v>
      </c>
      <c r="I32" s="24" t="s">
        <v>119</v>
      </c>
    </row>
    <row r="33" spans="1:14" x14ac:dyDescent="0.2">
      <c r="A33" s="10">
        <v>1</v>
      </c>
      <c r="B33" s="43" t="s">
        <v>142</v>
      </c>
      <c r="C33" s="91" t="s">
        <v>119</v>
      </c>
      <c r="D33" s="92" t="s">
        <v>119</v>
      </c>
      <c r="E33" s="91"/>
      <c r="F33" s="91" t="s">
        <v>119</v>
      </c>
      <c r="G33" s="91" t="s">
        <v>119</v>
      </c>
      <c r="H33" s="91">
        <v>5003.8283917781755</v>
      </c>
      <c r="I33" s="91" t="s">
        <v>119</v>
      </c>
      <c r="L33" s="10">
        <f>SUBTOTAL(9,G34:G48)</f>
        <v>5003.8283917781764</v>
      </c>
      <c r="M33" s="63"/>
      <c r="N33" s="218">
        <v>97.624492957877294</v>
      </c>
    </row>
    <row r="34" spans="1:14" x14ac:dyDescent="0.2">
      <c r="A34" s="10">
        <v>1</v>
      </c>
      <c r="B34" s="26" t="s">
        <v>143</v>
      </c>
      <c r="C34" s="27" t="s">
        <v>119</v>
      </c>
      <c r="D34" s="27">
        <v>45000</v>
      </c>
      <c r="E34" s="27"/>
      <c r="F34" s="71">
        <v>1.7500000000000002E-2</v>
      </c>
      <c r="G34" s="27">
        <v>787.50000000000011</v>
      </c>
      <c r="H34" s="27" t="s">
        <v>119</v>
      </c>
      <c r="I34" s="27">
        <v>4.4262512359805291</v>
      </c>
      <c r="K34" s="177"/>
      <c r="M34" s="218">
        <v>87.612845344804114</v>
      </c>
    </row>
    <row r="35" spans="1:14" x14ac:dyDescent="0.2">
      <c r="A35" s="10">
        <v>1</v>
      </c>
      <c r="B35" s="26" t="s">
        <v>144</v>
      </c>
      <c r="C35" s="27" t="s">
        <v>119</v>
      </c>
      <c r="D35" s="27">
        <v>45000</v>
      </c>
      <c r="E35" s="27"/>
      <c r="F35" s="71">
        <v>2.98E-2</v>
      </c>
      <c r="G35" s="27">
        <v>1341</v>
      </c>
      <c r="H35" s="27" t="s">
        <v>119</v>
      </c>
      <c r="I35" s="27">
        <v>7.5372735332697003</v>
      </c>
      <c r="M35" s="218">
        <v>99.874319229157933</v>
      </c>
    </row>
    <row r="36" spans="1:14" x14ac:dyDescent="0.2">
      <c r="A36" s="10">
        <v>1</v>
      </c>
      <c r="B36" s="26" t="s">
        <v>145</v>
      </c>
      <c r="C36" s="27" t="s">
        <v>119</v>
      </c>
      <c r="D36" s="27">
        <v>3</v>
      </c>
      <c r="E36" s="27"/>
      <c r="F36" s="71">
        <v>0.94000000000000006</v>
      </c>
      <c r="G36" s="27">
        <v>2.8200000000000003</v>
      </c>
      <c r="H36" s="27" t="s">
        <v>119</v>
      </c>
      <c r="I36" s="27">
        <v>1.5850194902177896E-2</v>
      </c>
    </row>
    <row r="37" spans="1:14" x14ac:dyDescent="0.2">
      <c r="A37" s="10">
        <v>1</v>
      </c>
      <c r="B37" s="26" t="s">
        <v>146</v>
      </c>
      <c r="C37" s="27" t="s">
        <v>119</v>
      </c>
      <c r="D37" s="27">
        <v>2.6</v>
      </c>
      <c r="E37" s="27"/>
      <c r="F37" s="71">
        <v>5.66</v>
      </c>
      <c r="G37" s="27">
        <v>14.716000000000001</v>
      </c>
      <c r="H37" s="27" t="s">
        <v>119</v>
      </c>
      <c r="I37" s="27">
        <v>8.271328658881201E-2</v>
      </c>
    </row>
    <row r="38" spans="1:14" x14ac:dyDescent="0.2">
      <c r="A38" s="10">
        <v>1</v>
      </c>
      <c r="B38" s="11" t="s">
        <v>148</v>
      </c>
      <c r="C38" s="75" t="s">
        <v>119</v>
      </c>
      <c r="D38" s="27">
        <v>719.41038027994546</v>
      </c>
      <c r="E38" s="9" t="s">
        <v>119</v>
      </c>
      <c r="F38" s="28">
        <v>0.35732276130554469</v>
      </c>
      <c r="G38" s="27">
        <v>257.0617035935021</v>
      </c>
      <c r="H38" s="24" t="s">
        <v>119</v>
      </c>
      <c r="I38" s="24">
        <v>1.4448503914336495</v>
      </c>
    </row>
    <row r="39" spans="1:14" hidden="1" x14ac:dyDescent="0.2">
      <c r="A39" s="10">
        <v>0</v>
      </c>
      <c r="B39" s="11" t="s">
        <v>53</v>
      </c>
      <c r="C39" s="75" t="s">
        <v>119</v>
      </c>
      <c r="D39" s="82">
        <v>120</v>
      </c>
      <c r="E39" s="9" t="s">
        <v>119</v>
      </c>
      <c r="F39" s="13" t="s">
        <v>119</v>
      </c>
      <c r="G39" s="27" t="s">
        <v>119</v>
      </c>
      <c r="H39" s="24" t="s">
        <v>119</v>
      </c>
      <c r="I39" s="24" t="s">
        <v>119</v>
      </c>
    </row>
    <row r="40" spans="1:14" hidden="1" x14ac:dyDescent="0.2">
      <c r="A40" s="10">
        <v>0</v>
      </c>
      <c r="B40" s="11" t="s">
        <v>12</v>
      </c>
      <c r="C40" s="75" t="s">
        <v>119</v>
      </c>
      <c r="D40" s="82">
        <v>30</v>
      </c>
      <c r="E40" s="9" t="s">
        <v>119</v>
      </c>
      <c r="F40" s="13" t="s">
        <v>119</v>
      </c>
      <c r="G40" s="27" t="s">
        <v>119</v>
      </c>
      <c r="H40" s="24" t="s">
        <v>119</v>
      </c>
      <c r="I40" s="24" t="s">
        <v>119</v>
      </c>
    </row>
    <row r="41" spans="1:14" hidden="1" x14ac:dyDescent="0.2">
      <c r="A41" s="10">
        <v>0</v>
      </c>
      <c r="B41" s="26" t="s">
        <v>54</v>
      </c>
      <c r="C41" s="27" t="s">
        <v>119</v>
      </c>
      <c r="D41" s="27">
        <v>130</v>
      </c>
      <c r="E41" s="27" t="s">
        <v>119</v>
      </c>
      <c r="F41" s="70" t="s">
        <v>119</v>
      </c>
      <c r="G41" s="27" t="s">
        <v>119</v>
      </c>
      <c r="H41" s="27" t="s">
        <v>119</v>
      </c>
      <c r="I41" s="27" t="s">
        <v>119</v>
      </c>
    </row>
    <row r="42" spans="1:14" x14ac:dyDescent="0.2">
      <c r="A42" s="10">
        <v>1</v>
      </c>
      <c r="B42" s="26" t="s">
        <v>149</v>
      </c>
      <c r="C42" s="27" t="s">
        <v>119</v>
      </c>
      <c r="D42" s="27" t="s">
        <v>119</v>
      </c>
      <c r="E42" s="27" t="s">
        <v>119</v>
      </c>
      <c r="F42" s="71" t="s">
        <v>119</v>
      </c>
      <c r="G42" s="27">
        <v>261.78900000000067</v>
      </c>
      <c r="H42" s="27" t="s">
        <v>119</v>
      </c>
      <c r="I42" s="27">
        <v>1.4714208061156948</v>
      </c>
    </row>
    <row r="43" spans="1:14" hidden="1" x14ac:dyDescent="0.2">
      <c r="A43" s="10">
        <v>0</v>
      </c>
      <c r="B43" s="26" t="s">
        <v>217</v>
      </c>
      <c r="C43" s="27" t="s">
        <v>119</v>
      </c>
      <c r="D43" s="27">
        <v>2.4</v>
      </c>
      <c r="E43" s="27"/>
      <c r="F43" s="71">
        <v>8.4150000000000009</v>
      </c>
      <c r="G43" s="27">
        <v>20.196000000000002</v>
      </c>
      <c r="H43" s="27" t="s">
        <v>119</v>
      </c>
      <c r="I43" s="27">
        <v>0.11351437455474638</v>
      </c>
    </row>
    <row r="44" spans="1:14" hidden="1" x14ac:dyDescent="0.2">
      <c r="A44" s="10">
        <v>0</v>
      </c>
      <c r="B44" s="26" t="s">
        <v>218</v>
      </c>
      <c r="C44" s="27" t="s">
        <v>119</v>
      </c>
      <c r="D44" s="27">
        <v>0.4</v>
      </c>
      <c r="E44" s="27"/>
      <c r="F44" s="71">
        <v>200.94</v>
      </c>
      <c r="G44" s="27">
        <v>80.376000000000005</v>
      </c>
      <c r="H44" s="27" t="s">
        <v>119</v>
      </c>
      <c r="I44" s="27">
        <v>0.45176427853101081</v>
      </c>
    </row>
    <row r="45" spans="1:14" hidden="1" x14ac:dyDescent="0.2">
      <c r="A45" s="10">
        <v>0</v>
      </c>
      <c r="B45" s="26" t="s">
        <v>219</v>
      </c>
      <c r="C45" s="27" t="s">
        <v>119</v>
      </c>
      <c r="D45" s="27">
        <v>30</v>
      </c>
      <c r="E45" s="27"/>
      <c r="F45" s="71">
        <v>5.3738999999999999</v>
      </c>
      <c r="G45" s="27">
        <v>161.21699999999998</v>
      </c>
      <c r="H45" s="27" t="s">
        <v>119</v>
      </c>
      <c r="I45" s="27">
        <v>0.90614215302993373</v>
      </c>
    </row>
    <row r="46" spans="1:14" x14ac:dyDescent="0.2">
      <c r="A46" s="10">
        <v>1</v>
      </c>
      <c r="B46" s="26" t="s">
        <v>220</v>
      </c>
      <c r="C46" s="27" t="s">
        <v>119</v>
      </c>
      <c r="D46" s="27">
        <v>6300</v>
      </c>
      <c r="E46" s="27"/>
      <c r="F46" s="71">
        <v>5.9697E-2</v>
      </c>
      <c r="G46" s="27">
        <v>376.09109999999998</v>
      </c>
      <c r="H46" s="27" t="s">
        <v>119</v>
      </c>
      <c r="I46" s="27">
        <v>2.1138713602746368</v>
      </c>
    </row>
    <row r="47" spans="1:14" x14ac:dyDescent="0.2">
      <c r="A47" s="10">
        <v>1</v>
      </c>
      <c r="B47" s="26" t="s">
        <v>158</v>
      </c>
      <c r="C47" s="27" t="s">
        <v>119</v>
      </c>
      <c r="D47" s="27">
        <v>2400</v>
      </c>
      <c r="E47" s="27"/>
      <c r="F47" s="71">
        <v>0.56279999999999997</v>
      </c>
      <c r="G47" s="27">
        <v>1350.72</v>
      </c>
      <c r="H47" s="27" t="s">
        <v>119</v>
      </c>
      <c r="I47" s="27">
        <v>7.5919061199538032</v>
      </c>
    </row>
    <row r="48" spans="1:14" s="176" customFormat="1" x14ac:dyDescent="0.2">
      <c r="A48" s="10">
        <v>1</v>
      </c>
      <c r="B48" s="26" t="s">
        <v>221</v>
      </c>
      <c r="C48" s="27" t="s">
        <v>119</v>
      </c>
      <c r="D48" s="27">
        <v>12600</v>
      </c>
      <c r="E48" s="27"/>
      <c r="F48" s="71">
        <v>4.8581792713069338E-2</v>
      </c>
      <c r="G48" s="27">
        <v>612.13058818467368</v>
      </c>
      <c r="H48" s="27" t="s">
        <v>119</v>
      </c>
      <c r="I48" s="27">
        <v>3.4405635206779679</v>
      </c>
      <c r="L48" s="10">
        <f>SUBTOTAL(9,G49:G74)</f>
        <v>6623.4982497551955</v>
      </c>
      <c r="N48" s="218" t="e">
        <v>#VALUE!</v>
      </c>
    </row>
    <row r="49" spans="1:13" x14ac:dyDescent="0.2">
      <c r="A49" s="176">
        <v>1</v>
      </c>
      <c r="B49" s="43" t="s">
        <v>159</v>
      </c>
      <c r="C49" s="91" t="s">
        <v>119</v>
      </c>
      <c r="D49" s="91" t="s">
        <v>119</v>
      </c>
      <c r="E49" s="91"/>
      <c r="F49" s="93" t="s">
        <v>119</v>
      </c>
      <c r="G49" s="91" t="s">
        <v>119</v>
      </c>
      <c r="H49" s="91">
        <v>6623.4982497551955</v>
      </c>
      <c r="I49" s="27" t="s">
        <v>119</v>
      </c>
    </row>
    <row r="50" spans="1:13" x14ac:dyDescent="0.2">
      <c r="A50" s="10">
        <v>1</v>
      </c>
      <c r="B50" s="26" t="s">
        <v>160</v>
      </c>
      <c r="C50" s="27" t="s">
        <v>119</v>
      </c>
      <c r="D50" s="27">
        <v>1</v>
      </c>
      <c r="E50" s="27"/>
      <c r="F50" s="72">
        <v>45</v>
      </c>
      <c r="G50" s="27">
        <v>45</v>
      </c>
      <c r="H50" s="27" t="s">
        <v>119</v>
      </c>
      <c r="I50" s="27">
        <v>0.25292864205603022</v>
      </c>
    </row>
    <row r="51" spans="1:13" x14ac:dyDescent="0.2">
      <c r="A51" s="10">
        <v>1</v>
      </c>
      <c r="B51" s="26" t="s">
        <v>222</v>
      </c>
      <c r="C51" s="27" t="s">
        <v>119</v>
      </c>
      <c r="D51" s="27">
        <v>900</v>
      </c>
      <c r="E51" s="27"/>
      <c r="F51" s="71">
        <v>0.1396</v>
      </c>
      <c r="G51" s="27">
        <v>125.64</v>
      </c>
      <c r="H51" s="27" t="s">
        <v>119</v>
      </c>
      <c r="I51" s="27">
        <v>0.70617676862043632</v>
      </c>
      <c r="L51" s="63"/>
    </row>
    <row r="52" spans="1:13" x14ac:dyDescent="0.2">
      <c r="A52" s="10">
        <v>1</v>
      </c>
      <c r="B52" s="26" t="s">
        <v>161</v>
      </c>
      <c r="C52" s="27" t="s">
        <v>119</v>
      </c>
      <c r="D52" s="27">
        <v>1525</v>
      </c>
      <c r="E52" s="27"/>
      <c r="F52" s="72">
        <v>0.2</v>
      </c>
      <c r="G52" s="27">
        <v>305</v>
      </c>
      <c r="H52" s="27" t="s">
        <v>119</v>
      </c>
      <c r="I52" s="27">
        <v>1.7142941294908713</v>
      </c>
      <c r="M52" s="218">
        <v>100</v>
      </c>
    </row>
    <row r="53" spans="1:13" x14ac:dyDescent="0.2">
      <c r="A53" s="10">
        <v>1</v>
      </c>
      <c r="B53" s="26" t="s">
        <v>162</v>
      </c>
      <c r="C53" s="27" t="s">
        <v>119</v>
      </c>
      <c r="D53" s="27">
        <v>1200000</v>
      </c>
      <c r="E53" s="27"/>
      <c r="F53" s="71">
        <v>2.5000000000000001E-4</v>
      </c>
      <c r="G53" s="27">
        <v>300</v>
      </c>
      <c r="H53" s="27" t="s">
        <v>119</v>
      </c>
      <c r="I53" s="27">
        <v>1.6861909470402014</v>
      </c>
      <c r="M53" s="218">
        <v>100</v>
      </c>
    </row>
    <row r="54" spans="1:13" x14ac:dyDescent="0.2">
      <c r="A54" s="10">
        <v>1</v>
      </c>
      <c r="B54" s="26" t="s">
        <v>163</v>
      </c>
      <c r="C54" s="27" t="s">
        <v>119</v>
      </c>
      <c r="D54" s="27">
        <v>12000</v>
      </c>
      <c r="E54" s="27"/>
      <c r="F54" s="71">
        <v>0.1</v>
      </c>
      <c r="G54" s="27">
        <v>1200</v>
      </c>
      <c r="H54" s="27" t="s">
        <v>119</v>
      </c>
      <c r="I54" s="27">
        <v>6.7447637881608058</v>
      </c>
      <c r="M54" s="218">
        <v>100</v>
      </c>
    </row>
    <row r="55" spans="1:13" x14ac:dyDescent="0.2">
      <c r="A55" s="10">
        <v>1</v>
      </c>
      <c r="B55" s="11" t="s">
        <v>164</v>
      </c>
      <c r="C55" s="75" t="s">
        <v>119</v>
      </c>
      <c r="D55" s="7">
        <v>902.4983557692309</v>
      </c>
      <c r="E55" s="9" t="s">
        <v>119</v>
      </c>
      <c r="F55" s="9">
        <v>4.5444252873563222</v>
      </c>
      <c r="G55" s="7">
        <v>4101.3363497551954</v>
      </c>
      <c r="H55" s="9" t="s">
        <v>119</v>
      </c>
      <c r="I55" s="24">
        <v>23.052120745747054</v>
      </c>
    </row>
    <row r="56" spans="1:13" hidden="1" x14ac:dyDescent="0.2">
      <c r="A56" s="10">
        <v>0</v>
      </c>
      <c r="B56" s="11">
        <v>0</v>
      </c>
      <c r="C56" s="75" t="s">
        <v>119</v>
      </c>
      <c r="D56" s="7" t="s">
        <v>119</v>
      </c>
      <c r="E56" s="9" t="s">
        <v>119</v>
      </c>
      <c r="F56" s="9" t="s">
        <v>119</v>
      </c>
      <c r="G56" s="7" t="s">
        <v>119</v>
      </c>
      <c r="H56" s="9" t="s">
        <v>119</v>
      </c>
      <c r="I56" s="24" t="s">
        <v>119</v>
      </c>
    </row>
    <row r="57" spans="1:13" hidden="1" x14ac:dyDescent="0.2">
      <c r="A57" s="10">
        <v>0</v>
      </c>
      <c r="B57" s="11">
        <v>0</v>
      </c>
      <c r="C57" s="75" t="s">
        <v>119</v>
      </c>
      <c r="D57" s="7" t="s">
        <v>119</v>
      </c>
      <c r="E57" s="9" t="s">
        <v>119</v>
      </c>
      <c r="F57" s="9" t="s">
        <v>119</v>
      </c>
      <c r="G57" s="7" t="s">
        <v>119</v>
      </c>
      <c r="H57" s="9" t="s">
        <v>119</v>
      </c>
      <c r="I57" s="24" t="s">
        <v>119</v>
      </c>
    </row>
    <row r="58" spans="1:13" hidden="1" x14ac:dyDescent="0.2">
      <c r="A58" s="10">
        <v>0</v>
      </c>
      <c r="B58" s="11">
        <v>0</v>
      </c>
      <c r="C58" s="75" t="s">
        <v>119</v>
      </c>
      <c r="D58" s="7" t="s">
        <v>119</v>
      </c>
      <c r="E58" s="9" t="s">
        <v>119</v>
      </c>
      <c r="F58" s="9" t="s">
        <v>119</v>
      </c>
      <c r="G58" s="7" t="s">
        <v>119</v>
      </c>
      <c r="H58" s="9" t="s">
        <v>119</v>
      </c>
      <c r="I58" s="24" t="s">
        <v>119</v>
      </c>
    </row>
    <row r="59" spans="1:13" hidden="1" x14ac:dyDescent="0.2">
      <c r="A59" s="10">
        <v>0</v>
      </c>
      <c r="B59" s="11">
        <v>0</v>
      </c>
      <c r="C59" s="75" t="s">
        <v>119</v>
      </c>
      <c r="D59" s="7" t="s">
        <v>119</v>
      </c>
      <c r="E59" s="9" t="s">
        <v>119</v>
      </c>
      <c r="F59" s="9" t="s">
        <v>119</v>
      </c>
      <c r="G59" s="7" t="s">
        <v>119</v>
      </c>
      <c r="H59" s="9" t="s">
        <v>119</v>
      </c>
      <c r="I59" s="24" t="s">
        <v>119</v>
      </c>
    </row>
    <row r="60" spans="1:13" hidden="1" x14ac:dyDescent="0.2">
      <c r="A60" s="10">
        <v>0</v>
      </c>
      <c r="B60" s="11">
        <v>0</v>
      </c>
      <c r="C60" s="75" t="s">
        <v>119</v>
      </c>
      <c r="D60" s="7" t="s">
        <v>119</v>
      </c>
      <c r="E60" s="9" t="s">
        <v>119</v>
      </c>
      <c r="F60" s="9" t="s">
        <v>119</v>
      </c>
      <c r="G60" s="7" t="s">
        <v>119</v>
      </c>
      <c r="H60" s="9" t="s">
        <v>119</v>
      </c>
      <c r="I60" s="24" t="s">
        <v>119</v>
      </c>
    </row>
    <row r="61" spans="1:13" hidden="1" x14ac:dyDescent="0.2">
      <c r="A61" s="10">
        <v>0</v>
      </c>
      <c r="B61" s="11">
        <v>0</v>
      </c>
      <c r="C61" s="75" t="s">
        <v>119</v>
      </c>
      <c r="D61" s="7" t="s">
        <v>119</v>
      </c>
      <c r="E61" s="9" t="s">
        <v>119</v>
      </c>
      <c r="F61" s="9" t="s">
        <v>119</v>
      </c>
      <c r="G61" s="7" t="s">
        <v>119</v>
      </c>
      <c r="H61" s="9" t="s">
        <v>119</v>
      </c>
      <c r="I61" s="24" t="s">
        <v>119</v>
      </c>
    </row>
    <row r="62" spans="1:13" hidden="1" x14ac:dyDescent="0.2">
      <c r="A62" s="10">
        <v>0</v>
      </c>
      <c r="B62" s="11">
        <v>0</v>
      </c>
      <c r="C62" s="75" t="s">
        <v>119</v>
      </c>
      <c r="D62" s="7" t="s">
        <v>119</v>
      </c>
      <c r="E62" s="9" t="s">
        <v>119</v>
      </c>
      <c r="F62" s="9" t="s">
        <v>119</v>
      </c>
      <c r="G62" s="7" t="s">
        <v>119</v>
      </c>
      <c r="H62" s="9" t="s">
        <v>119</v>
      </c>
      <c r="I62" s="24" t="s">
        <v>119</v>
      </c>
    </row>
    <row r="63" spans="1:13" hidden="1" x14ac:dyDescent="0.2">
      <c r="A63" s="10">
        <v>0</v>
      </c>
      <c r="B63" s="11">
        <v>0</v>
      </c>
      <c r="C63" s="75" t="s">
        <v>119</v>
      </c>
      <c r="D63" s="7" t="s">
        <v>119</v>
      </c>
      <c r="E63" s="9" t="s">
        <v>119</v>
      </c>
      <c r="F63" s="9" t="s">
        <v>119</v>
      </c>
      <c r="G63" s="7" t="s">
        <v>119</v>
      </c>
      <c r="H63" s="9" t="s">
        <v>119</v>
      </c>
      <c r="I63" s="24" t="s">
        <v>119</v>
      </c>
    </row>
    <row r="64" spans="1:13" hidden="1" x14ac:dyDescent="0.2">
      <c r="A64" s="10">
        <v>0</v>
      </c>
      <c r="B64" s="11">
        <v>0</v>
      </c>
      <c r="C64" s="75" t="s">
        <v>119</v>
      </c>
      <c r="D64" s="7" t="s">
        <v>119</v>
      </c>
      <c r="E64" s="9" t="s">
        <v>119</v>
      </c>
      <c r="F64" s="9" t="s">
        <v>119</v>
      </c>
      <c r="G64" s="7" t="s">
        <v>119</v>
      </c>
      <c r="H64" s="9" t="s">
        <v>119</v>
      </c>
      <c r="I64" s="24" t="s">
        <v>119</v>
      </c>
    </row>
    <row r="65" spans="1:13" hidden="1" x14ac:dyDescent="0.2">
      <c r="A65" s="10">
        <v>0</v>
      </c>
      <c r="B65" s="11">
        <v>0</v>
      </c>
      <c r="C65" s="75" t="s">
        <v>119</v>
      </c>
      <c r="D65" s="7" t="s">
        <v>119</v>
      </c>
      <c r="E65" s="9" t="s">
        <v>119</v>
      </c>
      <c r="F65" s="9" t="s">
        <v>119</v>
      </c>
      <c r="G65" s="7" t="s">
        <v>119</v>
      </c>
      <c r="H65" s="9" t="s">
        <v>119</v>
      </c>
      <c r="I65" s="24" t="s">
        <v>119</v>
      </c>
    </row>
    <row r="66" spans="1:13" hidden="1" x14ac:dyDescent="0.2">
      <c r="A66" s="10">
        <v>0</v>
      </c>
      <c r="B66" s="11">
        <v>0</v>
      </c>
      <c r="C66" s="75" t="s">
        <v>119</v>
      </c>
      <c r="D66" s="7" t="s">
        <v>119</v>
      </c>
      <c r="E66" s="9" t="s">
        <v>119</v>
      </c>
      <c r="F66" s="9" t="s">
        <v>119</v>
      </c>
      <c r="G66" s="7" t="s">
        <v>119</v>
      </c>
      <c r="H66" s="9" t="s">
        <v>119</v>
      </c>
      <c r="I66" s="24" t="s">
        <v>119</v>
      </c>
    </row>
    <row r="67" spans="1:13" hidden="1" x14ac:dyDescent="0.2">
      <c r="A67" s="10">
        <v>0</v>
      </c>
      <c r="B67" s="11">
        <v>0</v>
      </c>
      <c r="C67" s="75" t="s">
        <v>119</v>
      </c>
      <c r="D67" s="7" t="s">
        <v>119</v>
      </c>
      <c r="E67" s="9" t="s">
        <v>119</v>
      </c>
      <c r="F67" s="9" t="s">
        <v>119</v>
      </c>
      <c r="G67" s="7" t="s">
        <v>119</v>
      </c>
      <c r="H67" s="9" t="s">
        <v>119</v>
      </c>
      <c r="I67" s="24" t="s">
        <v>119</v>
      </c>
    </row>
    <row r="68" spans="1:13" hidden="1" x14ac:dyDescent="0.2">
      <c r="A68" s="10">
        <v>0</v>
      </c>
      <c r="B68" s="11">
        <v>0</v>
      </c>
      <c r="C68" s="75" t="s">
        <v>119</v>
      </c>
      <c r="D68" s="7" t="s">
        <v>119</v>
      </c>
      <c r="E68" s="9" t="s">
        <v>119</v>
      </c>
      <c r="F68" s="9" t="s">
        <v>119</v>
      </c>
      <c r="G68" s="7" t="s">
        <v>119</v>
      </c>
      <c r="H68" s="9" t="s">
        <v>119</v>
      </c>
      <c r="I68" s="24" t="s">
        <v>119</v>
      </c>
    </row>
    <row r="69" spans="1:13" hidden="1" x14ac:dyDescent="0.2">
      <c r="A69" s="10">
        <v>0</v>
      </c>
      <c r="B69" s="11">
        <v>0</v>
      </c>
      <c r="C69" s="75" t="s">
        <v>119</v>
      </c>
      <c r="D69" s="7" t="s">
        <v>119</v>
      </c>
      <c r="E69" s="9" t="s">
        <v>119</v>
      </c>
      <c r="F69" s="9" t="s">
        <v>119</v>
      </c>
      <c r="G69" s="7" t="s">
        <v>119</v>
      </c>
      <c r="H69" s="9" t="s">
        <v>119</v>
      </c>
      <c r="I69" s="24" t="s">
        <v>119</v>
      </c>
    </row>
    <row r="70" spans="1:13" hidden="1" x14ac:dyDescent="0.2">
      <c r="A70" s="10">
        <v>0</v>
      </c>
      <c r="B70" s="11">
        <v>0</v>
      </c>
      <c r="C70" s="75" t="s">
        <v>119</v>
      </c>
      <c r="D70" s="7" t="s">
        <v>119</v>
      </c>
      <c r="E70" s="9" t="s">
        <v>119</v>
      </c>
      <c r="F70" s="9" t="s">
        <v>119</v>
      </c>
      <c r="G70" s="7" t="s">
        <v>119</v>
      </c>
      <c r="H70" s="9" t="s">
        <v>119</v>
      </c>
      <c r="I70" s="24" t="s">
        <v>119</v>
      </c>
    </row>
    <row r="71" spans="1:13" hidden="1" x14ac:dyDescent="0.2">
      <c r="A71" s="10">
        <v>0</v>
      </c>
      <c r="B71" s="11">
        <v>0</v>
      </c>
      <c r="C71" s="75" t="s">
        <v>119</v>
      </c>
      <c r="D71" s="7" t="s">
        <v>119</v>
      </c>
      <c r="E71" s="9" t="s">
        <v>119</v>
      </c>
      <c r="F71" s="9" t="s">
        <v>119</v>
      </c>
      <c r="G71" s="7" t="s">
        <v>119</v>
      </c>
      <c r="H71" s="9" t="s">
        <v>119</v>
      </c>
      <c r="I71" s="24" t="s">
        <v>119</v>
      </c>
    </row>
    <row r="72" spans="1:13" hidden="1" x14ac:dyDescent="0.2">
      <c r="A72" s="10">
        <v>0</v>
      </c>
      <c r="B72" s="11">
        <v>0</v>
      </c>
      <c r="C72" s="75" t="s">
        <v>119</v>
      </c>
      <c r="D72" s="7" t="s">
        <v>119</v>
      </c>
      <c r="E72" s="9" t="s">
        <v>119</v>
      </c>
      <c r="F72" s="9" t="s">
        <v>119</v>
      </c>
      <c r="G72" s="7" t="s">
        <v>119</v>
      </c>
      <c r="H72" s="9" t="s">
        <v>119</v>
      </c>
      <c r="I72" s="24" t="s">
        <v>119</v>
      </c>
    </row>
    <row r="73" spans="1:13" x14ac:dyDescent="0.2">
      <c r="A73" s="10">
        <v>1</v>
      </c>
      <c r="B73" s="11" t="s">
        <v>165</v>
      </c>
      <c r="C73" s="9" t="s">
        <v>119</v>
      </c>
      <c r="D73" s="26" t="s">
        <v>119</v>
      </c>
      <c r="E73" s="77" t="s">
        <v>119</v>
      </c>
      <c r="F73" s="71" t="s">
        <v>119</v>
      </c>
      <c r="G73" s="30">
        <v>544.51199999999994</v>
      </c>
      <c r="H73" s="24" t="s">
        <v>119</v>
      </c>
      <c r="I73" s="24">
        <v>3.0605040165158472</v>
      </c>
      <c r="M73" s="218">
        <v>100</v>
      </c>
    </row>
    <row r="74" spans="1:13" x14ac:dyDescent="0.2">
      <c r="A74" s="10">
        <v>1</v>
      </c>
      <c r="B74" s="26" t="s">
        <v>166</v>
      </c>
      <c r="C74" s="24" t="s">
        <v>119</v>
      </c>
      <c r="D74" s="27" t="s">
        <v>119</v>
      </c>
      <c r="E74" s="27"/>
      <c r="F74" s="71" t="s">
        <v>119</v>
      </c>
      <c r="G74" s="27">
        <v>2.0099</v>
      </c>
      <c r="H74" s="27" t="s">
        <v>119</v>
      </c>
      <c r="I74" s="27">
        <v>1.1296917281520337E-2</v>
      </c>
    </row>
    <row r="75" spans="1:13" x14ac:dyDescent="0.2">
      <c r="A75" s="10">
        <v>1</v>
      </c>
      <c r="B75" s="94" t="s">
        <v>167</v>
      </c>
      <c r="C75" s="95" t="s">
        <v>119</v>
      </c>
      <c r="D75" s="91" t="s">
        <v>119</v>
      </c>
      <c r="E75" s="91"/>
      <c r="F75" s="93" t="s">
        <v>119</v>
      </c>
      <c r="G75" s="91" t="s">
        <v>119</v>
      </c>
      <c r="H75" s="91">
        <v>84.166666666666657</v>
      </c>
      <c r="I75" s="91" t="s">
        <v>119</v>
      </c>
      <c r="L75" s="63">
        <f>SUM(G76:G81)</f>
        <v>84.166666666666657</v>
      </c>
    </row>
    <row r="76" spans="1:13" x14ac:dyDescent="0.2">
      <c r="A76" s="10">
        <v>1</v>
      </c>
      <c r="B76" s="26" t="s">
        <v>223</v>
      </c>
      <c r="C76" s="24" t="s">
        <v>119</v>
      </c>
      <c r="D76" s="27">
        <v>0.5</v>
      </c>
      <c r="E76" s="27" t="s">
        <v>119</v>
      </c>
      <c r="F76" s="71" t="s">
        <v>119</v>
      </c>
      <c r="G76" s="27">
        <v>84.166666666666657</v>
      </c>
      <c r="H76" s="27" t="s">
        <v>119</v>
      </c>
      <c r="I76" s="27">
        <v>0.47307023791961206</v>
      </c>
    </row>
    <row r="77" spans="1:13" hidden="1" x14ac:dyDescent="0.2">
      <c r="A77" s="10">
        <v>0</v>
      </c>
      <c r="B77" s="26">
        <v>0</v>
      </c>
      <c r="C77" s="24" t="s">
        <v>119</v>
      </c>
      <c r="D77" s="27" t="s">
        <v>119</v>
      </c>
      <c r="E77" s="27"/>
      <c r="F77" s="27" t="s">
        <v>119</v>
      </c>
      <c r="G77" s="27" t="s">
        <v>119</v>
      </c>
      <c r="H77" s="27" t="s">
        <v>119</v>
      </c>
      <c r="I77" s="27" t="s">
        <v>119</v>
      </c>
    </row>
    <row r="78" spans="1:13" hidden="1" x14ac:dyDescent="0.2">
      <c r="A78" s="10">
        <v>0</v>
      </c>
      <c r="B78" s="26">
        <v>0</v>
      </c>
      <c r="C78" s="24" t="s">
        <v>119</v>
      </c>
      <c r="D78" s="27" t="s">
        <v>119</v>
      </c>
      <c r="E78" s="27"/>
      <c r="F78" s="27" t="s">
        <v>119</v>
      </c>
      <c r="G78" s="27" t="s">
        <v>119</v>
      </c>
      <c r="H78" s="27" t="s">
        <v>119</v>
      </c>
      <c r="I78" s="27" t="s">
        <v>119</v>
      </c>
    </row>
    <row r="79" spans="1:13" hidden="1" x14ac:dyDescent="0.2">
      <c r="A79" s="10">
        <v>0</v>
      </c>
      <c r="B79" s="26">
        <v>0</v>
      </c>
      <c r="C79" s="24" t="s">
        <v>119</v>
      </c>
      <c r="D79" s="27" t="s">
        <v>119</v>
      </c>
      <c r="E79" s="27" t="s">
        <v>119</v>
      </c>
      <c r="F79" s="27" t="s">
        <v>119</v>
      </c>
      <c r="G79" s="27" t="s">
        <v>119</v>
      </c>
      <c r="H79" s="27" t="s">
        <v>119</v>
      </c>
      <c r="I79" s="27" t="s">
        <v>119</v>
      </c>
    </row>
    <row r="80" spans="1:13" hidden="1" x14ac:dyDescent="0.2">
      <c r="A80" s="10">
        <v>0</v>
      </c>
      <c r="B80" s="26">
        <v>0</v>
      </c>
      <c r="C80" s="24" t="s">
        <v>119</v>
      </c>
      <c r="D80" s="27" t="s">
        <v>119</v>
      </c>
      <c r="E80" s="27" t="s">
        <v>119</v>
      </c>
      <c r="F80" s="27" t="s">
        <v>119</v>
      </c>
      <c r="G80" s="27" t="s">
        <v>119</v>
      </c>
      <c r="H80" s="27" t="s">
        <v>119</v>
      </c>
      <c r="I80" s="27" t="s">
        <v>119</v>
      </c>
    </row>
    <row r="81" spans="1:14" hidden="1" x14ac:dyDescent="0.2">
      <c r="A81" s="10">
        <v>0</v>
      </c>
      <c r="B81" s="11">
        <v>0</v>
      </c>
      <c r="C81" s="9" t="s">
        <v>119</v>
      </c>
      <c r="D81" s="26" t="s">
        <v>119</v>
      </c>
      <c r="E81" s="77" t="s">
        <v>119</v>
      </c>
      <c r="F81" s="75" t="s">
        <v>119</v>
      </c>
      <c r="G81" s="83" t="s">
        <v>119</v>
      </c>
      <c r="H81" s="9" t="s">
        <v>119</v>
      </c>
      <c r="I81" s="24" t="s">
        <v>119</v>
      </c>
    </row>
    <row r="82" spans="1:14" x14ac:dyDescent="0.2">
      <c r="A82" s="10">
        <v>1</v>
      </c>
      <c r="B82" s="94" t="s">
        <v>169</v>
      </c>
      <c r="C82" s="95" t="s">
        <v>119</v>
      </c>
      <c r="D82" s="91" t="s">
        <v>119</v>
      </c>
      <c r="E82" s="91"/>
      <c r="F82" s="93" t="s">
        <v>119</v>
      </c>
      <c r="G82" s="91" t="s">
        <v>119</v>
      </c>
      <c r="H82" s="91">
        <v>4336.1461450612715</v>
      </c>
      <c r="I82" s="91" t="s">
        <v>119</v>
      </c>
      <c r="L82" s="63">
        <f>SUM(G83:G84)</f>
        <v>4336.1461450612715</v>
      </c>
      <c r="N82" s="218">
        <v>99.130680530161314</v>
      </c>
    </row>
    <row r="83" spans="1:14" x14ac:dyDescent="0.2">
      <c r="A83" s="10">
        <v>1</v>
      </c>
      <c r="B83" s="31" t="s">
        <v>170</v>
      </c>
      <c r="C83" s="24" t="s">
        <v>119</v>
      </c>
      <c r="D83" s="27">
        <v>125.42671251958933</v>
      </c>
      <c r="E83" s="27"/>
      <c r="F83" s="71">
        <v>20.717690655814973</v>
      </c>
      <c r="G83" s="27">
        <v>2598.5518299566866</v>
      </c>
      <c r="H83" s="27" t="s">
        <v>119</v>
      </c>
      <c r="I83" s="27">
        <v>14.605515236959047</v>
      </c>
    </row>
    <row r="84" spans="1:14" x14ac:dyDescent="0.2">
      <c r="A84" s="10">
        <v>1</v>
      </c>
      <c r="B84" s="31" t="s">
        <v>171</v>
      </c>
      <c r="C84" s="24" t="s">
        <v>119</v>
      </c>
      <c r="D84" s="27">
        <v>296.4073359622339</v>
      </c>
      <c r="E84" s="27"/>
      <c r="F84" s="71">
        <v>5.8621839080459761</v>
      </c>
      <c r="G84" s="27">
        <v>1737.5943151045849</v>
      </c>
      <c r="H84" s="27" t="s">
        <v>119</v>
      </c>
      <c r="I84" s="27">
        <v>9.7663860125262349</v>
      </c>
    </row>
    <row r="85" spans="1:14" x14ac:dyDescent="0.2">
      <c r="A85" s="10">
        <v>1</v>
      </c>
      <c r="B85" s="94" t="s">
        <v>172</v>
      </c>
      <c r="C85" s="95" t="s">
        <v>119</v>
      </c>
      <c r="D85" s="91" t="s">
        <v>119</v>
      </c>
      <c r="E85" s="91"/>
      <c r="F85" s="93" t="s">
        <v>119</v>
      </c>
      <c r="G85" s="91" t="s">
        <v>119</v>
      </c>
      <c r="H85" s="91">
        <v>1419.8352903180582</v>
      </c>
      <c r="I85" s="91" t="s">
        <v>119</v>
      </c>
      <c r="L85" s="63">
        <f>SUM(G86:G91)</f>
        <v>1419.8352903180582</v>
      </c>
      <c r="N85" s="218">
        <v>100.35631204550054</v>
      </c>
    </row>
    <row r="86" spans="1:14" hidden="1" x14ac:dyDescent="0.2">
      <c r="A86" s="10">
        <v>0</v>
      </c>
      <c r="B86" s="12" t="s">
        <v>173</v>
      </c>
      <c r="C86" s="9" t="s">
        <v>119</v>
      </c>
      <c r="D86" s="76" t="s">
        <v>119</v>
      </c>
      <c r="E86" s="77" t="s">
        <v>119</v>
      </c>
      <c r="F86" s="84" t="s">
        <v>119</v>
      </c>
      <c r="G86" s="8" t="s">
        <v>119</v>
      </c>
      <c r="H86" s="9" t="s">
        <v>119</v>
      </c>
      <c r="I86" s="24" t="s">
        <v>119</v>
      </c>
    </row>
    <row r="87" spans="1:14" x14ac:dyDescent="0.2">
      <c r="A87" s="10">
        <v>1</v>
      </c>
      <c r="B87" s="31" t="s">
        <v>174</v>
      </c>
      <c r="C87" s="24" t="s">
        <v>119</v>
      </c>
      <c r="D87" s="27" t="s">
        <v>119</v>
      </c>
      <c r="E87" s="27"/>
      <c r="F87" s="71" t="s">
        <v>119</v>
      </c>
      <c r="G87" s="27">
        <v>575.62477638007863</v>
      </c>
      <c r="H87" s="27" t="s">
        <v>119</v>
      </c>
      <c r="I87" s="27">
        <v>3.2353776227470967</v>
      </c>
    </row>
    <row r="88" spans="1:14" x14ac:dyDescent="0.2">
      <c r="A88" s="10">
        <v>1</v>
      </c>
      <c r="B88" s="31" t="s">
        <v>175</v>
      </c>
      <c r="C88" s="24" t="s">
        <v>119</v>
      </c>
      <c r="D88" s="27" t="s">
        <v>119</v>
      </c>
      <c r="E88" s="27"/>
      <c r="F88" s="71" t="s">
        <v>119</v>
      </c>
      <c r="G88" s="27">
        <v>620.29874302719554</v>
      </c>
      <c r="H88" s="27" t="s">
        <v>119</v>
      </c>
      <c r="I88" s="27">
        <v>3.486473749842911</v>
      </c>
    </row>
    <row r="89" spans="1:14" x14ac:dyDescent="0.2">
      <c r="A89" s="10">
        <v>1</v>
      </c>
      <c r="B89" s="31" t="s">
        <v>176</v>
      </c>
      <c r="C89" s="24" t="s">
        <v>119</v>
      </c>
      <c r="D89" s="27" t="s">
        <v>119</v>
      </c>
      <c r="E89" s="27"/>
      <c r="F89" s="71" t="s">
        <v>119</v>
      </c>
      <c r="G89" s="27">
        <v>223.91177091078413</v>
      </c>
      <c r="H89" s="27" t="s">
        <v>119</v>
      </c>
      <c r="I89" s="27">
        <v>1.2585266701516791</v>
      </c>
    </row>
    <row r="90" spans="1:14" hidden="1" x14ac:dyDescent="0.2">
      <c r="A90" s="10">
        <v>0</v>
      </c>
      <c r="B90" s="11">
        <v>0</v>
      </c>
      <c r="C90" s="9" t="s">
        <v>119</v>
      </c>
      <c r="D90" s="9" t="s">
        <v>119</v>
      </c>
      <c r="E90" s="77" t="s">
        <v>119</v>
      </c>
      <c r="F90" s="75" t="s">
        <v>119</v>
      </c>
      <c r="G90" s="27" t="s">
        <v>119</v>
      </c>
      <c r="H90" s="26" t="s">
        <v>119</v>
      </c>
      <c r="I90" s="24" t="s">
        <v>119</v>
      </c>
    </row>
    <row r="91" spans="1:14" hidden="1" x14ac:dyDescent="0.2">
      <c r="A91" s="10">
        <v>0</v>
      </c>
      <c r="B91" s="12" t="s">
        <v>177</v>
      </c>
      <c r="C91" s="9" t="s">
        <v>119</v>
      </c>
      <c r="D91" s="85" t="s">
        <v>119</v>
      </c>
      <c r="E91" s="77" t="s">
        <v>119</v>
      </c>
      <c r="F91" s="75" t="s">
        <v>119</v>
      </c>
      <c r="G91" s="86" t="s">
        <v>119</v>
      </c>
      <c r="H91" s="9" t="s">
        <v>119</v>
      </c>
      <c r="I91" s="24" t="s">
        <v>119</v>
      </c>
    </row>
    <row r="92" spans="1:14" x14ac:dyDescent="0.2">
      <c r="A92" s="10">
        <v>1</v>
      </c>
      <c r="B92" s="31" t="s">
        <v>178</v>
      </c>
      <c r="C92" s="24" t="s">
        <v>119</v>
      </c>
      <c r="D92" s="27" t="s">
        <v>119</v>
      </c>
      <c r="E92" s="27"/>
      <c r="F92" s="71" t="s">
        <v>119</v>
      </c>
      <c r="G92" s="27">
        <v>324.10458654305194</v>
      </c>
      <c r="H92" s="27" t="s">
        <v>119</v>
      </c>
      <c r="I92" s="27">
        <v>1.8216740657436721</v>
      </c>
      <c r="L92" s="63">
        <f>+G92</f>
        <v>324.10458654305194</v>
      </c>
    </row>
    <row r="93" spans="1:14" hidden="1" x14ac:dyDescent="0.2">
      <c r="A93" s="10">
        <v>0</v>
      </c>
      <c r="B93" s="9">
        <v>0</v>
      </c>
      <c r="C93" s="9" t="s">
        <v>119</v>
      </c>
      <c r="D93" s="9" t="s">
        <v>119</v>
      </c>
      <c r="E93" s="77" t="s">
        <v>119</v>
      </c>
      <c r="F93" s="75" t="s">
        <v>119</v>
      </c>
      <c r="G93" s="27" t="s">
        <v>119</v>
      </c>
      <c r="H93" s="24" t="s">
        <v>119</v>
      </c>
      <c r="I93" s="24" t="s">
        <v>119</v>
      </c>
    </row>
    <row r="94" spans="1:14" x14ac:dyDescent="0.2">
      <c r="A94" s="10">
        <v>1</v>
      </c>
      <c r="B94" s="37" t="s">
        <v>4</v>
      </c>
      <c r="C94" s="38" t="s">
        <v>119</v>
      </c>
      <c r="D94" s="64" t="s">
        <v>119</v>
      </c>
      <c r="E94" s="65"/>
      <c r="F94" s="155" t="s">
        <v>119</v>
      </c>
      <c r="G94" s="39">
        <v>17791.579330122422</v>
      </c>
      <c r="H94" s="38" t="s">
        <v>119</v>
      </c>
      <c r="I94" s="38">
        <v>100.00000000000001</v>
      </c>
      <c r="K94" s="63"/>
      <c r="L94" s="63">
        <f>SUM(L31:L92)</f>
        <v>17791.579330122418</v>
      </c>
      <c r="N94" s="218">
        <v>99.176948556440081</v>
      </c>
    </row>
    <row r="95" spans="1:14" hidden="1" x14ac:dyDescent="0.2">
      <c r="A95" s="10">
        <v>0</v>
      </c>
      <c r="B95" s="12" t="s">
        <v>49</v>
      </c>
      <c r="C95" s="9" t="s">
        <v>119</v>
      </c>
      <c r="D95" s="9" t="s">
        <v>119</v>
      </c>
      <c r="E95" s="77" t="s">
        <v>119</v>
      </c>
      <c r="F95" s="75" t="s">
        <v>119</v>
      </c>
      <c r="G95" s="27" t="s">
        <v>119</v>
      </c>
      <c r="H95" s="24" t="s">
        <v>119</v>
      </c>
      <c r="I95" s="9" t="s">
        <v>119</v>
      </c>
    </row>
    <row r="96" spans="1:14" hidden="1" x14ac:dyDescent="0.2">
      <c r="A96" s="10">
        <v>0</v>
      </c>
      <c r="B96" s="76">
        <v>0</v>
      </c>
      <c r="C96" s="9" t="s">
        <v>119</v>
      </c>
      <c r="D96" s="76" t="s">
        <v>119</v>
      </c>
      <c r="E96" s="77" t="s">
        <v>119</v>
      </c>
      <c r="F96" s="77" t="s">
        <v>119</v>
      </c>
      <c r="G96" s="78" t="s">
        <v>119</v>
      </c>
      <c r="H96" s="24" t="s">
        <v>119</v>
      </c>
      <c r="I96" s="9" t="s">
        <v>119</v>
      </c>
    </row>
    <row r="97" spans="1:12" hidden="1" x14ac:dyDescent="0.2">
      <c r="A97" s="10">
        <v>0</v>
      </c>
      <c r="B97" s="76">
        <v>0</v>
      </c>
      <c r="C97" s="9" t="s">
        <v>119</v>
      </c>
      <c r="D97" s="76" t="s">
        <v>119</v>
      </c>
      <c r="E97" s="77" t="s">
        <v>119</v>
      </c>
      <c r="F97" s="77" t="s">
        <v>119</v>
      </c>
      <c r="G97" s="78" t="s">
        <v>119</v>
      </c>
      <c r="H97" s="9" t="s">
        <v>119</v>
      </c>
      <c r="I97" s="9" t="s">
        <v>119</v>
      </c>
    </row>
    <row r="98" spans="1:12" hidden="1" x14ac:dyDescent="0.2">
      <c r="A98" s="10">
        <v>0</v>
      </c>
      <c r="B98" s="76">
        <v>0</v>
      </c>
      <c r="C98" s="9" t="s">
        <v>119</v>
      </c>
      <c r="D98" s="76" t="s">
        <v>119</v>
      </c>
      <c r="E98" s="77" t="s">
        <v>119</v>
      </c>
      <c r="F98" s="77" t="s">
        <v>119</v>
      </c>
      <c r="G98" s="78" t="s">
        <v>119</v>
      </c>
      <c r="H98" s="9" t="s">
        <v>119</v>
      </c>
      <c r="I98" s="9" t="s">
        <v>119</v>
      </c>
    </row>
    <row r="99" spans="1:12" x14ac:dyDescent="0.2">
      <c r="A99" s="10">
        <v>1</v>
      </c>
      <c r="B99" s="41" t="s">
        <v>5</v>
      </c>
      <c r="C99" s="42" t="s">
        <v>119</v>
      </c>
      <c r="D99" s="66" t="s">
        <v>119</v>
      </c>
      <c r="E99" s="66"/>
      <c r="F99" s="156" t="s">
        <v>119</v>
      </c>
      <c r="G99" s="41">
        <v>17791.579330122422</v>
      </c>
      <c r="H99" s="57" t="s">
        <v>119</v>
      </c>
      <c r="I99" s="57" t="s">
        <v>119</v>
      </c>
    </row>
    <row r="100" spans="1:12" x14ac:dyDescent="0.2">
      <c r="A100" s="10">
        <v>1</v>
      </c>
      <c r="B100" s="33" t="s">
        <v>179</v>
      </c>
      <c r="C100" s="42" t="s">
        <v>119</v>
      </c>
      <c r="D100" s="67" t="s">
        <v>119</v>
      </c>
      <c r="E100" s="59"/>
      <c r="F100" s="170">
        <v>1.4826316108435351</v>
      </c>
      <c r="G100" s="35" t="s">
        <v>119</v>
      </c>
      <c r="H100" s="59" t="s">
        <v>119</v>
      </c>
      <c r="I100" s="59" t="s">
        <v>119</v>
      </c>
    </row>
    <row r="101" spans="1:12" hidden="1" x14ac:dyDescent="0.2">
      <c r="A101" s="10">
        <v>0</v>
      </c>
      <c r="B101" s="12">
        <v>0</v>
      </c>
      <c r="C101" s="9" t="s">
        <v>119</v>
      </c>
      <c r="D101" s="26" t="s">
        <v>119</v>
      </c>
      <c r="E101" s="26" t="s">
        <v>119</v>
      </c>
      <c r="F101" s="27" t="s">
        <v>119</v>
      </c>
      <c r="G101" s="30" t="s">
        <v>119</v>
      </c>
      <c r="H101" s="9" t="s">
        <v>119</v>
      </c>
      <c r="I101" s="9" t="s">
        <v>119</v>
      </c>
    </row>
    <row r="102" spans="1:12" hidden="1" x14ac:dyDescent="0.2">
      <c r="A102" s="10">
        <v>0</v>
      </c>
      <c r="B102" s="12">
        <v>0</v>
      </c>
      <c r="C102" s="87" t="s">
        <v>119</v>
      </c>
      <c r="D102" s="25" t="s">
        <v>119</v>
      </c>
      <c r="E102" s="25" t="s">
        <v>119</v>
      </c>
      <c r="F102" s="25" t="s">
        <v>119</v>
      </c>
      <c r="G102" s="40" t="s">
        <v>119</v>
      </c>
      <c r="H102" s="9" t="s">
        <v>119</v>
      </c>
      <c r="I102" s="9" t="s">
        <v>119</v>
      </c>
    </row>
    <row r="103" spans="1:12" x14ac:dyDescent="0.2">
      <c r="A103" s="10">
        <v>1</v>
      </c>
      <c r="B103" s="43" t="s">
        <v>6</v>
      </c>
      <c r="C103" s="24" t="s">
        <v>119</v>
      </c>
      <c r="D103" s="24" t="s">
        <v>119</v>
      </c>
      <c r="E103" s="26"/>
      <c r="F103" s="71" t="s">
        <v>119</v>
      </c>
      <c r="G103" s="27" t="s">
        <v>119</v>
      </c>
      <c r="H103" s="24">
        <v>1662.1844751858662</v>
      </c>
      <c r="I103" s="24" t="s">
        <v>119</v>
      </c>
    </row>
    <row r="104" spans="1:12" hidden="1" x14ac:dyDescent="0.2">
      <c r="A104" s="10">
        <v>0</v>
      </c>
      <c r="B104" s="43" t="s">
        <v>180</v>
      </c>
      <c r="C104" s="24" t="s">
        <v>119</v>
      </c>
      <c r="D104" s="24" t="s">
        <v>119</v>
      </c>
      <c r="E104" s="26"/>
      <c r="F104" s="71" t="s">
        <v>119</v>
      </c>
      <c r="G104" s="27" t="s">
        <v>119</v>
      </c>
      <c r="H104" s="24">
        <v>1662.1844751858662</v>
      </c>
      <c r="I104" s="24" t="s">
        <v>119</v>
      </c>
    </row>
    <row r="105" spans="1:12" x14ac:dyDescent="0.2">
      <c r="A105" s="10">
        <v>1</v>
      </c>
      <c r="B105" s="26" t="s">
        <v>181</v>
      </c>
      <c r="C105" s="24" t="s">
        <v>119</v>
      </c>
      <c r="D105" s="271">
        <v>2598.5518299566866</v>
      </c>
      <c r="E105" s="271"/>
      <c r="F105" s="271">
        <v>0.27195433341851943</v>
      </c>
      <c r="G105" s="26">
        <v>54.390866683703884</v>
      </c>
      <c r="H105" s="24" t="s">
        <v>119</v>
      </c>
      <c r="I105" s="24" t="s">
        <v>119</v>
      </c>
    </row>
    <row r="106" spans="1:12" hidden="1" x14ac:dyDescent="0.2">
      <c r="A106" s="10">
        <v>0</v>
      </c>
      <c r="B106" s="26" t="s">
        <v>182</v>
      </c>
      <c r="C106" s="24" t="s">
        <v>119</v>
      </c>
      <c r="D106" s="26" t="s">
        <v>119</v>
      </c>
      <c r="E106" s="26"/>
      <c r="F106" s="26" t="s">
        <v>119</v>
      </c>
      <c r="G106" s="26" t="s">
        <v>119</v>
      </c>
      <c r="H106" s="24" t="s">
        <v>119</v>
      </c>
      <c r="I106" s="24" t="s">
        <v>119</v>
      </c>
    </row>
    <row r="107" spans="1:12" x14ac:dyDescent="0.2">
      <c r="A107" s="10">
        <v>1</v>
      </c>
      <c r="B107" s="11" t="s">
        <v>183</v>
      </c>
      <c r="C107" s="9" t="s">
        <v>119</v>
      </c>
      <c r="D107" s="76">
        <v>1</v>
      </c>
      <c r="E107" s="77" t="s">
        <v>119</v>
      </c>
      <c r="F107" s="26">
        <v>172.59</v>
      </c>
      <c r="G107" s="26">
        <v>172.59</v>
      </c>
      <c r="H107" s="9" t="s">
        <v>119</v>
      </c>
      <c r="I107" s="9" t="s">
        <v>119</v>
      </c>
    </row>
    <row r="108" spans="1:12" x14ac:dyDescent="0.2">
      <c r="A108" s="10">
        <v>1</v>
      </c>
      <c r="B108" s="11" t="s">
        <v>184</v>
      </c>
      <c r="C108" s="9" t="s">
        <v>119</v>
      </c>
      <c r="D108" s="76">
        <v>1</v>
      </c>
      <c r="E108" s="77" t="s">
        <v>119</v>
      </c>
      <c r="F108" s="271">
        <v>0.56755089230060951</v>
      </c>
      <c r="G108" s="26">
        <v>97.953608502162197</v>
      </c>
      <c r="H108" s="24" t="s">
        <v>119</v>
      </c>
      <c r="I108" s="9" t="s">
        <v>119</v>
      </c>
    </row>
    <row r="109" spans="1:12" x14ac:dyDescent="0.2">
      <c r="A109" s="10">
        <v>1</v>
      </c>
      <c r="B109" s="11" t="s">
        <v>185</v>
      </c>
      <c r="C109" s="9" t="s">
        <v>119</v>
      </c>
      <c r="D109" s="76">
        <v>1</v>
      </c>
      <c r="E109" s="77" t="s">
        <v>119</v>
      </c>
      <c r="F109" s="26">
        <v>1337.25</v>
      </c>
      <c r="G109" s="26">
        <v>1337.25</v>
      </c>
      <c r="H109" s="24" t="s">
        <v>119</v>
      </c>
      <c r="I109" s="9" t="s">
        <v>119</v>
      </c>
    </row>
    <row r="110" spans="1:12" hidden="1" x14ac:dyDescent="0.2">
      <c r="A110" s="10">
        <v>0</v>
      </c>
      <c r="B110" s="11" t="e">
        <v>#N/A</v>
      </c>
      <c r="C110" s="9" t="s">
        <v>119</v>
      </c>
      <c r="D110" s="76" t="s">
        <v>119</v>
      </c>
      <c r="E110" s="77" t="s">
        <v>119</v>
      </c>
      <c r="F110" s="77" t="s">
        <v>119</v>
      </c>
      <c r="G110" s="78" t="s">
        <v>119</v>
      </c>
      <c r="H110" s="9" t="s">
        <v>119</v>
      </c>
      <c r="I110" s="9" t="s">
        <v>119</v>
      </c>
    </row>
    <row r="111" spans="1:12" hidden="1" x14ac:dyDescent="0.2">
      <c r="A111" s="10">
        <v>0</v>
      </c>
      <c r="B111" s="88" t="s">
        <v>187</v>
      </c>
      <c r="C111" s="9" t="s">
        <v>119</v>
      </c>
      <c r="D111" s="76" t="s">
        <v>119</v>
      </c>
      <c r="E111" s="77" t="s">
        <v>119</v>
      </c>
      <c r="F111" s="85" t="s">
        <v>119</v>
      </c>
      <c r="G111" s="89" t="s">
        <v>119</v>
      </c>
      <c r="H111" s="24" t="s">
        <v>119</v>
      </c>
      <c r="I111" s="9" t="s">
        <v>119</v>
      </c>
    </row>
    <row r="112" spans="1:12" x14ac:dyDescent="0.2">
      <c r="A112" s="10">
        <v>1</v>
      </c>
      <c r="B112" s="33" t="s">
        <v>7</v>
      </c>
      <c r="C112" s="34" t="s">
        <v>119</v>
      </c>
      <c r="D112" s="34" t="s">
        <v>119</v>
      </c>
      <c r="E112" s="35"/>
      <c r="F112" s="157" t="s">
        <v>119</v>
      </c>
      <c r="G112" s="36">
        <v>16129.394854936556</v>
      </c>
      <c r="H112" s="35" t="s">
        <v>119</v>
      </c>
      <c r="I112" s="34" t="s">
        <v>119</v>
      </c>
      <c r="L112" s="63" t="e">
        <f>+L94-G105-G106</f>
        <v>#VALUE!</v>
      </c>
    </row>
    <row r="113" spans="1:12" x14ac:dyDescent="0.2">
      <c r="A113" s="10">
        <v>1</v>
      </c>
      <c r="B113" s="33" t="s">
        <v>8</v>
      </c>
      <c r="C113" s="42" t="s">
        <v>119</v>
      </c>
      <c r="D113" s="42" t="s">
        <v>119</v>
      </c>
      <c r="E113" s="41"/>
      <c r="F113" s="158">
        <v>1.3441162379113796</v>
      </c>
      <c r="G113" s="60" t="s">
        <v>119</v>
      </c>
      <c r="H113" s="42" t="s">
        <v>119</v>
      </c>
      <c r="I113" s="42" t="s">
        <v>119</v>
      </c>
      <c r="L113" s="244" t="e">
        <f>L112/G9-F113</f>
        <v>#VALUE!</v>
      </c>
    </row>
    <row r="115" spans="1:12" x14ac:dyDescent="0.2">
      <c r="B115" s="176" t="s">
        <v>57</v>
      </c>
    </row>
  </sheetData>
  <autoFilter ref="A1:H113">
    <filterColumn colId="0">
      <filters>
        <filter val="1"/>
      </filters>
    </filterColumn>
  </autoFilter>
  <phoneticPr fontId="42" type="noConversion"/>
  <conditionalFormatting sqref="E25:E26 D22:D26 F22:I26 E22:E23 D20:I21 C33 D27:I27 D55:H72 I55:I73 D74:I80 I81 D82:I85 I86 D87:I89 I90:I91 I93 D92:I92 D31:I54 C3:I3">
    <cfRule type="cellIs" dxfId="23" priority="1" stopIfTrue="1" operator="equal">
      <formula>0</formula>
    </cfRule>
  </conditionalFormatting>
  <pageMargins left="0.75" right="0.75" top="1" bottom="1" header="0" footer="0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31</vt:i4>
      </vt:variant>
      <vt:variant>
        <vt:lpstr>Imenovani obsegi</vt:lpstr>
      </vt:variant>
      <vt:variant>
        <vt:i4>31</vt:i4>
      </vt:variant>
    </vt:vector>
  </HeadingPairs>
  <TitlesOfParts>
    <vt:vector size="62" baseType="lpstr">
      <vt:lpstr>zbirnik</vt:lpstr>
      <vt:lpstr>zbir_EUR_kg</vt:lpstr>
      <vt:lpstr>K_solataSn</vt:lpstr>
      <vt:lpstr>K_solataSf</vt:lpstr>
      <vt:lpstr>K_solataPf</vt:lpstr>
      <vt:lpstr>K_solataJf</vt:lpstr>
      <vt:lpstr>K_endivijaPf</vt:lpstr>
      <vt:lpstr>K_endivijaJf</vt:lpstr>
      <vt:lpstr>K_radičP12</vt:lpstr>
      <vt:lpstr>K_radičJ12</vt:lpstr>
      <vt:lpstr>K_zeljePPR</vt:lpstr>
      <vt:lpstr>K_zeljePP</vt:lpstr>
      <vt:lpstr>K_zeljePPz</vt:lpstr>
      <vt:lpstr>K_cvetača</vt:lpstr>
      <vt:lpstr>K_čebulaS1</vt:lpstr>
      <vt:lpstr>K_čebulaS2</vt:lpstr>
      <vt:lpstr>K_čebulaČ1</vt:lpstr>
      <vt:lpstr>K_čebulaČ2</vt:lpstr>
      <vt:lpstr>K_česen1</vt:lpstr>
      <vt:lpstr>K_krompirZ</vt:lpstr>
      <vt:lpstr>K_korenček</vt:lpstr>
      <vt:lpstr>K_fižolSn</vt:lpstr>
      <vt:lpstr>K_fižolSv</vt:lpstr>
      <vt:lpstr>K_kumareS</vt:lpstr>
      <vt:lpstr>K_paprikaZ</vt:lpstr>
      <vt:lpstr>K_paprikaZ1</vt:lpstr>
      <vt:lpstr>K_paprikaZ2</vt:lpstr>
      <vt:lpstr>K_paprikaZ3</vt:lpstr>
      <vt:lpstr>K_paprikaN1</vt:lpstr>
      <vt:lpstr>K_paprikaN2</vt:lpstr>
      <vt:lpstr>K_paradižnik</vt:lpstr>
      <vt:lpstr>K_cvetača!Področje_tiskanja</vt:lpstr>
      <vt:lpstr>K_čebulaČ1!Področje_tiskanja</vt:lpstr>
      <vt:lpstr>K_čebulaČ2!Področje_tiskanja</vt:lpstr>
      <vt:lpstr>K_čebulaS1!Področje_tiskanja</vt:lpstr>
      <vt:lpstr>K_čebulaS2!Področje_tiskanja</vt:lpstr>
      <vt:lpstr>K_česen1!Področje_tiskanja</vt:lpstr>
      <vt:lpstr>K_endivijaJf!Področje_tiskanja</vt:lpstr>
      <vt:lpstr>K_endivijaPf!Področje_tiskanja</vt:lpstr>
      <vt:lpstr>K_fižolSn!Področje_tiskanja</vt:lpstr>
      <vt:lpstr>K_fižolSv!Področje_tiskanja</vt:lpstr>
      <vt:lpstr>K_korenček!Področje_tiskanja</vt:lpstr>
      <vt:lpstr>K_krompirZ!Področje_tiskanja</vt:lpstr>
      <vt:lpstr>K_kumareS!Področje_tiskanja</vt:lpstr>
      <vt:lpstr>K_paprikaN1!Področje_tiskanja</vt:lpstr>
      <vt:lpstr>K_paprikaN2!Področje_tiskanja</vt:lpstr>
      <vt:lpstr>K_paprikaZ!Področje_tiskanja</vt:lpstr>
      <vt:lpstr>K_paprikaZ1!Področje_tiskanja</vt:lpstr>
      <vt:lpstr>K_paprikaZ2!Področje_tiskanja</vt:lpstr>
      <vt:lpstr>K_paprikaZ3!Področje_tiskanja</vt:lpstr>
      <vt:lpstr>K_paradižnik!Področje_tiskanja</vt:lpstr>
      <vt:lpstr>K_radičJ12!Področje_tiskanja</vt:lpstr>
      <vt:lpstr>K_radičP12!Področje_tiskanja</vt:lpstr>
      <vt:lpstr>K_solataJf!Področje_tiskanja</vt:lpstr>
      <vt:lpstr>K_solataPf!Področje_tiskanja</vt:lpstr>
      <vt:lpstr>K_solataSf!Področje_tiskanja</vt:lpstr>
      <vt:lpstr>K_solataSn!Področje_tiskanja</vt:lpstr>
      <vt:lpstr>K_zeljePP!Področje_tiskanja</vt:lpstr>
      <vt:lpstr>K_zeljePPR!Področje_tiskanja</vt:lpstr>
      <vt:lpstr>K_zeljePPz!Področje_tiskanja</vt:lpstr>
      <vt:lpstr>zbirnik!Področje_tiskanja</vt:lpstr>
      <vt:lpstr>zbirnik!Tiskanje_naslovov</vt:lpstr>
    </vt:vector>
  </TitlesOfParts>
  <Company>KIS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</dc:creator>
  <cp:lastModifiedBy>Barbara Zagorc</cp:lastModifiedBy>
  <cp:lastPrinted>2018-12-13T12:07:42Z</cp:lastPrinted>
  <dcterms:created xsi:type="dcterms:W3CDTF">2011-12-12T08:37:00Z</dcterms:created>
  <dcterms:modified xsi:type="dcterms:W3CDTF">2018-12-17T11:15:40Z</dcterms:modified>
</cp:coreProperties>
</file>